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0520" windowHeight="8900" tabRatio="804"/>
  </bookViews>
  <sheets>
    <sheet name="Contents" sheetId="1" r:id="rId1"/>
    <sheet name="Notes" sheetId="2" r:id="rId2"/>
    <sheet name="UK welfare"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Non-DWP welfare" sheetId="16" r:id="rId16"/>
    <sheet name="Bereavement benefits" sheetId="17" r:id="rId17"/>
    <sheet name="Carers Allowance" sheetId="18" r:id="rId18"/>
    <sheet name="Council Tax Benefit" sheetId="19" r:id="rId19"/>
    <sheet name="Disability benefits" sheetId="20" r:id="rId20"/>
    <sheet name="Housing benefits" sheetId="21" r:id="rId21"/>
    <sheet name="Incapacity benefits" sheetId="22" r:id="rId22"/>
    <sheet name="Income Support" sheetId="23" r:id="rId23"/>
    <sheet name="Industrial injuries benefits" sheetId="24" r:id="rId24"/>
    <sheet name="Maternity benefits" sheetId="25" r:id="rId25"/>
    <sheet name="New Deal &amp; Emp prog allowances" sheetId="26" r:id="rId26"/>
    <sheet name="Pension Credit" sheetId="27" r:id="rId27"/>
    <sheet name="Social Fund" sheetId="28" r:id="rId28"/>
    <sheet name="State Pension" sheetId="29" r:id="rId29"/>
    <sheet name="Unemployment benefits" sheetId="30" r:id="rId30"/>
  </sheets>
  <definedNames>
    <definedName name="Z_5774AB63_4B8A_11D6_8117_08005A7F5BB1_.wvu.Cols" localSheetId="24"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4"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Z10" i="30" l="1"/>
  <c r="BY10" i="30"/>
  <c r="BX10" i="30"/>
  <c r="BW10" i="30"/>
  <c r="BV10" i="30"/>
  <c r="BU10" i="30"/>
  <c r="BT10" i="30"/>
  <c r="BS10" i="30"/>
  <c r="BR10" i="30"/>
  <c r="BQ10" i="30"/>
  <c r="BP10" i="30"/>
  <c r="BO10" i="30"/>
  <c r="BN10" i="30"/>
  <c r="BM10" i="30"/>
  <c r="BL10" i="30"/>
  <c r="BK10" i="30"/>
  <c r="BJ10" i="30"/>
  <c r="BI10" i="30"/>
  <c r="BH10" i="30"/>
  <c r="BG10" i="30"/>
  <c r="BF10" i="30"/>
  <c r="BE10" i="30"/>
  <c r="BD10" i="30"/>
  <c r="BC10" i="30"/>
  <c r="BB10" i="30"/>
  <c r="BA10" i="30"/>
  <c r="AZ10" i="30"/>
  <c r="AY10" i="30"/>
  <c r="AX10" i="30"/>
  <c r="AW10" i="30"/>
  <c r="AV10" i="30"/>
  <c r="AU10" i="30"/>
  <c r="AT10" i="30"/>
  <c r="AS10" i="30"/>
  <c r="AR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N10" i="30"/>
  <c r="M10" i="30"/>
  <c r="L10" i="30"/>
  <c r="K10" i="30"/>
  <c r="J10" i="30"/>
  <c r="I10" i="30"/>
  <c r="H10" i="30"/>
  <c r="G10" i="30"/>
  <c r="F10" i="30"/>
  <c r="E10" i="30"/>
  <c r="D10" i="30"/>
  <c r="BZ15" i="30"/>
  <c r="BY15" i="30"/>
  <c r="BX15" i="30"/>
  <c r="BW15" i="30"/>
  <c r="BV15" i="30"/>
  <c r="BU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E15" i="30"/>
  <c r="D15" i="30"/>
  <c r="BZ14" i="30"/>
  <c r="BY14" i="30"/>
  <c r="BX14" i="30"/>
  <c r="BW14" i="30"/>
  <c r="BV14" i="30"/>
  <c r="BU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AM14" i="30"/>
  <c r="AL14" i="30"/>
  <c r="AK14" i="30"/>
  <c r="AJ14" i="30"/>
  <c r="AI14" i="30"/>
  <c r="AH14" i="30"/>
  <c r="AG14" i="30"/>
  <c r="AF14" i="30"/>
  <c r="AE14" i="30"/>
  <c r="AD14" i="30"/>
  <c r="AC14" i="30"/>
  <c r="AB14" i="30"/>
  <c r="AA14" i="30"/>
  <c r="Z14" i="30"/>
  <c r="Y14" i="30"/>
  <c r="X14" i="30"/>
  <c r="W14" i="30"/>
  <c r="V14" i="30"/>
  <c r="U14" i="30"/>
  <c r="T14" i="30"/>
  <c r="S14" i="30"/>
  <c r="R14" i="30"/>
  <c r="Q14" i="30"/>
  <c r="P14" i="30"/>
  <c r="O14" i="30"/>
  <c r="N14" i="30"/>
  <c r="M14" i="30"/>
  <c r="L14" i="30"/>
  <c r="K14" i="30"/>
  <c r="J14" i="30"/>
  <c r="I14" i="30"/>
  <c r="H14" i="30"/>
  <c r="G14" i="30"/>
  <c r="F14" i="30"/>
  <c r="E14" i="30"/>
  <c r="D14"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BZ4" i="30"/>
  <c r="BY4" i="30"/>
  <c r="BX4" i="30"/>
  <c r="BW4" i="30"/>
  <c r="BV4" i="30"/>
  <c r="BU4" i="30"/>
  <c r="BT4" i="30"/>
  <c r="BS4" i="30"/>
  <c r="BR4" i="30"/>
  <c r="BQ4" i="30"/>
  <c r="BP4" i="30"/>
  <c r="BO4" i="30"/>
  <c r="BN4" i="30"/>
  <c r="BM4" i="30"/>
  <c r="BL4" i="30"/>
  <c r="BK4" i="30"/>
  <c r="BJ4" i="30"/>
  <c r="BI4" i="30"/>
  <c r="BH4" i="30"/>
  <c r="BG4" i="30"/>
  <c r="BF4" i="30"/>
  <c r="BE4" i="30"/>
  <c r="BD4" i="30"/>
  <c r="BC4" i="30"/>
  <c r="BB4" i="30"/>
  <c r="BA4" i="30"/>
  <c r="AZ4" i="30"/>
  <c r="AY4" i="30"/>
  <c r="AX4" i="30"/>
  <c r="AW4" i="30"/>
  <c r="AV4" i="30"/>
  <c r="AU4" i="30"/>
  <c r="AT4" i="30"/>
  <c r="AS4" i="30"/>
  <c r="AR4" i="30"/>
  <c r="AQ4" i="30"/>
  <c r="AP4" i="30"/>
  <c r="AO4" i="30"/>
  <c r="AN4" i="30"/>
  <c r="AM4" i="30"/>
  <c r="AL4" i="30"/>
  <c r="AK4" i="30"/>
  <c r="AJ4" i="30"/>
  <c r="AI4" i="30"/>
  <c r="AH4" i="30"/>
  <c r="AG4" i="30"/>
  <c r="AF4" i="30"/>
  <c r="AE4" i="30"/>
  <c r="AD4" i="30"/>
  <c r="AC4" i="30"/>
  <c r="AB4" i="30"/>
  <c r="AA4" i="30"/>
  <c r="Z4" i="30"/>
  <c r="Y4" i="30"/>
  <c r="X4" i="30"/>
  <c r="W4" i="30"/>
  <c r="V4" i="30"/>
  <c r="U4" i="30"/>
  <c r="T4" i="30"/>
  <c r="S4" i="30"/>
  <c r="R4" i="30"/>
  <c r="Q4" i="30"/>
  <c r="P4" i="30"/>
  <c r="O4" i="30"/>
  <c r="N4" i="30"/>
  <c r="M4" i="30"/>
  <c r="L4" i="30"/>
  <c r="K4" i="30"/>
  <c r="J4" i="30"/>
  <c r="I4" i="30"/>
  <c r="H4" i="30"/>
  <c r="G4" i="30"/>
  <c r="F4" i="30"/>
  <c r="E4" i="30"/>
  <c r="D4" i="30"/>
  <c r="BZ30" i="29"/>
  <c r="BY30" i="29"/>
  <c r="BX30" i="29"/>
  <c r="BW30" i="29"/>
  <c r="BV30" i="29"/>
  <c r="BU30" i="29"/>
  <c r="BT30" i="29"/>
  <c r="BS30" i="29"/>
  <c r="BR30" i="29"/>
  <c r="BQ30" i="29"/>
  <c r="BP30" i="29"/>
  <c r="BO30" i="29"/>
  <c r="BN30" i="29"/>
  <c r="BM30" i="29"/>
  <c r="BL30" i="29"/>
  <c r="BK30" i="29"/>
  <c r="BJ30" i="29"/>
  <c r="BI30" i="29"/>
  <c r="BH30" i="29"/>
  <c r="BG30" i="29"/>
  <c r="BF30" i="29"/>
  <c r="BE30" i="29"/>
  <c r="BD30" i="29"/>
  <c r="BC30"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BZ18" i="29"/>
  <c r="BY18" i="29"/>
  <c r="BX18" i="29"/>
  <c r="BW18" i="29"/>
  <c r="BV18" i="29"/>
  <c r="BU18" i="29"/>
  <c r="BT18" i="29"/>
  <c r="BS18" i="29"/>
  <c r="BR18" i="29"/>
  <c r="BQ18" i="29"/>
  <c r="BP18" i="29"/>
  <c r="BO18" i="29"/>
  <c r="BN18" i="29"/>
  <c r="BM18" i="29"/>
  <c r="BL18" i="29"/>
  <c r="BK18" i="29"/>
  <c r="BJ18" i="29"/>
  <c r="BI18" i="29"/>
  <c r="BH18" i="29"/>
  <c r="BG18" i="29"/>
  <c r="BF18" i="29"/>
  <c r="BE18" i="29"/>
  <c r="BD18" i="29"/>
  <c r="BC18" i="29"/>
  <c r="BB18" i="29"/>
  <c r="BA18" i="29"/>
  <c r="AZ18" i="29"/>
  <c r="AY18" i="29"/>
  <c r="AX18" i="29"/>
  <c r="AW18" i="29"/>
  <c r="AV18" i="29"/>
  <c r="AU18" i="29"/>
  <c r="AT18" i="29"/>
  <c r="AS18" i="29"/>
  <c r="AR18" i="29"/>
  <c r="AQ18" i="29"/>
  <c r="AP18" i="29"/>
  <c r="AO18" i="29"/>
  <c r="AN18"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L18" i="29"/>
  <c r="K18" i="29"/>
  <c r="J18" i="29"/>
  <c r="I18" i="29"/>
  <c r="H18" i="29"/>
  <c r="G18" i="29"/>
  <c r="F18" i="29"/>
  <c r="E18" i="29"/>
  <c r="D18" i="29"/>
  <c r="BZ17" i="29"/>
  <c r="BY17" i="29"/>
  <c r="BX17" i="29"/>
  <c r="BW17" i="29"/>
  <c r="BV17" i="29"/>
  <c r="BU17" i="29"/>
  <c r="BT17" i="29"/>
  <c r="BS17" i="29"/>
  <c r="BR17" i="29"/>
  <c r="BQ17" i="29"/>
  <c r="BP17" i="29"/>
  <c r="BO17" i="29"/>
  <c r="BN17" i="29"/>
  <c r="BM17" i="29"/>
  <c r="BL17" i="29"/>
  <c r="BK17" i="29"/>
  <c r="BJ17" i="29"/>
  <c r="BI17" i="29"/>
  <c r="BH17" i="29"/>
  <c r="BG17" i="29"/>
  <c r="BF17" i="29"/>
  <c r="BE17" i="29"/>
  <c r="BD17" i="29"/>
  <c r="BC17" i="29"/>
  <c r="BB17" i="29"/>
  <c r="BA17" i="29"/>
  <c r="AZ17" i="29"/>
  <c r="AY17" i="29"/>
  <c r="AX17" i="29"/>
  <c r="AW17" i="29"/>
  <c r="AV17" i="29"/>
  <c r="AU17" i="29"/>
  <c r="AT17" i="29"/>
  <c r="AS17" i="29"/>
  <c r="AR17" i="29"/>
  <c r="AQ17" i="29"/>
  <c r="AP17" i="29"/>
  <c r="AO17" i="29"/>
  <c r="AN17" i="29"/>
  <c r="AM17" i="29"/>
  <c r="AL17"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D17" i="29"/>
  <c r="BZ5" i="29"/>
  <c r="BY5" i="29"/>
  <c r="BX5" i="29"/>
  <c r="BW5" i="29"/>
  <c r="BV5" i="29"/>
  <c r="BU5" i="29"/>
  <c r="BT5" i="29"/>
  <c r="BS5" i="29"/>
  <c r="BR5" i="29"/>
  <c r="BQ5" i="29"/>
  <c r="BP5" i="29"/>
  <c r="BO5" i="29"/>
  <c r="BN5" i="29"/>
  <c r="BM5" i="29"/>
  <c r="BL5" i="29"/>
  <c r="BK5" i="29"/>
  <c r="BJ5" i="29"/>
  <c r="BI5" i="29"/>
  <c r="BH5" i="29"/>
  <c r="BG5" i="29"/>
  <c r="BF5" i="29"/>
  <c r="BE5" i="29"/>
  <c r="BD5" i="29"/>
  <c r="BC5"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BZ4" i="29"/>
  <c r="BY4" i="29"/>
  <c r="BX4" i="29"/>
  <c r="BW4" i="29"/>
  <c r="BV4" i="29"/>
  <c r="BU4" i="29"/>
  <c r="BT4" i="29"/>
  <c r="BS4" i="29"/>
  <c r="BR4" i="29"/>
  <c r="BQ4" i="29"/>
  <c r="BP4" i="29"/>
  <c r="BO4" i="29"/>
  <c r="BN4" i="29"/>
  <c r="BM4" i="29"/>
  <c r="BL4" i="29"/>
  <c r="BK4" i="29"/>
  <c r="BJ4" i="29"/>
  <c r="BI4" i="29"/>
  <c r="BH4" i="29"/>
  <c r="BG4" i="29"/>
  <c r="BF4" i="29"/>
  <c r="BE4" i="29"/>
  <c r="BD4" i="29"/>
  <c r="BC4" i="29"/>
  <c r="BB4" i="29"/>
  <c r="BA4" i="29"/>
  <c r="AZ4" i="29"/>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BZ45" i="28"/>
  <c r="BY45" i="28"/>
  <c r="BX45" i="28"/>
  <c r="BW45" i="28"/>
  <c r="BV45" i="28"/>
  <c r="BU45" i="28"/>
  <c r="BT45" i="28"/>
  <c r="BS45" i="28"/>
  <c r="BR45" i="28"/>
  <c r="BQ45" i="28"/>
  <c r="BP45" i="28"/>
  <c r="BO45" i="28"/>
  <c r="BN45" i="28"/>
  <c r="BM45" i="28"/>
  <c r="BL45" i="28"/>
  <c r="BK45" i="28"/>
  <c r="BJ45" i="28"/>
  <c r="BZ38" i="28"/>
  <c r="BY38" i="28"/>
  <c r="BX38" i="28"/>
  <c r="BW38" i="28"/>
  <c r="BV38" i="28"/>
  <c r="BU38" i="28"/>
  <c r="BT38" i="28"/>
  <c r="BS38" i="28"/>
  <c r="BR38" i="28"/>
  <c r="BQ38" i="28"/>
  <c r="BP38" i="28"/>
  <c r="BO38" i="28"/>
  <c r="BN38" i="28"/>
  <c r="BM38" i="28"/>
  <c r="BL38" i="28"/>
  <c r="BK38" i="28"/>
  <c r="BJ38" i="28"/>
  <c r="BZ34" i="28"/>
  <c r="BY34" i="28"/>
  <c r="BX34" i="28"/>
  <c r="BW34" i="28"/>
  <c r="BV34" i="28"/>
  <c r="BU34" i="28"/>
  <c r="BT34" i="28"/>
  <c r="BS34" i="28"/>
  <c r="BR34" i="28"/>
  <c r="BQ34" i="28"/>
  <c r="BP34" i="28"/>
  <c r="BO34" i="28"/>
  <c r="BN34" i="28"/>
  <c r="BM34" i="28"/>
  <c r="BL34" i="28"/>
  <c r="BK34" i="28"/>
  <c r="BJ34" i="28"/>
  <c r="BI34" i="28"/>
  <c r="BH34" i="28"/>
  <c r="BG34" i="28"/>
  <c r="BF34" i="28"/>
  <c r="BE34" i="28"/>
  <c r="BD34" i="28"/>
  <c r="BC34" i="28"/>
  <c r="BB34" i="28"/>
  <c r="BA34" i="28"/>
  <c r="AZ34" i="28"/>
  <c r="AY34" i="28"/>
  <c r="AX34" i="28"/>
  <c r="AW34" i="28"/>
  <c r="AV34" i="28"/>
  <c r="AU34" i="28"/>
  <c r="AT34" i="28"/>
  <c r="AS34" i="28"/>
  <c r="AR34" i="28"/>
  <c r="AQ9" i="28"/>
  <c r="BZ30" i="28"/>
  <c r="BY30" i="28"/>
  <c r="BX30" i="28"/>
  <c r="BW30" i="28"/>
  <c r="BV30" i="28"/>
  <c r="BU30" i="28"/>
  <c r="BT30" i="28"/>
  <c r="BS30" i="28"/>
  <c r="BR30" i="28"/>
  <c r="BQ30" i="28"/>
  <c r="BP30" i="28"/>
  <c r="BO30" i="28"/>
  <c r="BN30" i="28"/>
  <c r="BM30" i="28"/>
  <c r="BL30" i="28"/>
  <c r="BK30" i="28"/>
  <c r="BJ30" i="28"/>
  <c r="BI30" i="28"/>
  <c r="BH30" i="28"/>
  <c r="BG30" i="28"/>
  <c r="BF30" i="28"/>
  <c r="BE30" i="28"/>
  <c r="BD30" i="28"/>
  <c r="BC30" i="28"/>
  <c r="BB30" i="28"/>
  <c r="BA30" i="28"/>
  <c r="AZ30" i="28"/>
  <c r="AY30" i="28"/>
  <c r="AX30" i="28"/>
  <c r="AW30" i="28"/>
  <c r="AV30" i="28"/>
  <c r="AU30" i="28"/>
  <c r="AT30" i="28"/>
  <c r="AS30" i="28"/>
  <c r="AR30" i="28"/>
  <c r="BZ29" i="28"/>
  <c r="BY29" i="28"/>
  <c r="BX29" i="28"/>
  <c r="BW29" i="28"/>
  <c r="BV29" i="28"/>
  <c r="BU29" i="28"/>
  <c r="BT29" i="28"/>
  <c r="BS29" i="28"/>
  <c r="BR29" i="28"/>
  <c r="BQ29" i="28"/>
  <c r="BP29" i="28"/>
  <c r="BO29" i="28"/>
  <c r="BN29" i="28"/>
  <c r="BM29" i="28"/>
  <c r="BL29" i="28"/>
  <c r="BK29" i="28"/>
  <c r="BJ29" i="28"/>
  <c r="BI29" i="28"/>
  <c r="BH29" i="28"/>
  <c r="BG29" i="28"/>
  <c r="BF29" i="28"/>
  <c r="BE29" i="28"/>
  <c r="BD29" i="28"/>
  <c r="BC29" i="28"/>
  <c r="BB29" i="28"/>
  <c r="BA29" i="28"/>
  <c r="AZ29" i="28"/>
  <c r="AY29" i="28"/>
  <c r="AX29" i="28"/>
  <c r="AW29" i="28"/>
  <c r="AV29" i="28"/>
  <c r="AU29" i="28"/>
  <c r="AT29" i="28"/>
  <c r="AS29" i="28"/>
  <c r="AR29" i="28"/>
  <c r="AQ4" i="28"/>
  <c r="BZ20" i="28"/>
  <c r="BY20" i="28"/>
  <c r="BX20" i="28"/>
  <c r="BW20" i="28"/>
  <c r="BV20" i="28"/>
  <c r="BU20" i="28"/>
  <c r="BT20" i="28"/>
  <c r="BS20" i="28"/>
  <c r="BR20" i="28"/>
  <c r="BQ20" i="28"/>
  <c r="BP20" i="28"/>
  <c r="BO20" i="28"/>
  <c r="BN20" i="28"/>
  <c r="BM20" i="28"/>
  <c r="BL20" i="28"/>
  <c r="BK20" i="28"/>
  <c r="BJ20" i="28"/>
  <c r="BZ13" i="28"/>
  <c r="BY13" i="28"/>
  <c r="BX13" i="28"/>
  <c r="BW13" i="28"/>
  <c r="BV13" i="28"/>
  <c r="BU13" i="28"/>
  <c r="BT13" i="28"/>
  <c r="BS13" i="28"/>
  <c r="BR13" i="28"/>
  <c r="BQ13" i="28"/>
  <c r="BP13" i="28"/>
  <c r="BO13" i="28"/>
  <c r="BN13" i="28"/>
  <c r="BM13" i="28"/>
  <c r="BL13" i="28"/>
  <c r="BK13" i="28"/>
  <c r="BJ13"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BZ5" i="28"/>
  <c r="BY5" i="28"/>
  <c r="BX5" i="28"/>
  <c r="BW5" i="28"/>
  <c r="BV5" i="28"/>
  <c r="BU5" i="28"/>
  <c r="BT5" i="28"/>
  <c r="BS5" i="28"/>
  <c r="BR5" i="28"/>
  <c r="BQ5" i="28"/>
  <c r="BP5" i="28"/>
  <c r="BO5" i="28"/>
  <c r="BN5" i="28"/>
  <c r="BM5" i="28"/>
  <c r="BL5" i="28"/>
  <c r="BK5" i="28"/>
  <c r="BJ5" i="28"/>
  <c r="BI5" i="28"/>
  <c r="BH5" i="28"/>
  <c r="BG5" i="28"/>
  <c r="BF5" i="28"/>
  <c r="BE5" i="28"/>
  <c r="BD5" i="28"/>
  <c r="BC5" i="28"/>
  <c r="BB5" i="28"/>
  <c r="BA5" i="28"/>
  <c r="AZ5" i="28"/>
  <c r="AY5" i="28"/>
  <c r="AX5" i="28"/>
  <c r="AW5" i="28"/>
  <c r="AV5" i="28"/>
  <c r="AU5" i="28"/>
  <c r="AT5" i="28"/>
  <c r="AS5" i="28"/>
  <c r="AR5" i="28"/>
  <c r="BZ4" i="28"/>
  <c r="BY4" i="28"/>
  <c r="BX4" i="28"/>
  <c r="BW4" i="28"/>
  <c r="BV4" i="28"/>
  <c r="BU4" i="28"/>
  <c r="BT4" i="28"/>
  <c r="BS4" i="28"/>
  <c r="BR4" i="28"/>
  <c r="BQ4" i="28"/>
  <c r="BP4" i="28"/>
  <c r="BO4" i="28"/>
  <c r="BN4" i="28"/>
  <c r="BM4" i="28"/>
  <c r="BL4" i="28"/>
  <c r="BK4" i="28"/>
  <c r="BJ4" i="28"/>
  <c r="BI4" i="28"/>
  <c r="BH4" i="28"/>
  <c r="BG4" i="28"/>
  <c r="BF4" i="28"/>
  <c r="BE4" i="28"/>
  <c r="BD4" i="28"/>
  <c r="BC4" i="28"/>
  <c r="BB4" i="28"/>
  <c r="BA4" i="28"/>
  <c r="AZ4" i="28"/>
  <c r="AY4" i="28"/>
  <c r="AX4" i="28"/>
  <c r="AW4" i="28"/>
  <c r="AV4" i="28"/>
  <c r="AU4" i="28"/>
  <c r="AT4" i="28"/>
  <c r="AS4" i="28"/>
  <c r="AR4" i="28"/>
  <c r="BZ13" i="27"/>
  <c r="BY13" i="27"/>
  <c r="BX13" i="27"/>
  <c r="BW13" i="27"/>
  <c r="BV13" i="27"/>
  <c r="BU13" i="27"/>
  <c r="BT13" i="27"/>
  <c r="BS13" i="27"/>
  <c r="BR13" i="27"/>
  <c r="BQ13" i="27"/>
  <c r="BP13" i="27"/>
  <c r="BO13" i="27"/>
  <c r="BN13" i="27"/>
  <c r="BM13" i="27"/>
  <c r="BL13" i="27"/>
  <c r="BK13" i="27"/>
  <c r="BJ13" i="27"/>
  <c r="BI13" i="27"/>
  <c r="BH13" i="27"/>
  <c r="BG13" i="27"/>
  <c r="BF5" i="27"/>
  <c r="BE5" i="27"/>
  <c r="BD5" i="27"/>
  <c r="BC5" i="27"/>
  <c r="BB5" i="27"/>
  <c r="BA5" i="27"/>
  <c r="AZ5" i="27"/>
  <c r="AY5" i="27"/>
  <c r="AX5" i="27"/>
  <c r="AW5" i="27"/>
  <c r="AV5" i="27"/>
  <c r="AU5" i="27"/>
  <c r="AT5" i="27"/>
  <c r="AS5" i="27"/>
  <c r="AR5" i="27"/>
  <c r="AQ5" i="27"/>
  <c r="AP5" i="27"/>
  <c r="AO5" i="27"/>
  <c r="AN5" i="27"/>
  <c r="AM5" i="27"/>
  <c r="AL5" i="27"/>
  <c r="AK5" i="27"/>
  <c r="AJ5" i="27"/>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BZ12" i="27"/>
  <c r="BY12" i="27"/>
  <c r="BX12" i="27"/>
  <c r="BW12" i="27"/>
  <c r="BV12" i="27"/>
  <c r="BU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AG4" i="27"/>
  <c r="AF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BZ5" i="27"/>
  <c r="BY5" i="27"/>
  <c r="BX5" i="27"/>
  <c r="BW5" i="27"/>
  <c r="BV5" i="27"/>
  <c r="BU5" i="27"/>
  <c r="BT5" i="27"/>
  <c r="BS5" i="27"/>
  <c r="BR5" i="27"/>
  <c r="BQ5" i="27"/>
  <c r="BP5" i="27"/>
  <c r="BO5" i="27"/>
  <c r="BN5" i="27"/>
  <c r="BM5" i="27"/>
  <c r="BL5" i="27"/>
  <c r="BK5" i="27"/>
  <c r="BJ5" i="27"/>
  <c r="BI5" i="27"/>
  <c r="BH5" i="27"/>
  <c r="BG5"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BZ29" i="24"/>
  <c r="BY29" i="24"/>
  <c r="BX29" i="24"/>
  <c r="BW29" i="24"/>
  <c r="BV29" i="24"/>
  <c r="BU29" i="24"/>
  <c r="BT29" i="24"/>
  <c r="BS29" i="24"/>
  <c r="BR29" i="24"/>
  <c r="BQ29" i="24"/>
  <c r="BP29" i="24"/>
  <c r="BO29" i="24"/>
  <c r="BN29" i="24"/>
  <c r="BM29" i="24"/>
  <c r="BL29" i="24"/>
  <c r="BK29" i="24"/>
  <c r="BJ29" i="24"/>
  <c r="BI29" i="24"/>
  <c r="BH29" i="24"/>
  <c r="BG29" i="24"/>
  <c r="BF29" i="24"/>
  <c r="BE29" i="24"/>
  <c r="BD29" i="24"/>
  <c r="BC29" i="24"/>
  <c r="BB29" i="24"/>
  <c r="BA29" i="24"/>
  <c r="AZ29" i="24"/>
  <c r="AY29" i="24"/>
  <c r="AX29" i="24"/>
  <c r="BZ25" i="24"/>
  <c r="BY25" i="24"/>
  <c r="BX25"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BZ21"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BZ20" i="24"/>
  <c r="BY20" i="24"/>
  <c r="BX20" i="24"/>
  <c r="BW20" i="24"/>
  <c r="BV20" i="24"/>
  <c r="BU20" i="24"/>
  <c r="BT20" i="24"/>
  <c r="BS20" i="24"/>
  <c r="BR20" i="24"/>
  <c r="BQ20"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BZ19" i="24"/>
  <c r="BY19" i="24"/>
  <c r="BX19" i="24"/>
  <c r="BW19" i="24"/>
  <c r="BV19" i="24"/>
  <c r="BU19" i="24"/>
  <c r="BT19" i="24"/>
  <c r="BS19" i="24"/>
  <c r="BR19" i="24"/>
  <c r="BQ19"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4" i="24"/>
  <c r="X4" i="24"/>
  <c r="W4" i="24"/>
  <c r="V4" i="24"/>
  <c r="U4" i="24"/>
  <c r="T4" i="24"/>
  <c r="S4" i="24"/>
  <c r="R4" i="24"/>
  <c r="Q4" i="24"/>
  <c r="P4" i="24"/>
  <c r="O4" i="24"/>
  <c r="N4" i="24"/>
  <c r="M4" i="24"/>
  <c r="L4" i="24"/>
  <c r="K4" i="24"/>
  <c r="J4" i="24"/>
  <c r="I4" i="24"/>
  <c r="H4" i="24"/>
  <c r="G4" i="24"/>
  <c r="F4" i="24"/>
  <c r="E4" i="24"/>
  <c r="D4" i="24"/>
  <c r="BZ14"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BZ10"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BZ6" i="24"/>
  <c r="BY6" i="24"/>
  <c r="BX6" i="24"/>
  <c r="BW6" i="24"/>
  <c r="BV6" i="24"/>
  <c r="BU6" i="24"/>
  <c r="BT6" i="24"/>
  <c r="BS6" i="24"/>
  <c r="BR6" i="24"/>
  <c r="BQ6" i="24"/>
  <c r="BP6" i="24"/>
  <c r="BO6" i="24"/>
  <c r="BN6" i="24"/>
  <c r="BM6" i="24"/>
  <c r="BL6" i="24"/>
  <c r="BK6" i="24"/>
  <c r="BJ6" i="24"/>
  <c r="BI6" i="24"/>
  <c r="BH6" i="24"/>
  <c r="BG6" i="24"/>
  <c r="BF6" i="24"/>
  <c r="BE6" i="24"/>
  <c r="BD6" i="24"/>
  <c r="BC6" i="24"/>
  <c r="BB6" i="24"/>
  <c r="BA6" i="24"/>
  <c r="AZ6" i="24"/>
  <c r="AY6" i="24"/>
  <c r="AX6" i="24"/>
  <c r="AW6" i="24"/>
  <c r="AV6" i="24"/>
  <c r="BZ5"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BZ4" i="24"/>
  <c r="BY4" i="24"/>
  <c r="BX4" i="24"/>
  <c r="BW4" i="24"/>
  <c r="BV4" i="24"/>
  <c r="BU4" i="24"/>
  <c r="BT4" i="24"/>
  <c r="BS4" i="24"/>
  <c r="BR4" i="24"/>
  <c r="BQ4" i="24"/>
  <c r="BP4" i="24"/>
  <c r="BO4" i="24"/>
  <c r="BN4" i="24"/>
  <c r="BM4" i="24"/>
  <c r="BL4" i="24"/>
  <c r="BK4" i="24"/>
  <c r="BJ4" i="24"/>
  <c r="BI4" i="24"/>
  <c r="BH4" i="24"/>
  <c r="BG4" i="24"/>
  <c r="BF4" i="24"/>
  <c r="BE4" i="24"/>
  <c r="BD4" i="24"/>
  <c r="BC4" i="24"/>
  <c r="BB4" i="24"/>
  <c r="BA4" i="24"/>
  <c r="AZ4" i="24"/>
  <c r="AY4" i="24"/>
  <c r="AX4" i="24"/>
  <c r="AW4" i="24"/>
  <c r="AV4" i="24"/>
  <c r="AU4" i="24"/>
  <c r="AT4" i="24"/>
  <c r="AS4" i="24"/>
  <c r="AR4" i="24"/>
  <c r="AQ4" i="24"/>
  <c r="AP4" i="24"/>
  <c r="AO4" i="24"/>
  <c r="AN4" i="24"/>
  <c r="AM4" i="24"/>
  <c r="AL4" i="24"/>
  <c r="AK4" i="24"/>
  <c r="AJ4" i="24"/>
  <c r="AI4" i="24"/>
  <c r="AH4" i="24"/>
  <c r="AG4" i="24"/>
  <c r="AF4" i="24"/>
  <c r="AE4" i="24"/>
  <c r="AD4" i="24"/>
  <c r="AC4" i="24"/>
  <c r="AB4" i="24"/>
  <c r="AA4" i="24"/>
  <c r="Z4" i="24"/>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D45"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BZ43" i="23"/>
  <c r="BY43" i="23"/>
  <c r="BX43" i="23"/>
  <c r="BW43" i="23"/>
  <c r="BV43" i="23"/>
  <c r="BU43" i="23"/>
  <c r="BT43" i="23"/>
  <c r="BS43" i="23"/>
  <c r="BR43" i="23"/>
  <c r="BQ43" i="23"/>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D43" i="23"/>
  <c r="BZ42" i="23"/>
  <c r="BY42" i="23"/>
  <c r="BX42" i="23"/>
  <c r="BW42" i="23"/>
  <c r="BV42"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D42" i="23"/>
  <c r="BM41" i="23"/>
  <c r="BL41" i="23"/>
  <c r="BK41" i="23"/>
  <c r="BJ41" i="23"/>
  <c r="BI41" i="23"/>
  <c r="BH41" i="23"/>
  <c r="BG41" i="23"/>
  <c r="BF41" i="23"/>
  <c r="BE41"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D41"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D40" i="23"/>
  <c r="BZ39" i="23"/>
  <c r="BY39" i="23"/>
  <c r="BX39" i="23"/>
  <c r="BW39" i="23"/>
  <c r="BV39" i="23"/>
  <c r="BU39" i="23"/>
  <c r="BT39" i="23"/>
  <c r="BS39" i="23"/>
  <c r="BR39" i="23"/>
  <c r="BQ39" i="23"/>
  <c r="BP39" i="23"/>
  <c r="BO39" i="23"/>
  <c r="BN39" i="23"/>
  <c r="BM39" i="23"/>
  <c r="BL39" i="23"/>
  <c r="BK39" i="23"/>
  <c r="BJ39" i="23"/>
  <c r="BI39" i="23"/>
  <c r="BH39" i="23"/>
  <c r="BG39" i="23"/>
  <c r="BF39" i="23"/>
  <c r="BE39" i="23"/>
  <c r="BD39" i="23"/>
  <c r="BC39" i="23"/>
  <c r="BB39" i="23"/>
  <c r="BA39" i="23"/>
  <c r="AZ39" i="23"/>
  <c r="AY39" i="23"/>
  <c r="AX39" i="23"/>
  <c r="AW39" i="23"/>
  <c r="AV39" i="23"/>
  <c r="AU39" i="23"/>
  <c r="AT39" i="23"/>
  <c r="AS39" i="23"/>
  <c r="AR39"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D3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BZ19" i="23"/>
  <c r="BY19" i="23"/>
  <c r="BX19" i="23"/>
  <c r="BW19" i="23"/>
  <c r="BV19" i="23"/>
  <c r="BU19" i="23"/>
  <c r="BT19" i="23"/>
  <c r="BS19" i="23"/>
  <c r="BR19" i="23"/>
  <c r="BQ19" i="23"/>
  <c r="BP19" i="23"/>
  <c r="BO19" i="23"/>
  <c r="BN19" i="23"/>
  <c r="BM19" i="23"/>
  <c r="BL19" i="23"/>
  <c r="BK19" i="23"/>
  <c r="BJ19" i="23"/>
  <c r="BI19" i="23"/>
  <c r="BH19" i="23"/>
  <c r="BZ18" i="23"/>
  <c r="BY18" i="23"/>
  <c r="BX18" i="23"/>
  <c r="BW18" i="23"/>
  <c r="BV18" i="23"/>
  <c r="BU18" i="23"/>
  <c r="BT18" i="23"/>
  <c r="BS18" i="23"/>
  <c r="BR18" i="23"/>
  <c r="BQ18" i="23"/>
  <c r="BP18" i="23"/>
  <c r="BO18" i="23"/>
  <c r="BN18" i="23"/>
  <c r="BM18" i="23"/>
  <c r="BL18" i="23"/>
  <c r="BK18" i="23"/>
  <c r="BJ18" i="23"/>
  <c r="BI18" i="23"/>
  <c r="BH18" i="23"/>
  <c r="BZ17" i="23"/>
  <c r="BY17" i="23"/>
  <c r="BX17" i="23"/>
  <c r="BW17" i="23"/>
  <c r="BV17" i="23"/>
  <c r="BU17" i="23"/>
  <c r="BT17" i="23"/>
  <c r="BS17" i="23"/>
  <c r="BR17" i="23"/>
  <c r="BQ17" i="23"/>
  <c r="BP17" i="23"/>
  <c r="BO17" i="23"/>
  <c r="BN17" i="23"/>
  <c r="BM17" i="23"/>
  <c r="BL17" i="23"/>
  <c r="BK17" i="23"/>
  <c r="BJ17" i="23"/>
  <c r="BI17" i="23"/>
  <c r="BH17" i="23"/>
  <c r="BZ16" i="23"/>
  <c r="BY16" i="23"/>
  <c r="BX16" i="23"/>
  <c r="BW16" i="23"/>
  <c r="BV16" i="23"/>
  <c r="BU16" i="23"/>
  <c r="BT16" i="23"/>
  <c r="BS16" i="23"/>
  <c r="BR16" i="23"/>
  <c r="BQ16" i="23"/>
  <c r="BP16" i="23"/>
  <c r="BO16" i="23"/>
  <c r="BN16" i="23"/>
  <c r="BM16" i="23"/>
  <c r="BL16" i="23"/>
  <c r="BK16" i="23"/>
  <c r="BJ16" i="23"/>
  <c r="BI16" i="23"/>
  <c r="BH16" i="23"/>
  <c r="BZ15" i="23"/>
  <c r="BY15" i="23"/>
  <c r="BX15" i="23"/>
  <c r="BW15" i="23"/>
  <c r="BV15" i="23"/>
  <c r="BU15" i="23"/>
  <c r="BT15" i="23"/>
  <c r="BS15" i="23"/>
  <c r="BR15" i="23"/>
  <c r="BQ15" i="23"/>
  <c r="BP15" i="23"/>
  <c r="BO15" i="23"/>
  <c r="BN15" i="23"/>
  <c r="BM15" i="23"/>
  <c r="BL15" i="23"/>
  <c r="BK15" i="23"/>
  <c r="BJ15" i="23"/>
  <c r="BI15" i="23"/>
  <c r="BH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Z41" i="22"/>
  <c r="BY41" i="22"/>
  <c r="BX41" i="22"/>
  <c r="BW41" i="22"/>
  <c r="BV41" i="22"/>
  <c r="BU41" i="22"/>
  <c r="BT41" i="22"/>
  <c r="BS41" i="22"/>
  <c r="BR41" i="22"/>
  <c r="BQ41" i="22"/>
  <c r="BP41" i="22"/>
  <c r="BO41" i="22"/>
  <c r="BN4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Y31" i="22"/>
  <c r="AX31" i="22"/>
  <c r="AW31" i="22"/>
  <c r="AV31" i="22"/>
  <c r="AU31" i="22"/>
  <c r="AT31" i="22"/>
  <c r="AS31" i="22"/>
  <c r="AR31" i="22"/>
  <c r="AQ31" i="22"/>
  <c r="AP31" i="22"/>
  <c r="AO31" i="22"/>
  <c r="AN31" i="22"/>
  <c r="AM31" i="22"/>
  <c r="AL31" i="22"/>
  <c r="AK31" i="22"/>
  <c r="AJ31" i="22"/>
  <c r="AI31" i="22"/>
  <c r="AH31" i="22"/>
  <c r="AY28" i="22"/>
  <c r="AX28" i="22"/>
  <c r="AW28" i="22"/>
  <c r="AV28" i="22"/>
  <c r="AU28" i="22"/>
  <c r="AT28" i="22"/>
  <c r="AS28" i="22"/>
  <c r="AR28" i="22"/>
  <c r="AQ28" i="22"/>
  <c r="AP28" i="22"/>
  <c r="AO28" i="22"/>
  <c r="AN28" i="22"/>
  <c r="AM28" i="22"/>
  <c r="AL28" i="22"/>
  <c r="AK28" i="22"/>
  <c r="AJ28" i="22"/>
  <c r="AI28" i="22"/>
  <c r="AH28"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27" i="22"/>
  <c r="Y27" i="22"/>
  <c r="X27" i="22"/>
  <c r="W27" i="22"/>
  <c r="V27" i="22"/>
  <c r="U27" i="22"/>
  <c r="T27" i="22"/>
  <c r="S27" i="22"/>
  <c r="R27" i="22"/>
  <c r="Q27" i="22"/>
  <c r="P27" i="22"/>
  <c r="O27" i="22"/>
  <c r="N27" i="22"/>
  <c r="M27" i="22"/>
  <c r="L27" i="22"/>
  <c r="K27" i="22"/>
  <c r="J27" i="22"/>
  <c r="I27" i="22"/>
  <c r="H27" i="22"/>
  <c r="G27" i="22"/>
  <c r="F27" i="22"/>
  <c r="E27" i="22"/>
  <c r="D27"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BZ63" i="22"/>
  <c r="BY63" i="22"/>
  <c r="BX63" i="22"/>
  <c r="BW63" i="22"/>
  <c r="BV63" i="22"/>
  <c r="BU63" i="22"/>
  <c r="BT63" i="22"/>
  <c r="BS63" i="22"/>
  <c r="BR63" i="22"/>
  <c r="BQ63" i="22"/>
  <c r="BP63" i="22"/>
  <c r="BO63" i="22"/>
  <c r="BN63" i="22"/>
  <c r="BM63" i="22"/>
  <c r="BL63" i="22"/>
  <c r="BZ59" i="22"/>
  <c r="BY59" i="22"/>
  <c r="BX59" i="22"/>
  <c r="BW59" i="22"/>
  <c r="BV59" i="22"/>
  <c r="BU59" i="22"/>
  <c r="BT59" i="22"/>
  <c r="BS59" i="22"/>
  <c r="BR59" i="22"/>
  <c r="BQ59" i="22"/>
  <c r="BP59" i="22"/>
  <c r="BO59" i="22"/>
  <c r="BN59" i="22"/>
  <c r="BM59" i="22"/>
  <c r="BL59" i="22"/>
  <c r="BZ58" i="22"/>
  <c r="BY58" i="22"/>
  <c r="BX58" i="22"/>
  <c r="BW58" i="22"/>
  <c r="BV58" i="22"/>
  <c r="BU58" i="22"/>
  <c r="BT58" i="22"/>
  <c r="BS58" i="22"/>
  <c r="BR58" i="22"/>
  <c r="BQ58" i="22"/>
  <c r="BP58" i="22"/>
  <c r="BO58" i="22"/>
  <c r="BN58" i="22"/>
  <c r="BM58" i="22"/>
  <c r="BL5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BZ9" i="22"/>
  <c r="BZ13" i="22"/>
  <c r="BZ8" i="22"/>
  <c r="BZ40" i="22"/>
  <c r="BZ5" i="22"/>
  <c r="BY9" i="22"/>
  <c r="BY13" i="22"/>
  <c r="BY8" i="22"/>
  <c r="BY40" i="22"/>
  <c r="BY5" i="22"/>
  <c r="BX9" i="22"/>
  <c r="BX13" i="22"/>
  <c r="BX8" i="22"/>
  <c r="BX40" i="22"/>
  <c r="BX5" i="22"/>
  <c r="BW9" i="22"/>
  <c r="BW13" i="22"/>
  <c r="BW8" i="22"/>
  <c r="BW40" i="22"/>
  <c r="BW5" i="22"/>
  <c r="BV9" i="22"/>
  <c r="BV13" i="22"/>
  <c r="BV8" i="22"/>
  <c r="BV40" i="22"/>
  <c r="BV5" i="22"/>
  <c r="BU9" i="22"/>
  <c r="BU13" i="22"/>
  <c r="BU8" i="22"/>
  <c r="BU40" i="22"/>
  <c r="BU5" i="22"/>
  <c r="BT9" i="22"/>
  <c r="BT13" i="22"/>
  <c r="BT8" i="22"/>
  <c r="BT40" i="22"/>
  <c r="BT5" i="22"/>
  <c r="BS9" i="22"/>
  <c r="BS13" i="22"/>
  <c r="BS8" i="22"/>
  <c r="BS40" i="22"/>
  <c r="BS5" i="22"/>
  <c r="BR9" i="22"/>
  <c r="BR13" i="22"/>
  <c r="BR8" i="22"/>
  <c r="BR40" i="22"/>
  <c r="BR5" i="22"/>
  <c r="BQ9" i="22"/>
  <c r="BQ13" i="22"/>
  <c r="BQ8" i="22"/>
  <c r="BQ40" i="22"/>
  <c r="BQ5" i="22"/>
  <c r="BP9" i="22"/>
  <c r="BP13" i="22"/>
  <c r="BP8" i="22"/>
  <c r="BP40" i="22"/>
  <c r="BP5" i="22"/>
  <c r="BO9" i="22"/>
  <c r="BO13" i="22"/>
  <c r="BO8" i="22"/>
  <c r="BO40" i="22"/>
  <c r="BO5" i="22"/>
  <c r="BN9" i="22"/>
  <c r="BN13" i="22"/>
  <c r="BN8" i="22"/>
  <c r="BN40" i="22"/>
  <c r="BN5" i="22"/>
  <c r="BM9" i="22"/>
  <c r="BM13" i="22"/>
  <c r="BM8" i="22"/>
  <c r="BM40" i="22"/>
  <c r="BM5" i="22"/>
  <c r="BL9" i="22"/>
  <c r="BL13" i="22"/>
  <c r="BL8" i="22"/>
  <c r="BL40" i="22"/>
  <c r="BL5" i="22"/>
  <c r="BK40" i="22"/>
  <c r="BK5" i="22"/>
  <c r="BJ40" i="22"/>
  <c r="BJ5" i="22"/>
  <c r="BI40" i="22"/>
  <c r="BI5" i="22"/>
  <c r="BH40" i="22"/>
  <c r="BH5" i="22"/>
  <c r="BG40" i="22"/>
  <c r="BG5" i="22"/>
  <c r="BF40" i="22"/>
  <c r="BF5" i="22"/>
  <c r="BE40" i="22"/>
  <c r="BE5" i="22"/>
  <c r="BD40" i="22"/>
  <c r="BD5" i="22"/>
  <c r="BC40" i="22"/>
  <c r="BC5" i="22"/>
  <c r="BB40" i="22"/>
  <c r="BB5" i="22"/>
  <c r="BA40" i="22"/>
  <c r="BA5" i="22"/>
  <c r="AZ40" i="22"/>
  <c r="AZ5" i="22"/>
  <c r="AY40" i="22"/>
  <c r="AY5" i="22"/>
  <c r="AX40" i="22"/>
  <c r="AX5" i="22"/>
  <c r="AW40" i="22"/>
  <c r="AW5" i="22"/>
  <c r="AV40" i="22"/>
  <c r="AV5" i="22"/>
  <c r="AU40" i="22"/>
  <c r="AU5" i="22"/>
  <c r="AT40" i="22"/>
  <c r="AT5" i="22"/>
  <c r="AS40" i="22"/>
  <c r="AS5" i="22"/>
  <c r="AR40" i="22"/>
  <c r="AR5" i="22"/>
  <c r="AQ40" i="22"/>
  <c r="AQ5" i="22"/>
  <c r="AP40" i="22"/>
  <c r="AP5" i="22"/>
  <c r="AO40" i="22"/>
  <c r="AO5" i="22"/>
  <c r="AN40" i="22"/>
  <c r="AN5" i="22"/>
  <c r="AM40" i="22"/>
  <c r="AM5" i="22"/>
  <c r="AL40" i="22"/>
  <c r="AL5" i="22"/>
  <c r="AK40" i="22"/>
  <c r="AK5" i="22"/>
  <c r="AJ40" i="22"/>
  <c r="AJ5" i="22"/>
  <c r="AI40" i="22"/>
  <c r="AI5" i="22"/>
  <c r="AH40"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27" i="22"/>
  <c r="AG4" i="22"/>
  <c r="AF27" i="22"/>
  <c r="AF4" i="22"/>
  <c r="AE27" i="22"/>
  <c r="AE4" i="22"/>
  <c r="AD27" i="22"/>
  <c r="AD4" i="22"/>
  <c r="AC27" i="22"/>
  <c r="AC4" i="22"/>
  <c r="AB27" i="22"/>
  <c r="AB4" i="22"/>
  <c r="AA27" i="22"/>
  <c r="AA4" i="22"/>
  <c r="Z4" i="22"/>
  <c r="Y4" i="22"/>
  <c r="X4" i="22"/>
  <c r="W4" i="22"/>
  <c r="V4" i="22"/>
  <c r="U4" i="22"/>
  <c r="T4" i="22"/>
  <c r="S4" i="22"/>
  <c r="R4" i="22"/>
  <c r="Q4" i="22"/>
  <c r="P4" i="22"/>
  <c r="O4" i="22"/>
  <c r="N4" i="22"/>
  <c r="M4" i="22"/>
  <c r="L4" i="22"/>
  <c r="K4" i="22"/>
  <c r="J4" i="22"/>
  <c r="I4" i="22"/>
  <c r="H4" i="22"/>
  <c r="G4" i="22"/>
  <c r="F4" i="22"/>
  <c r="E4" i="22"/>
  <c r="D4"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Y27" i="22"/>
  <c r="AX27" i="22"/>
  <c r="AW27" i="22"/>
  <c r="AV27" i="22"/>
  <c r="AU27" i="22"/>
  <c r="AT27" i="22"/>
  <c r="AS27" i="22"/>
  <c r="AR27" i="22"/>
  <c r="AQ27" i="22"/>
  <c r="AP27" i="22"/>
  <c r="AO27" i="22"/>
  <c r="AN27" i="22"/>
  <c r="AM27" i="22"/>
  <c r="AL27" i="22"/>
  <c r="AK27" i="22"/>
  <c r="AJ27" i="22"/>
  <c r="AI27" i="22"/>
  <c r="AH27"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BZ4" i="22"/>
  <c r="BY4" i="22"/>
  <c r="BX4" i="22"/>
  <c r="BW4" i="22"/>
  <c r="BV4" i="22"/>
  <c r="BU4" i="22"/>
  <c r="BT4" i="22"/>
  <c r="BS4" i="22"/>
  <c r="BR4" i="22"/>
  <c r="BQ4" i="22"/>
  <c r="BP4" i="22"/>
  <c r="BO4" i="22"/>
  <c r="BN4" i="22"/>
  <c r="BM4" i="22"/>
  <c r="BL4" i="22"/>
  <c r="BK4" i="22"/>
  <c r="BJ4" i="22"/>
  <c r="BI4" i="22"/>
  <c r="BH4" i="22"/>
  <c r="BG4" i="22"/>
  <c r="BF4" i="22"/>
  <c r="BE4" i="22"/>
  <c r="BD4" i="22"/>
  <c r="BC4" i="22"/>
  <c r="BB4" i="22"/>
  <c r="BA4" i="22"/>
  <c r="AZ4" i="22"/>
  <c r="AY4" i="22"/>
  <c r="AX4" i="22"/>
  <c r="AW4" i="22"/>
  <c r="AV4" i="22"/>
  <c r="AU4" i="22"/>
  <c r="AT4" i="22"/>
  <c r="AS4" i="22"/>
  <c r="AR4" i="22"/>
  <c r="AQ4" i="22"/>
  <c r="AP4" i="22"/>
  <c r="AO4" i="22"/>
  <c r="AN4" i="22"/>
  <c r="AM4" i="22"/>
  <c r="AL4" i="22"/>
  <c r="AK4" i="22"/>
  <c r="AJ4" i="22"/>
  <c r="AI4" i="22"/>
  <c r="AH4" i="22"/>
  <c r="BT134" i="21"/>
  <c r="BS134" i="21"/>
  <c r="BR134" i="21"/>
  <c r="BQ134" i="21"/>
  <c r="BP134" i="21"/>
  <c r="BO134" i="21"/>
  <c r="BN134" i="21"/>
  <c r="BM134" i="21"/>
  <c r="BL134" i="21"/>
  <c r="BK134" i="21"/>
  <c r="BJ134" i="21"/>
  <c r="BI134" i="21"/>
  <c r="BH134" i="21"/>
  <c r="BG134" i="21"/>
  <c r="BF134" i="21"/>
  <c r="BE134" i="21"/>
  <c r="BD134" i="21"/>
  <c r="BC134" i="21"/>
  <c r="BB134" i="21"/>
  <c r="BA134" i="21"/>
  <c r="AZ134" i="21"/>
  <c r="AY134" i="21"/>
  <c r="AX134" i="21"/>
  <c r="AW134" i="21"/>
  <c r="AV134" i="21"/>
  <c r="AU134" i="21"/>
  <c r="AT134" i="21"/>
  <c r="AS134" i="21"/>
  <c r="AR134" i="21"/>
  <c r="BK126" i="21"/>
  <c r="BJ126" i="21"/>
  <c r="BI126" i="21"/>
  <c r="BH126" i="21"/>
  <c r="BG126" i="21"/>
  <c r="BF126" i="21"/>
  <c r="BE126" i="21"/>
  <c r="BD126" i="21"/>
  <c r="BC126" i="21"/>
  <c r="BB126" i="21"/>
  <c r="BA126" i="21"/>
  <c r="AZ126" i="21"/>
  <c r="AY126" i="21"/>
  <c r="AX126" i="21"/>
  <c r="AW126" i="21"/>
  <c r="AV126" i="21"/>
  <c r="AU126" i="21"/>
  <c r="AT126" i="21"/>
  <c r="AS126" i="21"/>
  <c r="AR126" i="21"/>
  <c r="AU114" i="21"/>
  <c r="AT114" i="21"/>
  <c r="AS114" i="21"/>
  <c r="AR114" i="21"/>
  <c r="AQ114" i="21"/>
  <c r="AP114" i="21"/>
  <c r="AO114" i="21"/>
  <c r="AN114" i="21"/>
  <c r="AM114" i="21"/>
  <c r="AL114" i="21"/>
  <c r="AK114" i="21"/>
  <c r="AJ114" i="21"/>
  <c r="AI114" i="21"/>
  <c r="AH114"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BZ55" i="21"/>
  <c r="BY55" i="21"/>
  <c r="BX55" i="21"/>
  <c r="BW55" i="21"/>
  <c r="BV55" i="21"/>
  <c r="BU55" i="21"/>
  <c r="BT55" i="21"/>
  <c r="BS55" i="21"/>
  <c r="BR55" i="21"/>
  <c r="BQ55" i="21"/>
  <c r="BP55" i="21"/>
  <c r="BO55" i="21"/>
  <c r="BN55" i="21"/>
  <c r="BM55" i="21"/>
  <c r="BL55" i="21"/>
  <c r="BZ4" i="21"/>
  <c r="BY4" i="21"/>
  <c r="BX4" i="21"/>
  <c r="BW4" i="21"/>
  <c r="BV4" i="21"/>
  <c r="BU4" i="21"/>
  <c r="BT4" i="21"/>
  <c r="BS4" i="21"/>
  <c r="BR4" i="21"/>
  <c r="BQ4" i="21"/>
  <c r="BP4" i="21"/>
  <c r="BO4" i="21"/>
  <c r="BN4" i="21"/>
  <c r="BM4" i="21"/>
  <c r="BL4" i="21"/>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10" i="20"/>
  <c r="Y10" i="20"/>
  <c r="X10" i="20"/>
  <c r="W10" i="20"/>
  <c r="V10" i="20"/>
  <c r="U10" i="20"/>
  <c r="T10" i="20"/>
  <c r="S10" i="20"/>
  <c r="R10" i="20"/>
  <c r="Q10" i="20"/>
  <c r="P10" i="20"/>
  <c r="O10" i="20"/>
  <c r="N10" i="20"/>
  <c r="M10" i="20"/>
  <c r="L10" i="20"/>
  <c r="K10" i="20"/>
  <c r="J10" i="20"/>
  <c r="I10" i="20"/>
  <c r="H10" i="20"/>
  <c r="G10" i="20"/>
  <c r="F10" i="20"/>
  <c r="E10" i="20"/>
  <c r="D10"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5" i="20"/>
  <c r="Y5" i="20"/>
  <c r="X5" i="20"/>
  <c r="W5" i="20"/>
  <c r="V5" i="20"/>
  <c r="U5" i="20"/>
  <c r="T5" i="20"/>
  <c r="S5" i="20"/>
  <c r="R5" i="20"/>
  <c r="Q5" i="20"/>
  <c r="P5" i="20"/>
  <c r="O5" i="20"/>
  <c r="N5" i="20"/>
  <c r="M5" i="20"/>
  <c r="L5" i="20"/>
  <c r="K5" i="20"/>
  <c r="J5" i="20"/>
  <c r="I5" i="20"/>
  <c r="H5" i="20"/>
  <c r="G5" i="20"/>
  <c r="F5" i="20"/>
  <c r="E5" i="20"/>
  <c r="D5"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4" i="20"/>
  <c r="Y4" i="20"/>
  <c r="X4" i="20"/>
  <c r="W4" i="20"/>
  <c r="V4" i="20"/>
  <c r="U4" i="20"/>
  <c r="T4" i="20"/>
  <c r="S4" i="20"/>
  <c r="R4" i="20"/>
  <c r="Q4" i="20"/>
  <c r="P4" i="20"/>
  <c r="O4" i="20"/>
  <c r="N4" i="20"/>
  <c r="M4" i="20"/>
  <c r="L4" i="20"/>
  <c r="K4" i="20"/>
  <c r="J4" i="20"/>
  <c r="I4" i="20"/>
  <c r="H4" i="20"/>
  <c r="G4" i="20"/>
  <c r="F4" i="20"/>
  <c r="E4" i="20"/>
  <c r="D4"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BZ4" i="20"/>
  <c r="BY4" i="20"/>
  <c r="BX4" i="20"/>
  <c r="BW4" i="20"/>
  <c r="BV4" i="20"/>
  <c r="BU4" i="20"/>
  <c r="BT4" i="20"/>
  <c r="BS4" i="20"/>
  <c r="BR4" i="20"/>
  <c r="BQ4" i="20"/>
  <c r="BP4" i="20"/>
  <c r="BO4" i="20"/>
  <c r="BN4" i="20"/>
  <c r="BM4" i="20"/>
  <c r="BL4" i="20"/>
  <c r="BK4" i="20"/>
  <c r="BJ4" i="20"/>
  <c r="BI4" i="20"/>
  <c r="BH4" i="20"/>
  <c r="BG4" i="20"/>
  <c r="BF4" i="20"/>
  <c r="BE4" i="20"/>
  <c r="BD4" i="20"/>
  <c r="BC4" i="20"/>
  <c r="BB4" i="20"/>
  <c r="BA4" i="20"/>
  <c r="AZ4" i="20"/>
  <c r="AY4" i="20"/>
  <c r="AX4" i="20"/>
  <c r="AW4" i="20"/>
  <c r="AV4" i="20"/>
  <c r="AU4" i="20"/>
  <c r="AT4" i="20"/>
  <c r="AS4" i="20"/>
  <c r="AR4" i="20"/>
  <c r="AQ4" i="20"/>
  <c r="AP4" i="20"/>
  <c r="AO4" i="20"/>
  <c r="AN4" i="20"/>
  <c r="AM4" i="20"/>
  <c r="AL4" i="20"/>
  <c r="AK4" i="20"/>
  <c r="AJ4" i="20"/>
  <c r="AI4" i="20"/>
  <c r="AH4" i="20"/>
  <c r="AG4" i="20"/>
  <c r="AF4" i="20"/>
  <c r="AE4" i="20"/>
  <c r="AD4" i="20"/>
  <c r="AC4" i="20"/>
  <c r="AB4" i="20"/>
  <c r="AA4" i="20"/>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BZ4" i="19"/>
  <c r="BZ17" i="19"/>
  <c r="BY4" i="19"/>
  <c r="BY17" i="19"/>
  <c r="BX4" i="19"/>
  <c r="BX17" i="19"/>
  <c r="BW4" i="19"/>
  <c r="BW17" i="19"/>
  <c r="BV4" i="19"/>
  <c r="BV17" i="19"/>
  <c r="BU4" i="19"/>
  <c r="BU17" i="19"/>
  <c r="BT4" i="19"/>
  <c r="BT17" i="19"/>
  <c r="BS4" i="19"/>
  <c r="BS17" i="19"/>
  <c r="BR4" i="19"/>
  <c r="BR17" i="19"/>
  <c r="BQ4" i="19"/>
  <c r="BQ17" i="19"/>
  <c r="BP4" i="19"/>
  <c r="BP17" i="19"/>
  <c r="BO4" i="19"/>
  <c r="BO17" i="19"/>
  <c r="BN4" i="19"/>
  <c r="BN17" i="19"/>
  <c r="BM4" i="19"/>
  <c r="BM17" i="19"/>
  <c r="BL4"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BZ43" i="19"/>
  <c r="BY43" i="19"/>
  <c r="BX43" i="19"/>
  <c r="BW43" i="19"/>
  <c r="BV43" i="19"/>
  <c r="BU43" i="19"/>
  <c r="BT43" i="19"/>
  <c r="BS43" i="19"/>
  <c r="BR43" i="19"/>
  <c r="BQ43" i="19"/>
  <c r="BP43" i="19"/>
  <c r="BO43" i="19"/>
  <c r="BN43" i="19"/>
  <c r="BM43" i="19"/>
  <c r="BL43" i="19"/>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D4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D15"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BZ9" i="17"/>
  <c r="BY9" i="17"/>
  <c r="BX9" i="17"/>
  <c r="BW9" i="17"/>
  <c r="BV9" i="17"/>
  <c r="BU9"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BZ4" i="16"/>
  <c r="BY4" i="16"/>
  <c r="BX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BZ6" i="15"/>
  <c r="BZ7" i="15"/>
  <c r="BZ8" i="15"/>
  <c r="BZ9" i="15"/>
  <c r="BZ10" i="15"/>
  <c r="BZ5" i="15"/>
  <c r="BZ13" i="15"/>
  <c r="BZ14" i="15"/>
  <c r="BZ15" i="15"/>
  <c r="BZ16" i="15"/>
  <c r="BZ17" i="15"/>
  <c r="BZ11" i="15"/>
  <c r="BZ19" i="15"/>
  <c r="BZ20" i="15"/>
  <c r="BZ21" i="15"/>
  <c r="BZ22" i="15"/>
  <c r="BZ23" i="15"/>
  <c r="BZ18" i="15"/>
  <c r="BZ24" i="15"/>
  <c r="BZ28" i="15"/>
  <c r="BZ29" i="15"/>
  <c r="BZ30" i="15"/>
  <c r="BZ26" i="15"/>
  <c r="BZ4" i="15"/>
  <c r="BY6" i="15"/>
  <c r="BY7" i="15"/>
  <c r="BY8" i="15"/>
  <c r="BY9" i="15"/>
  <c r="BY10" i="15"/>
  <c r="BY5" i="15"/>
  <c r="BY13" i="15"/>
  <c r="BY14" i="15"/>
  <c r="BY15" i="15"/>
  <c r="BY16" i="15"/>
  <c r="BY17" i="15"/>
  <c r="BY11" i="15"/>
  <c r="BY19" i="15"/>
  <c r="BY20" i="15"/>
  <c r="BY21" i="15"/>
  <c r="BY22" i="15"/>
  <c r="BY23" i="15"/>
  <c r="BY18" i="15"/>
  <c r="BY24" i="15"/>
  <c r="BY28" i="15"/>
  <c r="BY29" i="15"/>
  <c r="BY30" i="15"/>
  <c r="BY26" i="15"/>
  <c r="BY4" i="15"/>
  <c r="BX6" i="15"/>
  <c r="BX7" i="15"/>
  <c r="BX8" i="15"/>
  <c r="BX9" i="15"/>
  <c r="BX10" i="15"/>
  <c r="BX5" i="15"/>
  <c r="BX13" i="15"/>
  <c r="BX14" i="15"/>
  <c r="BX15" i="15"/>
  <c r="BX16" i="15"/>
  <c r="BX17" i="15"/>
  <c r="BX11" i="15"/>
  <c r="BX19" i="15"/>
  <c r="BX20" i="15"/>
  <c r="BX21" i="15"/>
  <c r="BX22" i="15"/>
  <c r="BX23" i="15"/>
  <c r="BX18" i="15"/>
  <c r="BX24" i="15"/>
  <c r="BX28" i="15"/>
  <c r="BX29" i="15"/>
  <c r="BX30" i="15"/>
  <c r="BX26" i="15"/>
  <c r="BX4" i="15"/>
  <c r="BW6" i="15"/>
  <c r="BW7" i="15"/>
  <c r="BW8" i="15"/>
  <c r="BW9" i="15"/>
  <c r="BW10" i="15"/>
  <c r="BW5" i="15"/>
  <c r="BW13" i="15"/>
  <c r="BW14" i="15"/>
  <c r="BW15" i="15"/>
  <c r="BW16" i="15"/>
  <c r="BW17" i="15"/>
  <c r="BW11" i="15"/>
  <c r="BW19" i="15"/>
  <c r="BW20" i="15"/>
  <c r="BW21" i="15"/>
  <c r="BW22" i="15"/>
  <c r="BW23" i="15"/>
  <c r="BW18" i="15"/>
  <c r="BW24" i="15"/>
  <c r="BW28" i="15"/>
  <c r="BW29" i="15"/>
  <c r="BW30" i="15"/>
  <c r="BW26" i="15"/>
  <c r="BW4" i="15"/>
  <c r="BV6" i="15"/>
  <c r="BV7" i="15"/>
  <c r="BV8" i="15"/>
  <c r="BV9" i="15"/>
  <c r="BV10" i="15"/>
  <c r="BV5" i="15"/>
  <c r="BV13" i="15"/>
  <c r="BV14" i="15"/>
  <c r="BV15" i="15"/>
  <c r="BV16" i="15"/>
  <c r="BV17" i="15"/>
  <c r="BV11" i="15"/>
  <c r="BV19" i="15"/>
  <c r="BV20" i="15"/>
  <c r="BV21" i="15"/>
  <c r="BV22" i="15"/>
  <c r="BV23" i="15"/>
  <c r="BV18" i="15"/>
  <c r="BV24" i="15"/>
  <c r="BV28" i="15"/>
  <c r="BV29" i="15"/>
  <c r="BV30" i="15"/>
  <c r="BV26" i="15"/>
  <c r="BV4" i="15"/>
  <c r="BU6" i="15"/>
  <c r="BU7" i="15"/>
  <c r="BU8" i="15"/>
  <c r="BU9" i="15"/>
  <c r="BU10" i="15"/>
  <c r="BU5" i="15"/>
  <c r="BU13" i="15"/>
  <c r="BU14" i="15"/>
  <c r="BU15" i="15"/>
  <c r="BU16" i="15"/>
  <c r="BU17" i="15"/>
  <c r="BU11" i="15"/>
  <c r="BU19" i="15"/>
  <c r="BU20" i="15"/>
  <c r="BU21" i="15"/>
  <c r="BU22" i="15"/>
  <c r="BU23" i="15"/>
  <c r="BU18" i="15"/>
  <c r="BU24" i="15"/>
  <c r="BU28" i="15"/>
  <c r="BU29" i="15"/>
  <c r="BU30" i="15"/>
  <c r="BU26" i="15"/>
  <c r="BU4" i="15"/>
  <c r="BT6" i="15"/>
  <c r="BT7" i="15"/>
  <c r="BT8" i="15"/>
  <c r="BT9" i="15"/>
  <c r="BT10" i="15"/>
  <c r="BT5" i="15"/>
  <c r="BT13" i="15"/>
  <c r="BT14" i="15"/>
  <c r="BT15" i="15"/>
  <c r="BT16" i="15"/>
  <c r="BT17" i="15"/>
  <c r="BT11" i="15"/>
  <c r="BT19" i="15"/>
  <c r="BT20" i="15"/>
  <c r="BT21" i="15"/>
  <c r="BT22" i="15"/>
  <c r="BT23" i="15"/>
  <c r="BT18" i="15"/>
  <c r="BT24" i="15"/>
  <c r="BT28" i="15"/>
  <c r="BT29" i="15"/>
  <c r="BT30" i="15"/>
  <c r="BT26" i="15"/>
  <c r="BT4" i="15"/>
  <c r="BS6" i="15"/>
  <c r="BS7" i="15"/>
  <c r="BS8" i="15"/>
  <c r="BS9" i="15"/>
  <c r="BS10" i="15"/>
  <c r="BS5" i="15"/>
  <c r="BS13" i="15"/>
  <c r="BS14" i="15"/>
  <c r="BS15" i="15"/>
  <c r="BS16" i="15"/>
  <c r="BS17" i="15"/>
  <c r="BS11" i="15"/>
  <c r="BS19" i="15"/>
  <c r="BS20" i="15"/>
  <c r="BS21" i="15"/>
  <c r="BS22" i="15"/>
  <c r="BS23" i="15"/>
  <c r="BS18" i="15"/>
  <c r="BS24" i="15"/>
  <c r="BS28" i="15"/>
  <c r="BS29" i="15"/>
  <c r="BS30" i="15"/>
  <c r="BS26" i="15"/>
  <c r="BS4" i="15"/>
  <c r="BR6" i="15"/>
  <c r="BR7" i="15"/>
  <c r="BR8" i="15"/>
  <c r="BR9" i="15"/>
  <c r="BR10" i="15"/>
  <c r="BR5" i="15"/>
  <c r="BR13" i="15"/>
  <c r="BR14" i="15"/>
  <c r="BR15" i="15"/>
  <c r="BR16" i="15"/>
  <c r="BR17" i="15"/>
  <c r="BR11" i="15"/>
  <c r="BR19" i="15"/>
  <c r="BR20" i="15"/>
  <c r="BR21" i="15"/>
  <c r="BR22" i="15"/>
  <c r="BR23" i="15"/>
  <c r="BR18" i="15"/>
  <c r="BR24" i="15"/>
  <c r="BR28" i="15"/>
  <c r="BR29" i="15"/>
  <c r="BR30" i="15"/>
  <c r="BR26" i="15"/>
  <c r="BR4" i="15"/>
  <c r="BQ6" i="15"/>
  <c r="BQ7" i="15"/>
  <c r="BQ8" i="15"/>
  <c r="BQ9" i="15"/>
  <c r="BQ10" i="15"/>
  <c r="BQ5" i="15"/>
  <c r="BQ13" i="15"/>
  <c r="BQ14" i="15"/>
  <c r="BQ15" i="15"/>
  <c r="BQ16" i="15"/>
  <c r="BQ17" i="15"/>
  <c r="BQ11" i="15"/>
  <c r="BQ19" i="15"/>
  <c r="BQ20" i="15"/>
  <c r="BQ21" i="15"/>
  <c r="BQ22" i="15"/>
  <c r="BQ23" i="15"/>
  <c r="BQ18" i="15"/>
  <c r="BQ24" i="15"/>
  <c r="BQ28" i="15"/>
  <c r="BQ29" i="15"/>
  <c r="BQ30" i="15"/>
  <c r="BQ26" i="15"/>
  <c r="BQ4" i="15"/>
  <c r="BP6" i="15"/>
  <c r="BP7" i="15"/>
  <c r="BP8" i="15"/>
  <c r="BP9" i="15"/>
  <c r="BP10" i="15"/>
  <c r="BP5" i="15"/>
  <c r="BP13" i="15"/>
  <c r="BP14" i="15"/>
  <c r="BP15" i="15"/>
  <c r="BP16" i="15"/>
  <c r="BP17" i="15"/>
  <c r="BP11" i="15"/>
  <c r="BP19" i="15"/>
  <c r="BP20" i="15"/>
  <c r="BP21" i="15"/>
  <c r="BP22" i="15"/>
  <c r="BP23" i="15"/>
  <c r="BP18" i="15"/>
  <c r="BP24" i="15"/>
  <c r="BP28" i="15"/>
  <c r="BP29" i="15"/>
  <c r="BP30" i="15"/>
  <c r="BP26" i="15"/>
  <c r="BP4" i="15"/>
  <c r="BO6" i="15"/>
  <c r="BO7" i="15"/>
  <c r="BO8" i="15"/>
  <c r="BO9" i="15"/>
  <c r="BO10" i="15"/>
  <c r="BO5" i="15"/>
  <c r="BO13" i="15"/>
  <c r="BO14" i="15"/>
  <c r="BO15" i="15"/>
  <c r="BO16" i="15"/>
  <c r="BO17" i="15"/>
  <c r="BO11" i="15"/>
  <c r="BO19" i="15"/>
  <c r="BO20" i="15"/>
  <c r="BO21" i="15"/>
  <c r="BO22" i="15"/>
  <c r="BO23" i="15"/>
  <c r="BO18" i="15"/>
  <c r="BO24" i="15"/>
  <c r="BO28" i="15"/>
  <c r="BO29" i="15"/>
  <c r="BO30" i="15"/>
  <c r="BO26" i="15"/>
  <c r="BO4" i="15"/>
  <c r="BN6" i="15"/>
  <c r="BN7" i="15"/>
  <c r="BN8" i="15"/>
  <c r="BN9" i="15"/>
  <c r="BN10" i="15"/>
  <c r="BN5" i="15"/>
  <c r="BN13" i="15"/>
  <c r="BN14" i="15"/>
  <c r="BN15" i="15"/>
  <c r="BN16" i="15"/>
  <c r="BN17" i="15"/>
  <c r="BN11" i="15"/>
  <c r="BN19" i="15"/>
  <c r="BN20" i="15"/>
  <c r="BN21" i="15"/>
  <c r="BN22" i="15"/>
  <c r="BN23" i="15"/>
  <c r="BN18" i="15"/>
  <c r="BN24" i="15"/>
  <c r="BN28" i="15"/>
  <c r="BN29" i="15"/>
  <c r="BN30" i="15"/>
  <c r="BN26" i="15"/>
  <c r="BN4" i="15"/>
  <c r="BM6" i="15"/>
  <c r="BM7" i="15"/>
  <c r="BM8" i="15"/>
  <c r="BM9" i="15"/>
  <c r="BM10" i="15"/>
  <c r="BM5" i="15"/>
  <c r="BM13" i="15"/>
  <c r="BM14" i="15"/>
  <c r="BM15" i="15"/>
  <c r="BM16" i="15"/>
  <c r="BM17" i="15"/>
  <c r="BM11" i="15"/>
  <c r="BM19" i="15"/>
  <c r="BM20" i="15"/>
  <c r="BM21" i="15"/>
  <c r="BM22" i="15"/>
  <c r="BM23" i="15"/>
  <c r="BM18" i="15"/>
  <c r="BM24" i="15"/>
  <c r="BM28" i="15"/>
  <c r="BM29" i="15"/>
  <c r="BM30" i="15"/>
  <c r="BM26" i="15"/>
  <c r="BM4" i="15"/>
  <c r="BL6" i="15"/>
  <c r="BL7" i="15"/>
  <c r="BL8" i="15"/>
  <c r="BL9" i="15"/>
  <c r="BL10" i="15"/>
  <c r="BL5" i="15"/>
  <c r="BL13" i="15"/>
  <c r="BL14" i="15"/>
  <c r="BL15" i="15"/>
  <c r="BL16" i="15"/>
  <c r="BL17" i="15"/>
  <c r="BL11" i="15"/>
  <c r="BL19" i="15"/>
  <c r="BL20" i="15"/>
  <c r="BL21" i="15"/>
  <c r="BL22" i="15"/>
  <c r="BL23" i="15"/>
  <c r="BL18" i="15"/>
  <c r="BL24" i="15"/>
  <c r="BL28" i="15"/>
  <c r="BL29" i="15"/>
  <c r="BL30" i="15"/>
  <c r="BL26" i="15"/>
  <c r="BL4" i="15"/>
  <c r="BK6" i="15"/>
  <c r="BK7" i="15"/>
  <c r="BK8" i="15"/>
  <c r="BK9" i="15"/>
  <c r="BK10" i="15"/>
  <c r="BK5" i="15"/>
  <c r="BK13" i="15"/>
  <c r="BK14" i="15"/>
  <c r="BK15" i="15"/>
  <c r="BK16" i="15"/>
  <c r="BK17" i="15"/>
  <c r="BK11" i="15"/>
  <c r="BK19" i="15"/>
  <c r="BK20" i="15"/>
  <c r="BK21" i="15"/>
  <c r="BK22" i="15"/>
  <c r="BK23" i="15"/>
  <c r="BK18" i="15"/>
  <c r="BK24" i="15"/>
  <c r="BK28" i="15"/>
  <c r="BK29" i="15"/>
  <c r="BK30" i="15"/>
  <c r="BK32" i="15"/>
  <c r="BK26" i="15"/>
  <c r="BK4" i="15"/>
  <c r="BJ6" i="15"/>
  <c r="BJ7" i="15"/>
  <c r="BJ8" i="15"/>
  <c r="BJ9" i="15"/>
  <c r="BJ10" i="15"/>
  <c r="BJ5" i="15"/>
  <c r="BJ13" i="15"/>
  <c r="BJ14" i="15"/>
  <c r="BJ15" i="15"/>
  <c r="BJ16" i="15"/>
  <c r="BJ17" i="15"/>
  <c r="BJ11" i="15"/>
  <c r="BJ19" i="15"/>
  <c r="BJ20" i="15"/>
  <c r="BJ21" i="15"/>
  <c r="BJ22" i="15"/>
  <c r="BJ23" i="15"/>
  <c r="BJ18" i="15"/>
  <c r="BJ24" i="15"/>
  <c r="BJ28" i="15"/>
  <c r="BJ29" i="15"/>
  <c r="BJ30" i="15"/>
  <c r="BJ32" i="15"/>
  <c r="BJ26" i="15"/>
  <c r="BJ4" i="15"/>
  <c r="BI6" i="15"/>
  <c r="BI7" i="15"/>
  <c r="BI8" i="15"/>
  <c r="BI9" i="15"/>
  <c r="BI10" i="15"/>
  <c r="BI5" i="15"/>
  <c r="BI13" i="15"/>
  <c r="BI14" i="15"/>
  <c r="BI15" i="15"/>
  <c r="BI16" i="15"/>
  <c r="BI17" i="15"/>
  <c r="BI11" i="15"/>
  <c r="BI19" i="15"/>
  <c r="BI20" i="15"/>
  <c r="BI21" i="15"/>
  <c r="BI22" i="15"/>
  <c r="BI23" i="15"/>
  <c r="BI18" i="15"/>
  <c r="BI24" i="15"/>
  <c r="BI28" i="15"/>
  <c r="BI29" i="15"/>
  <c r="BI30" i="15"/>
  <c r="BI32" i="15"/>
  <c r="BI26" i="15"/>
  <c r="BI4" i="15"/>
  <c r="BH6" i="15"/>
  <c r="BH7" i="15"/>
  <c r="BH8" i="15"/>
  <c r="BH9" i="15"/>
  <c r="BH10" i="15"/>
  <c r="BH5" i="15"/>
  <c r="BH13" i="15"/>
  <c r="BH14" i="15"/>
  <c r="BH15" i="15"/>
  <c r="BH16" i="15"/>
  <c r="BH17" i="15"/>
  <c r="BH11" i="15"/>
  <c r="BH19" i="15"/>
  <c r="BH20" i="15"/>
  <c r="BH21" i="15"/>
  <c r="BH22" i="15"/>
  <c r="BH23" i="15"/>
  <c r="BH18" i="15"/>
  <c r="BH24" i="15"/>
  <c r="BH28" i="15"/>
  <c r="BH29" i="15"/>
  <c r="BH30" i="15"/>
  <c r="BH32" i="15"/>
  <c r="BH26" i="15"/>
  <c r="BH4" i="15"/>
  <c r="BG6" i="15"/>
  <c r="BG7" i="15"/>
  <c r="BG8" i="15"/>
  <c r="BG9" i="15"/>
  <c r="BG10" i="15"/>
  <c r="BG5" i="15"/>
  <c r="BG13" i="15"/>
  <c r="BG14" i="15"/>
  <c r="BG15" i="15"/>
  <c r="BG16" i="15"/>
  <c r="BG17" i="15"/>
  <c r="BG11" i="15"/>
  <c r="BG19" i="15"/>
  <c r="BG20" i="15"/>
  <c r="BG21" i="15"/>
  <c r="BG22" i="15"/>
  <c r="BG23" i="15"/>
  <c r="BG18" i="15"/>
  <c r="BG24" i="15"/>
  <c r="BG28" i="15"/>
  <c r="BG29" i="15"/>
  <c r="BG30" i="15"/>
  <c r="BG32" i="15"/>
  <c r="BG26" i="15"/>
  <c r="BG4" i="15"/>
  <c r="BF6" i="15"/>
  <c r="BF7" i="15"/>
  <c r="BF8" i="15"/>
  <c r="BF9" i="15"/>
  <c r="BF10" i="15"/>
  <c r="BF5" i="15"/>
  <c r="BF13" i="15"/>
  <c r="BF14" i="15"/>
  <c r="BF15" i="15"/>
  <c r="BF16" i="15"/>
  <c r="BF17" i="15"/>
  <c r="BF11" i="15"/>
  <c r="BF19" i="15"/>
  <c r="BF20" i="15"/>
  <c r="BF21" i="15"/>
  <c r="BF22" i="15"/>
  <c r="BF23" i="15"/>
  <c r="BF18" i="15"/>
  <c r="BF24" i="15"/>
  <c r="BF28" i="15"/>
  <c r="BF29" i="15"/>
  <c r="BF30" i="15"/>
  <c r="BF32" i="15"/>
  <c r="BF26" i="15"/>
  <c r="BF4" i="15"/>
  <c r="BE6" i="15"/>
  <c r="BE7" i="15"/>
  <c r="BE8" i="15"/>
  <c r="BE9" i="15"/>
  <c r="BE10" i="15"/>
  <c r="BE5" i="15"/>
  <c r="BE13" i="15"/>
  <c r="BE14" i="15"/>
  <c r="BE15" i="15"/>
  <c r="BE16" i="15"/>
  <c r="BE17" i="15"/>
  <c r="BE11" i="15"/>
  <c r="BE19" i="15"/>
  <c r="BE20" i="15"/>
  <c r="BE21" i="15"/>
  <c r="BE22" i="15"/>
  <c r="BE23" i="15"/>
  <c r="BE18" i="15"/>
  <c r="BE24" i="15"/>
  <c r="BE28" i="15"/>
  <c r="BE29" i="15"/>
  <c r="BE30" i="15"/>
  <c r="BE32" i="15"/>
  <c r="BE26" i="15"/>
  <c r="BE4" i="15"/>
  <c r="BD6" i="15"/>
  <c r="BD7" i="15"/>
  <c r="BD8" i="15"/>
  <c r="BD9" i="15"/>
  <c r="BD10" i="15"/>
  <c r="BD5" i="15"/>
  <c r="BD13" i="15"/>
  <c r="BD14" i="15"/>
  <c r="BD15" i="15"/>
  <c r="BD16" i="15"/>
  <c r="BD17" i="15"/>
  <c r="BD11" i="15"/>
  <c r="BD19" i="15"/>
  <c r="BD20" i="15"/>
  <c r="BD21" i="15"/>
  <c r="BD22" i="15"/>
  <c r="BD23" i="15"/>
  <c r="BD18" i="15"/>
  <c r="BD24" i="15"/>
  <c r="BD28" i="15"/>
  <c r="BD29" i="15"/>
  <c r="BD30" i="15"/>
  <c r="BD32" i="15"/>
  <c r="BD26" i="15"/>
  <c r="BD4" i="15"/>
  <c r="BC6" i="15"/>
  <c r="BC7" i="15"/>
  <c r="BC8" i="15"/>
  <c r="BC9" i="15"/>
  <c r="BC10" i="15"/>
  <c r="BC5" i="15"/>
  <c r="BC13" i="15"/>
  <c r="BC14" i="15"/>
  <c r="BC15" i="15"/>
  <c r="BC16" i="15"/>
  <c r="BC17" i="15"/>
  <c r="BC11" i="15"/>
  <c r="BC19" i="15"/>
  <c r="BC20" i="15"/>
  <c r="BC21" i="15"/>
  <c r="BC22" i="15"/>
  <c r="BC23" i="15"/>
  <c r="BC18" i="15"/>
  <c r="BC24" i="15"/>
  <c r="BC28" i="15"/>
  <c r="BC29" i="15"/>
  <c r="BC30" i="15"/>
  <c r="BC32" i="15"/>
  <c r="BC26" i="15"/>
  <c r="BC4" i="15"/>
  <c r="BB6" i="15"/>
  <c r="BB7" i="15"/>
  <c r="BB8" i="15"/>
  <c r="BB9" i="15"/>
  <c r="BB10" i="15"/>
  <c r="BB5" i="15"/>
  <c r="BB13" i="15"/>
  <c r="BB14" i="15"/>
  <c r="BB15" i="15"/>
  <c r="BB16" i="15"/>
  <c r="BB17" i="15"/>
  <c r="BB11" i="15"/>
  <c r="BB19" i="15"/>
  <c r="BB20" i="15"/>
  <c r="BB21" i="15"/>
  <c r="BB22" i="15"/>
  <c r="BB23" i="15"/>
  <c r="BB18" i="15"/>
  <c r="BB24" i="15"/>
  <c r="BB28" i="15"/>
  <c r="BB29" i="15"/>
  <c r="BB30" i="15"/>
  <c r="BB32" i="15"/>
  <c r="BB26" i="15"/>
  <c r="BB4" i="15"/>
  <c r="BA6" i="15"/>
  <c r="BA7" i="15"/>
  <c r="BA8" i="15"/>
  <c r="BA9" i="15"/>
  <c r="BA10" i="15"/>
  <c r="BA5" i="15"/>
  <c r="BA13" i="15"/>
  <c r="BA14" i="15"/>
  <c r="BA15" i="15"/>
  <c r="BA16" i="15"/>
  <c r="BA17" i="15"/>
  <c r="BA11" i="15"/>
  <c r="BA19" i="15"/>
  <c r="BA20" i="15"/>
  <c r="BA21" i="15"/>
  <c r="BA22" i="15"/>
  <c r="BA23" i="15"/>
  <c r="BA18" i="15"/>
  <c r="BA24" i="15"/>
  <c r="BA28" i="15"/>
  <c r="BA29" i="15"/>
  <c r="BA30" i="15"/>
  <c r="BA32" i="15"/>
  <c r="BA26" i="15"/>
  <c r="BA4" i="15"/>
  <c r="AZ6" i="15"/>
  <c r="AZ7" i="15"/>
  <c r="AZ8" i="15"/>
  <c r="AZ9" i="15"/>
  <c r="AZ10" i="15"/>
  <c r="AZ5" i="15"/>
  <c r="AZ13" i="15"/>
  <c r="AZ14" i="15"/>
  <c r="AZ15" i="15"/>
  <c r="AZ16" i="15"/>
  <c r="AZ17" i="15"/>
  <c r="AZ11" i="15"/>
  <c r="AZ19" i="15"/>
  <c r="AZ20" i="15"/>
  <c r="AZ21" i="15"/>
  <c r="AZ22" i="15"/>
  <c r="AZ23" i="15"/>
  <c r="AZ18" i="15"/>
  <c r="AZ24" i="15"/>
  <c r="AZ28" i="15"/>
  <c r="AZ29" i="15"/>
  <c r="AZ30" i="15"/>
  <c r="AZ32" i="15"/>
  <c r="AZ26" i="15"/>
  <c r="AZ4" i="15"/>
  <c r="AY6" i="15"/>
  <c r="AY7" i="15"/>
  <c r="AY8" i="15"/>
  <c r="AY9" i="15"/>
  <c r="AY10" i="15"/>
  <c r="AY5" i="15"/>
  <c r="AY13" i="15"/>
  <c r="AY14" i="15"/>
  <c r="AY15" i="15"/>
  <c r="AY16" i="15"/>
  <c r="AY17" i="15"/>
  <c r="AY11" i="15"/>
  <c r="AY19" i="15"/>
  <c r="AY20" i="15"/>
  <c r="AY21" i="15"/>
  <c r="AY22" i="15"/>
  <c r="AY23" i="15"/>
  <c r="AY18" i="15"/>
  <c r="AY24" i="15"/>
  <c r="AY28" i="15"/>
  <c r="AY29" i="15"/>
  <c r="AY30" i="15"/>
  <c r="AY32" i="15"/>
  <c r="AY26" i="15"/>
  <c r="AY4" i="15"/>
  <c r="AX6" i="15"/>
  <c r="AX7" i="15"/>
  <c r="AX8" i="15"/>
  <c r="AX9" i="15"/>
  <c r="AX10" i="15"/>
  <c r="AX5" i="15"/>
  <c r="AX13" i="15"/>
  <c r="AX14" i="15"/>
  <c r="AX15" i="15"/>
  <c r="AX16" i="15"/>
  <c r="AX17" i="15"/>
  <c r="AX11" i="15"/>
  <c r="AX19" i="15"/>
  <c r="AX20" i="15"/>
  <c r="AX21" i="15"/>
  <c r="AX22" i="15"/>
  <c r="AX23" i="15"/>
  <c r="AX18" i="15"/>
  <c r="AX24" i="15"/>
  <c r="AX28" i="15"/>
  <c r="AX29" i="15"/>
  <c r="AX30" i="15"/>
  <c r="AX32" i="15"/>
  <c r="AX26" i="15"/>
  <c r="AX4" i="15"/>
  <c r="AW6" i="15"/>
  <c r="AW7" i="15"/>
  <c r="AW8" i="15"/>
  <c r="AW9" i="15"/>
  <c r="AW10" i="15"/>
  <c r="AW5" i="15"/>
  <c r="AW13" i="15"/>
  <c r="AW14" i="15"/>
  <c r="AW15" i="15"/>
  <c r="AW16" i="15"/>
  <c r="AW17" i="15"/>
  <c r="AW11" i="15"/>
  <c r="AW19" i="15"/>
  <c r="AW20" i="15"/>
  <c r="AW21" i="15"/>
  <c r="AW22" i="15"/>
  <c r="AW23" i="15"/>
  <c r="AW18" i="15"/>
  <c r="AW24" i="15"/>
  <c r="AW28" i="15"/>
  <c r="AW29" i="15"/>
  <c r="AW30" i="15"/>
  <c r="AW32" i="15"/>
  <c r="AW26" i="15"/>
  <c r="AW4" i="15"/>
  <c r="AV6" i="15"/>
  <c r="AV7" i="15"/>
  <c r="AV8" i="15"/>
  <c r="AV9" i="15"/>
  <c r="AV10" i="15"/>
  <c r="AV5" i="15"/>
  <c r="AV13" i="15"/>
  <c r="AV14" i="15"/>
  <c r="AV15" i="15"/>
  <c r="AV16" i="15"/>
  <c r="AV17" i="15"/>
  <c r="AV11" i="15"/>
  <c r="AV19" i="15"/>
  <c r="AV20" i="15"/>
  <c r="AV21" i="15"/>
  <c r="AV22" i="15"/>
  <c r="AV23" i="15"/>
  <c r="AV18" i="15"/>
  <c r="AV24" i="15"/>
  <c r="AV28" i="15"/>
  <c r="AV29" i="15"/>
  <c r="AV30" i="15"/>
  <c r="AV32" i="15"/>
  <c r="AV26" i="15"/>
  <c r="AV4" i="15"/>
  <c r="AU6" i="15"/>
  <c r="AU7" i="15"/>
  <c r="AU8" i="15"/>
  <c r="AU9" i="15"/>
  <c r="AU10" i="15"/>
  <c r="AU5" i="15"/>
  <c r="AU13" i="15"/>
  <c r="AU14" i="15"/>
  <c r="AU15" i="15"/>
  <c r="AU16" i="15"/>
  <c r="AU17" i="15"/>
  <c r="AU11" i="15"/>
  <c r="AU19" i="15"/>
  <c r="AU20" i="15"/>
  <c r="AU21" i="15"/>
  <c r="AU22" i="15"/>
  <c r="AU23" i="15"/>
  <c r="AU18" i="15"/>
  <c r="AU24" i="15"/>
  <c r="AU28" i="15"/>
  <c r="AU29" i="15"/>
  <c r="AU30" i="15"/>
  <c r="AU32" i="15"/>
  <c r="AU26" i="15"/>
  <c r="AU4" i="15"/>
  <c r="AT6" i="15"/>
  <c r="AT7" i="15"/>
  <c r="AT8" i="15"/>
  <c r="AT9" i="15"/>
  <c r="AT10" i="15"/>
  <c r="AT5" i="15"/>
  <c r="AT13" i="15"/>
  <c r="AT14" i="15"/>
  <c r="AT15" i="15"/>
  <c r="AT16" i="15"/>
  <c r="AT17" i="15"/>
  <c r="AT11" i="15"/>
  <c r="AT19" i="15"/>
  <c r="AT20" i="15"/>
  <c r="AT21" i="15"/>
  <c r="AT22" i="15"/>
  <c r="AT23" i="15"/>
  <c r="AT18" i="15"/>
  <c r="AT24" i="15"/>
  <c r="AT28" i="15"/>
  <c r="AT29" i="15"/>
  <c r="AT30" i="15"/>
  <c r="AT32" i="15"/>
  <c r="AT26" i="15"/>
  <c r="AT4" i="15"/>
  <c r="AS6" i="15"/>
  <c r="AS7" i="15"/>
  <c r="AS8" i="15"/>
  <c r="AS9" i="15"/>
  <c r="AS10" i="15"/>
  <c r="AS5" i="15"/>
  <c r="AS13" i="15"/>
  <c r="AS14" i="15"/>
  <c r="AS15" i="15"/>
  <c r="AS16" i="15"/>
  <c r="AS17" i="15"/>
  <c r="AS11" i="15"/>
  <c r="AS19" i="15"/>
  <c r="AS20" i="15"/>
  <c r="AS21" i="15"/>
  <c r="AS22" i="15"/>
  <c r="AS23" i="15"/>
  <c r="AS18" i="15"/>
  <c r="AS24" i="15"/>
  <c r="AS28" i="15"/>
  <c r="AS29" i="15"/>
  <c r="AS30" i="15"/>
  <c r="AS32" i="15"/>
  <c r="AS26" i="15"/>
  <c r="AS4" i="15"/>
  <c r="AR6" i="15"/>
  <c r="AR7" i="15"/>
  <c r="AR8" i="15"/>
  <c r="AR9" i="15"/>
  <c r="AR10" i="15"/>
  <c r="AR5" i="15"/>
  <c r="AR13" i="15"/>
  <c r="AR14" i="15"/>
  <c r="AR15" i="15"/>
  <c r="AR16" i="15"/>
  <c r="AR17" i="15"/>
  <c r="AR11" i="15"/>
  <c r="AR19" i="15"/>
  <c r="AR20" i="15"/>
  <c r="AR21" i="15"/>
  <c r="AR22" i="15"/>
  <c r="AR23" i="15"/>
  <c r="AR18" i="15"/>
  <c r="AR24" i="15"/>
  <c r="AR28" i="15"/>
  <c r="AR29" i="15"/>
  <c r="AR30" i="15"/>
  <c r="AR32" i="15"/>
  <c r="AR26" i="15"/>
  <c r="AR4" i="15"/>
  <c r="AQ6" i="15"/>
  <c r="AQ7" i="15"/>
  <c r="AQ8" i="15"/>
  <c r="AQ9" i="15"/>
  <c r="AQ10" i="15"/>
  <c r="AQ5" i="15"/>
  <c r="AQ13" i="15"/>
  <c r="AQ14" i="15"/>
  <c r="AQ15" i="15"/>
  <c r="AQ16" i="15"/>
  <c r="AQ17" i="15"/>
  <c r="AQ11" i="15"/>
  <c r="AQ19" i="15"/>
  <c r="AQ20" i="15"/>
  <c r="AQ21" i="15"/>
  <c r="AQ22" i="15"/>
  <c r="AQ23" i="15"/>
  <c r="AQ18" i="15"/>
  <c r="AQ24" i="15"/>
  <c r="AQ28" i="15"/>
  <c r="AQ29" i="15"/>
  <c r="AQ30" i="15"/>
  <c r="AQ32" i="15"/>
  <c r="AQ26" i="15"/>
  <c r="AQ4" i="15"/>
  <c r="AP6" i="15"/>
  <c r="AP7" i="15"/>
  <c r="AP8" i="15"/>
  <c r="AP9" i="15"/>
  <c r="AP10" i="15"/>
  <c r="AP5" i="15"/>
  <c r="AP13" i="15"/>
  <c r="AP14" i="15"/>
  <c r="AP15" i="15"/>
  <c r="AP16" i="15"/>
  <c r="AP17" i="15"/>
  <c r="AP11" i="15"/>
  <c r="AP19" i="15"/>
  <c r="AP20" i="15"/>
  <c r="AP21" i="15"/>
  <c r="AP22" i="15"/>
  <c r="AP23" i="15"/>
  <c r="AP18" i="15"/>
  <c r="AP24" i="15"/>
  <c r="AP28" i="15"/>
  <c r="AP29" i="15"/>
  <c r="AP30" i="15"/>
  <c r="AP32" i="15"/>
  <c r="AP26" i="15"/>
  <c r="AP4" i="15"/>
  <c r="AO6" i="15"/>
  <c r="AO7" i="15"/>
  <c r="AO8" i="15"/>
  <c r="AO9" i="15"/>
  <c r="AO10" i="15"/>
  <c r="AO5" i="15"/>
  <c r="AO13" i="15"/>
  <c r="AO14" i="15"/>
  <c r="AO15" i="15"/>
  <c r="AO16" i="15"/>
  <c r="AO17" i="15"/>
  <c r="AO11" i="15"/>
  <c r="AO19" i="15"/>
  <c r="AO20" i="15"/>
  <c r="AO21" i="15"/>
  <c r="AO22" i="15"/>
  <c r="AO23" i="15"/>
  <c r="AO18" i="15"/>
  <c r="AO24" i="15"/>
  <c r="AO28" i="15"/>
  <c r="AO29" i="15"/>
  <c r="AO30" i="15"/>
  <c r="AO32" i="15"/>
  <c r="AO26" i="15"/>
  <c r="AO4" i="15"/>
  <c r="AN6" i="15"/>
  <c r="AN7" i="15"/>
  <c r="AN8" i="15"/>
  <c r="AN9" i="15"/>
  <c r="AN10" i="15"/>
  <c r="AN5" i="15"/>
  <c r="AN13" i="15"/>
  <c r="AN14" i="15"/>
  <c r="AN15" i="15"/>
  <c r="AN16" i="15"/>
  <c r="AN17" i="15"/>
  <c r="AN11" i="15"/>
  <c r="AN19" i="15"/>
  <c r="AN20" i="15"/>
  <c r="AN21" i="15"/>
  <c r="AN22" i="15"/>
  <c r="AN23" i="15"/>
  <c r="AN18" i="15"/>
  <c r="AN24" i="15"/>
  <c r="AN28" i="15"/>
  <c r="AN29" i="15"/>
  <c r="AN30" i="15"/>
  <c r="AN32" i="15"/>
  <c r="AN26" i="15"/>
  <c r="AN4" i="15"/>
  <c r="AM6" i="15"/>
  <c r="AM7" i="15"/>
  <c r="AM8" i="15"/>
  <c r="AM9" i="15"/>
  <c r="AM10" i="15"/>
  <c r="AM5" i="15"/>
  <c r="AM13" i="15"/>
  <c r="AM14" i="15"/>
  <c r="AM15" i="15"/>
  <c r="AM16" i="15"/>
  <c r="AM17" i="15"/>
  <c r="AM11" i="15"/>
  <c r="AM19" i="15"/>
  <c r="AM20" i="15"/>
  <c r="AM21" i="15"/>
  <c r="AM22" i="15"/>
  <c r="AM23" i="15"/>
  <c r="AM18" i="15"/>
  <c r="AM24" i="15"/>
  <c r="AM28" i="15"/>
  <c r="AM29" i="15"/>
  <c r="AM30" i="15"/>
  <c r="AM32" i="15"/>
  <c r="AM26" i="15"/>
  <c r="AM4" i="15"/>
  <c r="AL6" i="15"/>
  <c r="AL7" i="15"/>
  <c r="AL8" i="15"/>
  <c r="AL9" i="15"/>
  <c r="AL10" i="15"/>
  <c r="AL5" i="15"/>
  <c r="AL13" i="15"/>
  <c r="AL14" i="15"/>
  <c r="AL15" i="15"/>
  <c r="AL16" i="15"/>
  <c r="AL17" i="15"/>
  <c r="AL11" i="15"/>
  <c r="AL19" i="15"/>
  <c r="AL20" i="15"/>
  <c r="AL21" i="15"/>
  <c r="AL22" i="15"/>
  <c r="AL23" i="15"/>
  <c r="AL18" i="15"/>
  <c r="AL24" i="15"/>
  <c r="AL28" i="15"/>
  <c r="AL29" i="15"/>
  <c r="AL30" i="15"/>
  <c r="AL32" i="15"/>
  <c r="AL26" i="15"/>
  <c r="AL4" i="15"/>
  <c r="AK6" i="15"/>
  <c r="AK7" i="15"/>
  <c r="AK8" i="15"/>
  <c r="AK9" i="15"/>
  <c r="AK10" i="15"/>
  <c r="AK5" i="15"/>
  <c r="AK13" i="15"/>
  <c r="AK14" i="15"/>
  <c r="AK15" i="15"/>
  <c r="AK16" i="15"/>
  <c r="AK17" i="15"/>
  <c r="AK11" i="15"/>
  <c r="AK19" i="15"/>
  <c r="AK20" i="15"/>
  <c r="AK21" i="15"/>
  <c r="AK22" i="15"/>
  <c r="AK23" i="15"/>
  <c r="AK18" i="15"/>
  <c r="AK24" i="15"/>
  <c r="AK28" i="15"/>
  <c r="AK29" i="15"/>
  <c r="AK30" i="15"/>
  <c r="AK32" i="15"/>
  <c r="AK26" i="15"/>
  <c r="AK4" i="15"/>
  <c r="AJ6" i="15"/>
  <c r="AJ7" i="15"/>
  <c r="AJ8" i="15"/>
  <c r="AJ9" i="15"/>
  <c r="AJ10" i="15"/>
  <c r="AJ5" i="15"/>
  <c r="AJ13" i="15"/>
  <c r="AJ14" i="15"/>
  <c r="AJ15" i="15"/>
  <c r="AJ16" i="15"/>
  <c r="AJ17" i="15"/>
  <c r="AJ11" i="15"/>
  <c r="AJ19" i="15"/>
  <c r="AJ20" i="15"/>
  <c r="AJ21" i="15"/>
  <c r="AJ22" i="15"/>
  <c r="AJ23" i="15"/>
  <c r="AJ18" i="15"/>
  <c r="AJ24" i="15"/>
  <c r="AJ28" i="15"/>
  <c r="AJ29" i="15"/>
  <c r="AJ30" i="15"/>
  <c r="AJ32" i="15"/>
  <c r="AJ26" i="15"/>
  <c r="AJ4" i="15"/>
  <c r="AI6" i="15"/>
  <c r="AI7" i="15"/>
  <c r="AI8" i="15"/>
  <c r="AI9" i="15"/>
  <c r="AI10" i="15"/>
  <c r="AI5" i="15"/>
  <c r="AI13" i="15"/>
  <c r="AI14" i="15"/>
  <c r="AI15" i="15"/>
  <c r="AI16" i="15"/>
  <c r="AI17" i="15"/>
  <c r="AI11" i="15"/>
  <c r="AI19" i="15"/>
  <c r="AI20" i="15"/>
  <c r="AI21" i="15"/>
  <c r="AI22" i="15"/>
  <c r="AI23" i="15"/>
  <c r="AI18" i="15"/>
  <c r="AI24" i="15"/>
  <c r="AI28" i="15"/>
  <c r="AI29" i="15"/>
  <c r="AI30" i="15"/>
  <c r="AI32" i="15"/>
  <c r="AI26" i="15"/>
  <c r="AI4" i="15"/>
  <c r="AH6" i="15"/>
  <c r="AH7" i="15"/>
  <c r="AH8" i="15"/>
  <c r="AH9" i="15"/>
  <c r="AH10" i="15"/>
  <c r="AH5" i="15"/>
  <c r="AH13" i="15"/>
  <c r="AH14" i="15"/>
  <c r="AH15" i="15"/>
  <c r="AH16" i="15"/>
  <c r="AH17" i="15"/>
  <c r="AH11" i="15"/>
  <c r="AH19" i="15"/>
  <c r="AH20" i="15"/>
  <c r="AH21" i="15"/>
  <c r="AH22" i="15"/>
  <c r="AH23" i="15"/>
  <c r="AH18" i="15"/>
  <c r="AH24" i="15"/>
  <c r="AH28" i="15"/>
  <c r="AH29" i="15"/>
  <c r="AH30" i="15"/>
  <c r="AH32" i="15"/>
  <c r="AH26" i="15"/>
  <c r="AH4" i="15"/>
  <c r="BZ44" i="14"/>
  <c r="BY44" i="14"/>
  <c r="BX44" i="14"/>
  <c r="BW44" i="14"/>
  <c r="BV44" i="14"/>
  <c r="BU44" i="14"/>
  <c r="BT44" i="14"/>
  <c r="BS44" i="14"/>
  <c r="BR44" i="14"/>
  <c r="BQ44" i="14"/>
  <c r="BP44" i="14"/>
  <c r="BO44" i="14"/>
  <c r="BN44" i="14"/>
  <c r="BM44" i="14"/>
  <c r="BL44" i="14"/>
  <c r="BK43" i="14"/>
  <c r="BK42" i="14"/>
  <c r="BK44" i="14"/>
  <c r="BJ43" i="14"/>
  <c r="BJ42" i="14"/>
  <c r="BJ44" i="14"/>
  <c r="BI43" i="14"/>
  <c r="BI42" i="14"/>
  <c r="BI44" i="14"/>
  <c r="BH43" i="14"/>
  <c r="BH42" i="14"/>
  <c r="BH44" i="14"/>
  <c r="BG43" i="14"/>
  <c r="BG42" i="14"/>
  <c r="BG44" i="14"/>
  <c r="BF43" i="14"/>
  <c r="BF42" i="14"/>
  <c r="BF44" i="14"/>
  <c r="BE43" i="14"/>
  <c r="BE42" i="14"/>
  <c r="BE44" i="14"/>
  <c r="BD43" i="14"/>
  <c r="BD42" i="14"/>
  <c r="BD44" i="14"/>
  <c r="BC43" i="14"/>
  <c r="BC42" i="14"/>
  <c r="BC44" i="14"/>
  <c r="BB43" i="14"/>
  <c r="BB42" i="14"/>
  <c r="BB44" i="14"/>
  <c r="BA43" i="14"/>
  <c r="BA42" i="14"/>
  <c r="BA44" i="14"/>
  <c r="AZ43" i="14"/>
  <c r="AZ42" i="14"/>
  <c r="AZ44" i="14"/>
  <c r="AY43" i="14"/>
  <c r="AY42" i="14"/>
  <c r="AY44" i="14"/>
  <c r="AX43" i="14"/>
  <c r="AX42" i="14"/>
  <c r="AX44" i="14"/>
  <c r="AW43" i="14"/>
  <c r="AW42" i="14"/>
  <c r="AW44" i="14"/>
  <c r="AV43" i="14"/>
  <c r="AV42" i="14"/>
  <c r="AV44" i="14"/>
  <c r="AU43" i="14"/>
  <c r="AU42" i="14"/>
  <c r="AU44" i="14"/>
  <c r="AT43" i="14"/>
  <c r="AT42" i="14"/>
  <c r="AT44" i="14"/>
  <c r="AS43" i="14"/>
  <c r="AS42" i="14"/>
  <c r="AS44" i="14"/>
  <c r="AR43" i="14"/>
  <c r="AR42" i="14"/>
  <c r="AR44" i="14"/>
  <c r="AQ43" i="14"/>
  <c r="AQ42" i="14"/>
  <c r="AQ44" i="14"/>
  <c r="AP43" i="14"/>
  <c r="AP42" i="14"/>
  <c r="AP44" i="14"/>
  <c r="AO43" i="14"/>
  <c r="AO42" i="14"/>
  <c r="AO44" i="14"/>
  <c r="AN43" i="14"/>
  <c r="AN42" i="14"/>
  <c r="AN44" i="14"/>
  <c r="AM43" i="14"/>
  <c r="AM42" i="14"/>
  <c r="AM44" i="14"/>
  <c r="AL43" i="14"/>
  <c r="AL42" i="14"/>
  <c r="AL44" i="14"/>
  <c r="AK43" i="14"/>
  <c r="AK42" i="14"/>
  <c r="AK44" i="14"/>
  <c r="AJ43" i="14"/>
  <c r="AJ42" i="14"/>
  <c r="AJ44" i="14"/>
  <c r="AI43" i="14"/>
  <c r="AI42" i="14"/>
  <c r="AI44" i="14"/>
  <c r="AH43" i="14"/>
  <c r="AH42" i="14"/>
  <c r="AH44" i="14"/>
  <c r="BK34" i="14"/>
  <c r="BK33" i="14"/>
  <c r="BK35" i="14"/>
  <c r="BJ34" i="14"/>
  <c r="BJ33" i="14"/>
  <c r="BJ35" i="14"/>
  <c r="BI34" i="14"/>
  <c r="BI33" i="14"/>
  <c r="BI35" i="14"/>
  <c r="BH34" i="14"/>
  <c r="BH33" i="14"/>
  <c r="BH35" i="14"/>
  <c r="BG34" i="14"/>
  <c r="BG33" i="14"/>
  <c r="BG35" i="14"/>
  <c r="BF34" i="14"/>
  <c r="BF33" i="14"/>
  <c r="BF35" i="14"/>
  <c r="BE34" i="14"/>
  <c r="BE33" i="14"/>
  <c r="BE35" i="14"/>
  <c r="BD34" i="14"/>
  <c r="BD33" i="14"/>
  <c r="BD35" i="14"/>
  <c r="BC34" i="14"/>
  <c r="BC33" i="14"/>
  <c r="BC35" i="14"/>
  <c r="BB34" i="14"/>
  <c r="BB33" i="14"/>
  <c r="BB35" i="14"/>
  <c r="BA34" i="14"/>
  <c r="BA33" i="14"/>
  <c r="BA35" i="14"/>
  <c r="AZ34" i="14"/>
  <c r="AZ33" i="14"/>
  <c r="AZ35" i="14"/>
  <c r="AY34" i="14"/>
  <c r="AY33" i="14"/>
  <c r="AY35" i="14"/>
  <c r="AX34" i="14"/>
  <c r="AX33" i="14"/>
  <c r="AX35" i="14"/>
  <c r="AW34" i="14"/>
  <c r="AW33" i="14"/>
  <c r="AW35" i="14"/>
  <c r="AV34" i="14"/>
  <c r="AV33" i="14"/>
  <c r="AV35" i="14"/>
  <c r="AU34" i="14"/>
  <c r="AU33" i="14"/>
  <c r="AU35" i="14"/>
  <c r="AT34" i="14"/>
  <c r="AT33" i="14"/>
  <c r="AT35" i="14"/>
  <c r="AS34" i="14"/>
  <c r="AS33" i="14"/>
  <c r="AS35" i="14"/>
  <c r="AR34" i="14"/>
  <c r="AR33" i="14"/>
  <c r="AR35" i="14"/>
  <c r="AQ34" i="14"/>
  <c r="AQ33" i="14"/>
  <c r="AQ35" i="14"/>
  <c r="AP34" i="14"/>
  <c r="AP33" i="14"/>
  <c r="AP35" i="14"/>
  <c r="AO34" i="14"/>
  <c r="AO33" i="14"/>
  <c r="AO35" i="14"/>
  <c r="AN34" i="14"/>
  <c r="AN33" i="14"/>
  <c r="AN35" i="14"/>
  <c r="AM34" i="14"/>
  <c r="AM33" i="14"/>
  <c r="AM35" i="14"/>
  <c r="AL34" i="14"/>
  <c r="AL33" i="14"/>
  <c r="AL35" i="14"/>
  <c r="AK34" i="14"/>
  <c r="AK33" i="14"/>
  <c r="AK35" i="14"/>
  <c r="AJ34" i="14"/>
  <c r="AJ33" i="14"/>
  <c r="AJ35" i="14"/>
  <c r="AI34" i="14"/>
  <c r="AI33" i="14"/>
  <c r="AI35" i="14"/>
  <c r="AH34" i="14"/>
  <c r="AH33" i="14"/>
  <c r="AH35" i="14"/>
  <c r="BU19" i="14"/>
  <c r="BU20" i="14"/>
  <c r="BT19" i="14"/>
  <c r="BT20" i="14"/>
  <c r="BS19" i="14"/>
  <c r="BS20" i="14"/>
  <c r="BR19" i="14"/>
  <c r="BR20" i="14"/>
  <c r="BQ19" i="14"/>
  <c r="BQ20" i="14"/>
  <c r="BP19" i="14"/>
  <c r="BP20" i="14"/>
  <c r="BO19" i="14"/>
  <c r="BO20" i="14"/>
  <c r="BN19" i="14"/>
  <c r="BN20" i="14"/>
  <c r="BM19" i="14"/>
  <c r="BM20" i="14"/>
  <c r="BL19" i="14"/>
  <c r="BL20" i="14"/>
  <c r="BK19" i="14"/>
  <c r="BK20" i="14"/>
  <c r="BJ19" i="14"/>
  <c r="BJ20" i="14"/>
  <c r="BI19" i="14"/>
  <c r="BI20" i="14"/>
  <c r="BH19" i="14"/>
  <c r="BH20" i="14"/>
  <c r="BG19" i="14"/>
  <c r="BG20" i="14"/>
  <c r="BF19" i="14"/>
  <c r="BF20" i="14"/>
  <c r="BE19" i="14"/>
  <c r="BE20" i="14"/>
  <c r="BD19" i="14"/>
  <c r="BD20" i="14"/>
  <c r="BC19" i="14"/>
  <c r="BC20" i="14"/>
  <c r="BB19" i="14"/>
  <c r="BB20" i="14"/>
  <c r="BA19" i="14"/>
  <c r="BA20" i="14"/>
  <c r="BZ11" i="14"/>
  <c r="BZ12" i="14"/>
  <c r="BY11" i="14"/>
  <c r="BY12" i="14"/>
  <c r="BX11" i="14"/>
  <c r="BX12" i="14"/>
  <c r="BW11" i="14"/>
  <c r="BW12" i="14"/>
  <c r="BV11" i="14"/>
  <c r="BV12" i="14"/>
  <c r="BU11" i="14"/>
  <c r="BU12" i="14"/>
  <c r="BT11" i="14"/>
  <c r="BT12" i="14"/>
  <c r="BS11" i="14"/>
  <c r="BS12" i="14"/>
  <c r="BR11" i="14"/>
  <c r="BR12" i="14"/>
  <c r="BQ11" i="14"/>
  <c r="BQ12" i="14"/>
  <c r="BP11" i="14"/>
  <c r="BP12" i="14"/>
  <c r="BO11" i="14"/>
  <c r="BO12" i="14"/>
  <c r="BN11" i="14"/>
  <c r="BN12" i="14"/>
  <c r="BM11" i="14"/>
  <c r="BM12" i="14"/>
  <c r="BL11" i="14"/>
  <c r="BL12" i="14"/>
  <c r="BK11" i="14"/>
  <c r="BK12" i="14"/>
  <c r="BJ11" i="14"/>
  <c r="BJ12" i="14"/>
  <c r="BI11" i="14"/>
  <c r="BI12" i="14"/>
  <c r="BH11" i="14"/>
  <c r="BH12" i="14"/>
  <c r="BG11" i="14"/>
  <c r="BG12" i="14"/>
  <c r="BF11" i="14"/>
  <c r="BF12" i="14"/>
  <c r="BE11" i="14"/>
  <c r="BE12" i="14"/>
  <c r="BD11" i="14"/>
  <c r="BD12" i="14"/>
  <c r="BC11" i="14"/>
  <c r="BC12" i="14"/>
  <c r="BB11" i="14"/>
  <c r="BB12" i="14"/>
  <c r="BA11" i="14"/>
  <c r="BA12" i="14"/>
  <c r="AZ11" i="14"/>
  <c r="AZ12" i="14"/>
  <c r="AY11" i="14"/>
  <c r="AY12" i="14"/>
  <c r="AX11" i="14"/>
  <c r="AX12" i="14"/>
  <c r="AW11" i="14"/>
  <c r="AW12" i="14"/>
  <c r="AV11" i="14"/>
  <c r="AV12" i="14"/>
  <c r="AU11" i="14"/>
  <c r="AU12" i="14"/>
  <c r="AT11" i="14"/>
  <c r="AT12" i="14"/>
  <c r="AS11" i="14"/>
  <c r="AS12" i="14"/>
  <c r="AR11" i="14"/>
  <c r="AR12" i="14"/>
  <c r="AQ11" i="14"/>
  <c r="AQ12" i="14"/>
  <c r="AP11" i="14"/>
  <c r="AP12" i="14"/>
  <c r="AO11" i="14"/>
  <c r="AO12" i="14"/>
  <c r="AN11" i="14"/>
  <c r="AN12" i="14"/>
  <c r="AM11" i="14"/>
  <c r="AM12" i="14"/>
  <c r="AL11" i="14"/>
  <c r="AL12" i="14"/>
  <c r="AK11" i="14"/>
  <c r="AK12" i="14"/>
  <c r="AJ11" i="14"/>
  <c r="AJ12" i="14"/>
  <c r="AI11" i="14"/>
  <c r="AI12" i="14"/>
  <c r="AH11" i="14"/>
  <c r="AH12" i="14"/>
  <c r="BZ27" i="12"/>
  <c r="BZ38" i="12"/>
  <c r="BZ8" i="12"/>
  <c r="BZ28" i="12"/>
  <c r="BZ39" i="12"/>
  <c r="BZ9" i="12"/>
  <c r="BZ29" i="12"/>
  <c r="BZ40" i="12"/>
  <c r="BZ10" i="12"/>
  <c r="BZ30" i="12"/>
  <c r="BZ41" i="12"/>
  <c r="BZ42" i="12"/>
  <c r="BZ71" i="12"/>
  <c r="BZ84" i="12"/>
  <c r="BZ76" i="12"/>
  <c r="BZ77" i="12"/>
  <c r="BZ80" i="12"/>
  <c r="BZ91" i="12"/>
  <c r="BZ54" i="12"/>
  <c r="BZ88" i="12"/>
  <c r="BZ89" i="12"/>
  <c r="BZ72" i="9"/>
  <c r="BZ90" i="12"/>
  <c r="BZ112" i="12"/>
  <c r="BZ6" i="12"/>
  <c r="BZ37" i="12"/>
  <c r="BZ70" i="12"/>
  <c r="BZ75" i="12"/>
  <c r="BZ79" i="12"/>
  <c r="BZ83" i="12"/>
  <c r="BZ87" i="12"/>
  <c r="BZ111" i="12"/>
  <c r="BZ113" i="13"/>
  <c r="BY27" i="12"/>
  <c r="BY38" i="12"/>
  <c r="BY8" i="12"/>
  <c r="BY28" i="12"/>
  <c r="BY39" i="12"/>
  <c r="BY9" i="12"/>
  <c r="BY29" i="12"/>
  <c r="BY40" i="12"/>
  <c r="BY10" i="12"/>
  <c r="BY30" i="12"/>
  <c r="BY41" i="12"/>
  <c r="BY42" i="12"/>
  <c r="BY71" i="12"/>
  <c r="BY84" i="12"/>
  <c r="BY76" i="12"/>
  <c r="BY77" i="12"/>
  <c r="BY80" i="12"/>
  <c r="BY91" i="12"/>
  <c r="BY54" i="12"/>
  <c r="BY88" i="12"/>
  <c r="BY89" i="12"/>
  <c r="BY72" i="9"/>
  <c r="BY90" i="12"/>
  <c r="BY112" i="12"/>
  <c r="BY6" i="12"/>
  <c r="BY37" i="12"/>
  <c r="BY70" i="12"/>
  <c r="BY75" i="12"/>
  <c r="BY79" i="12"/>
  <c r="BY83" i="12"/>
  <c r="BY87" i="12"/>
  <c r="BY111" i="12"/>
  <c r="BY113" i="13"/>
  <c r="BX27" i="12"/>
  <c r="BX38" i="12"/>
  <c r="BX8" i="12"/>
  <c r="BX28" i="12"/>
  <c r="BX39" i="12"/>
  <c r="BX9" i="12"/>
  <c r="BX29" i="12"/>
  <c r="BX40" i="12"/>
  <c r="BX10" i="12"/>
  <c r="BX30" i="12"/>
  <c r="BX41" i="12"/>
  <c r="BX42" i="12"/>
  <c r="BX71" i="12"/>
  <c r="BX84" i="12"/>
  <c r="BX76" i="12"/>
  <c r="BX77" i="12"/>
  <c r="BX80" i="12"/>
  <c r="BX91" i="12"/>
  <c r="BX54" i="12"/>
  <c r="BX88" i="12"/>
  <c r="BX89" i="12"/>
  <c r="BX72" i="9"/>
  <c r="BX90" i="12"/>
  <c r="BX112" i="12"/>
  <c r="BX6" i="12"/>
  <c r="BX37" i="12"/>
  <c r="BX70" i="12"/>
  <c r="BX75" i="12"/>
  <c r="BX79" i="12"/>
  <c r="BX83" i="12"/>
  <c r="BX87" i="12"/>
  <c r="BX111" i="12"/>
  <c r="BX113" i="13"/>
  <c r="BW27" i="12"/>
  <c r="BW38" i="12"/>
  <c r="BW8" i="12"/>
  <c r="BW28" i="12"/>
  <c r="BW39" i="12"/>
  <c r="BW9" i="12"/>
  <c r="BW29" i="12"/>
  <c r="BW40" i="12"/>
  <c r="BW10" i="12"/>
  <c r="BW30" i="12"/>
  <c r="BW41" i="12"/>
  <c r="BW42" i="12"/>
  <c r="BW71" i="12"/>
  <c r="BW84" i="12"/>
  <c r="BW76" i="12"/>
  <c r="BW77" i="12"/>
  <c r="BW80" i="12"/>
  <c r="BW91" i="12"/>
  <c r="BW54" i="12"/>
  <c r="BW88" i="12"/>
  <c r="BW89" i="12"/>
  <c r="BW72" i="9"/>
  <c r="BW90" i="12"/>
  <c r="BW112" i="12"/>
  <c r="BW6" i="12"/>
  <c r="BW37" i="12"/>
  <c r="BW70" i="12"/>
  <c r="BW75" i="12"/>
  <c r="BW79" i="12"/>
  <c r="BW83" i="12"/>
  <c r="BW87" i="12"/>
  <c r="BW111" i="12"/>
  <c r="BW113" i="13"/>
  <c r="BV27" i="12"/>
  <c r="BV38" i="12"/>
  <c r="BV8" i="12"/>
  <c r="BV28" i="12"/>
  <c r="BV39" i="12"/>
  <c r="BV9" i="12"/>
  <c r="BV29" i="12"/>
  <c r="BV40" i="12"/>
  <c r="BV10" i="12"/>
  <c r="BV30" i="12"/>
  <c r="BV41" i="12"/>
  <c r="BV42" i="12"/>
  <c r="BV71" i="12"/>
  <c r="BV84" i="12"/>
  <c r="BV76" i="12"/>
  <c r="BV77" i="12"/>
  <c r="BV80" i="12"/>
  <c r="BV91" i="12"/>
  <c r="BV54" i="12"/>
  <c r="BV88" i="12"/>
  <c r="BV89" i="12"/>
  <c r="BV72" i="9"/>
  <c r="BV90" i="12"/>
  <c r="BV112" i="12"/>
  <c r="BV6" i="12"/>
  <c r="BV37" i="12"/>
  <c r="BV70" i="12"/>
  <c r="BV75" i="12"/>
  <c r="BV79" i="12"/>
  <c r="BV83" i="12"/>
  <c r="BV87" i="12"/>
  <c r="BV111" i="12"/>
  <c r="BV113" i="13"/>
  <c r="BU27" i="12"/>
  <c r="BU38" i="12"/>
  <c r="BU8" i="12"/>
  <c r="BU28" i="12"/>
  <c r="BU39" i="12"/>
  <c r="BU9" i="12"/>
  <c r="BU29" i="12"/>
  <c r="BU40" i="12"/>
  <c r="BU10" i="12"/>
  <c r="BU30" i="12"/>
  <c r="BU41" i="12"/>
  <c r="BU42" i="12"/>
  <c r="BU71" i="12"/>
  <c r="BU84" i="12"/>
  <c r="BU76" i="12"/>
  <c r="BU77" i="12"/>
  <c r="BU80" i="12"/>
  <c r="BU91" i="12"/>
  <c r="BU54" i="12"/>
  <c r="BU88" i="12"/>
  <c r="BU69" i="9"/>
  <c r="BU89" i="12"/>
  <c r="BU90" i="12"/>
  <c r="BU112" i="12"/>
  <c r="BU6" i="12"/>
  <c r="BU37" i="12"/>
  <c r="BU70" i="12"/>
  <c r="BU75" i="12"/>
  <c r="BU79" i="12"/>
  <c r="BU83" i="12"/>
  <c r="BU87" i="12"/>
  <c r="BU111" i="12"/>
  <c r="BU113" i="13"/>
  <c r="BT27" i="12"/>
  <c r="BT38" i="12"/>
  <c r="BT8" i="12"/>
  <c r="BT28" i="12"/>
  <c r="BT39" i="12"/>
  <c r="BT9" i="12"/>
  <c r="BT29" i="12"/>
  <c r="BT40" i="12"/>
  <c r="BT10" i="12"/>
  <c r="BT30" i="12"/>
  <c r="BT41" i="12"/>
  <c r="BT42" i="12"/>
  <c r="BT71" i="12"/>
  <c r="BT84" i="12"/>
  <c r="BT76" i="12"/>
  <c r="BT77" i="12"/>
  <c r="BT80" i="12"/>
  <c r="BT91" i="12"/>
  <c r="BT54" i="12"/>
  <c r="BT88" i="12"/>
  <c r="BT69" i="9"/>
  <c r="BT89" i="12"/>
  <c r="BT90" i="12"/>
  <c r="BT112" i="12"/>
  <c r="BT6" i="12"/>
  <c r="BT37" i="12"/>
  <c r="BT70" i="12"/>
  <c r="BT75" i="12"/>
  <c r="BT79" i="12"/>
  <c r="BT83" i="12"/>
  <c r="BT87" i="12"/>
  <c r="BT111" i="12"/>
  <c r="BT113" i="13"/>
  <c r="BS27" i="12"/>
  <c r="BS38" i="12"/>
  <c r="BS8" i="12"/>
  <c r="BS28" i="12"/>
  <c r="BS39" i="12"/>
  <c r="BS9" i="12"/>
  <c r="BS29" i="12"/>
  <c r="BS40" i="12"/>
  <c r="BS10" i="12"/>
  <c r="BS30" i="12"/>
  <c r="BS41" i="12"/>
  <c r="BS42" i="12"/>
  <c r="BS71" i="12"/>
  <c r="BS84" i="12"/>
  <c r="BS76" i="12"/>
  <c r="BS77" i="12"/>
  <c r="BS80" i="12"/>
  <c r="BS91" i="12"/>
  <c r="BS54" i="12"/>
  <c r="BS88" i="12"/>
  <c r="BS69" i="9"/>
  <c r="BS89" i="12"/>
  <c r="BS90" i="12"/>
  <c r="BS112" i="12"/>
  <c r="BS6" i="12"/>
  <c r="BS37" i="12"/>
  <c r="BS70" i="12"/>
  <c r="BS75" i="12"/>
  <c r="BS79" i="12"/>
  <c r="BS83" i="12"/>
  <c r="BS87" i="12"/>
  <c r="BS111" i="12"/>
  <c r="BS113" i="13"/>
  <c r="BR27" i="12"/>
  <c r="BR38" i="12"/>
  <c r="BR8" i="12"/>
  <c r="BR28" i="12"/>
  <c r="BR39" i="12"/>
  <c r="BR9" i="12"/>
  <c r="BR29" i="12"/>
  <c r="BR40" i="12"/>
  <c r="BR10" i="12"/>
  <c r="BR30" i="12"/>
  <c r="BR41" i="12"/>
  <c r="BR42" i="12"/>
  <c r="BR71" i="12"/>
  <c r="BR84" i="12"/>
  <c r="BR76" i="12"/>
  <c r="BR77" i="12"/>
  <c r="BR80" i="12"/>
  <c r="BR91" i="12"/>
  <c r="BR54" i="12"/>
  <c r="BR88" i="12"/>
  <c r="BR69" i="9"/>
  <c r="BR89" i="12"/>
  <c r="BR90" i="12"/>
  <c r="BR112" i="12"/>
  <c r="BR6" i="12"/>
  <c r="BR37" i="12"/>
  <c r="BR70" i="12"/>
  <c r="BR75" i="12"/>
  <c r="BR79" i="12"/>
  <c r="BR83" i="12"/>
  <c r="BR87" i="12"/>
  <c r="BR111" i="12"/>
  <c r="BR113" i="13"/>
  <c r="BQ27" i="12"/>
  <c r="BQ38" i="12"/>
  <c r="BQ8" i="12"/>
  <c r="BQ28" i="12"/>
  <c r="BQ39" i="12"/>
  <c r="BQ9" i="12"/>
  <c r="BQ29" i="12"/>
  <c r="BQ40" i="12"/>
  <c r="BQ10" i="12"/>
  <c r="BQ30" i="12"/>
  <c r="BQ41" i="12"/>
  <c r="BQ42" i="12"/>
  <c r="BQ71" i="12"/>
  <c r="BQ84" i="12"/>
  <c r="BQ76" i="12"/>
  <c r="BQ77" i="12"/>
  <c r="BQ80" i="12"/>
  <c r="BQ91" i="12"/>
  <c r="BQ54" i="12"/>
  <c r="BQ88" i="12"/>
  <c r="BQ69" i="9"/>
  <c r="BQ89" i="12"/>
  <c r="BQ90" i="12"/>
  <c r="BQ112" i="12"/>
  <c r="BQ6" i="12"/>
  <c r="BQ37" i="12"/>
  <c r="BQ70" i="12"/>
  <c r="BQ75" i="12"/>
  <c r="BQ79" i="12"/>
  <c r="BQ83" i="12"/>
  <c r="BQ87" i="12"/>
  <c r="BQ111" i="12"/>
  <c r="BQ113" i="13"/>
  <c r="BP27" i="12"/>
  <c r="BP38" i="12"/>
  <c r="BP8" i="12"/>
  <c r="BP28" i="12"/>
  <c r="BP39" i="12"/>
  <c r="BP9" i="12"/>
  <c r="BP29" i="12"/>
  <c r="BP40" i="12"/>
  <c r="BP10" i="12"/>
  <c r="BP30" i="12"/>
  <c r="BP41" i="12"/>
  <c r="BP42" i="12"/>
  <c r="BP71" i="12"/>
  <c r="BP84" i="12"/>
  <c r="BP76" i="12"/>
  <c r="BP77" i="12"/>
  <c r="BP80" i="12"/>
  <c r="BP91" i="12"/>
  <c r="BP54" i="12"/>
  <c r="BP88" i="12"/>
  <c r="BP90" i="12"/>
  <c r="BP112" i="12"/>
  <c r="BP6" i="12"/>
  <c r="BP37" i="12"/>
  <c r="BP70" i="12"/>
  <c r="BP75" i="12"/>
  <c r="BP79" i="12"/>
  <c r="BP83" i="12"/>
  <c r="BP87" i="12"/>
  <c r="BP111" i="12"/>
  <c r="BP113" i="13"/>
  <c r="BO27" i="12"/>
  <c r="BO38" i="12"/>
  <c r="BO8" i="12"/>
  <c r="BO28" i="12"/>
  <c r="BO39" i="12"/>
  <c r="BO9" i="12"/>
  <c r="BO29" i="12"/>
  <c r="BO40" i="12"/>
  <c r="BO10" i="12"/>
  <c r="BO30" i="12"/>
  <c r="BO41" i="12"/>
  <c r="BO42" i="12"/>
  <c r="BO71" i="12"/>
  <c r="BO84" i="12"/>
  <c r="BO76" i="12"/>
  <c r="BO77" i="12"/>
  <c r="BO80" i="12"/>
  <c r="BO91" i="12"/>
  <c r="BO54" i="12"/>
  <c r="BO88" i="12"/>
  <c r="BO90" i="12"/>
  <c r="BO112" i="12"/>
  <c r="BO6" i="12"/>
  <c r="BO37" i="12"/>
  <c r="BO70" i="12"/>
  <c r="BO75" i="12"/>
  <c r="BO79" i="12"/>
  <c r="BO83" i="12"/>
  <c r="BO87" i="12"/>
  <c r="BO111" i="12"/>
  <c r="BO113" i="13"/>
  <c r="BN27" i="12"/>
  <c r="BN38" i="12"/>
  <c r="BN8" i="12"/>
  <c r="BN28" i="12"/>
  <c r="BN39" i="12"/>
  <c r="BN9" i="12"/>
  <c r="BN29" i="12"/>
  <c r="BN40" i="12"/>
  <c r="BN10" i="12"/>
  <c r="BN30" i="12"/>
  <c r="BN41" i="12"/>
  <c r="BN42" i="12"/>
  <c r="BN71" i="12"/>
  <c r="BN84" i="12"/>
  <c r="BN76" i="12"/>
  <c r="BN77" i="12"/>
  <c r="BN80" i="12"/>
  <c r="BN91" i="12"/>
  <c r="BN54" i="12"/>
  <c r="BN88" i="12"/>
  <c r="BN90" i="12"/>
  <c r="BN112" i="12"/>
  <c r="BN6" i="12"/>
  <c r="BN37" i="12"/>
  <c r="BN70" i="12"/>
  <c r="BN75" i="12"/>
  <c r="BN79" i="12"/>
  <c r="BN83" i="12"/>
  <c r="BN87" i="12"/>
  <c r="BN111" i="12"/>
  <c r="BN113" i="13"/>
  <c r="BM27" i="12"/>
  <c r="BM38" i="12"/>
  <c r="BM8" i="12"/>
  <c r="BM28" i="12"/>
  <c r="BM39" i="12"/>
  <c r="BM9" i="12"/>
  <c r="BM29" i="12"/>
  <c r="BM40" i="12"/>
  <c r="BM10" i="12"/>
  <c r="BM30" i="12"/>
  <c r="BM41" i="12"/>
  <c r="BM42" i="12"/>
  <c r="BM71" i="12"/>
  <c r="BM84" i="12"/>
  <c r="BM76" i="12"/>
  <c r="BM77" i="12"/>
  <c r="BM80" i="12"/>
  <c r="BM91" i="12"/>
  <c r="BM54" i="12"/>
  <c r="BM88" i="12"/>
  <c r="BM90" i="12"/>
  <c r="BM112" i="12"/>
  <c r="BM6" i="12"/>
  <c r="BM37" i="12"/>
  <c r="BM70" i="12"/>
  <c r="BM75" i="12"/>
  <c r="BM79" i="12"/>
  <c r="BM83" i="12"/>
  <c r="BM87" i="12"/>
  <c r="BM111" i="12"/>
  <c r="BM113" i="13"/>
  <c r="BL27" i="12"/>
  <c r="BL38" i="12"/>
  <c r="BL8" i="12"/>
  <c r="BL28" i="12"/>
  <c r="BL39" i="12"/>
  <c r="BL9" i="12"/>
  <c r="BL29" i="12"/>
  <c r="BL40" i="12"/>
  <c r="BL10" i="12"/>
  <c r="BL30" i="12"/>
  <c r="BL41" i="12"/>
  <c r="BL42" i="12"/>
  <c r="BL71" i="12"/>
  <c r="BL84" i="12"/>
  <c r="BL76" i="12"/>
  <c r="BL77" i="12"/>
  <c r="BL80" i="12"/>
  <c r="BL91" i="12"/>
  <c r="BL54" i="12"/>
  <c r="BL88" i="12"/>
  <c r="BL90" i="12"/>
  <c r="BL112" i="12"/>
  <c r="BL6" i="12"/>
  <c r="BL37" i="12"/>
  <c r="BL70" i="12"/>
  <c r="BL75" i="12"/>
  <c r="BL79" i="12"/>
  <c r="BL83" i="12"/>
  <c r="BL87" i="12"/>
  <c r="BL111" i="12"/>
  <c r="BL113" i="13"/>
  <c r="BK27" i="12"/>
  <c r="BK38" i="12"/>
  <c r="BK8" i="12"/>
  <c r="BK28" i="12"/>
  <c r="BK39" i="12"/>
  <c r="BK9" i="12"/>
  <c r="BK29" i="12"/>
  <c r="BK40" i="12"/>
  <c r="BK10" i="12"/>
  <c r="BK30" i="12"/>
  <c r="BK41" i="12"/>
  <c r="BK42" i="12"/>
  <c r="BK71" i="12"/>
  <c r="BK84" i="12"/>
  <c r="BK76" i="12"/>
  <c r="BK77" i="12"/>
  <c r="BK80" i="12"/>
  <c r="BK91" i="12"/>
  <c r="BK54" i="12"/>
  <c r="BK88" i="12"/>
  <c r="BK112" i="12"/>
  <c r="BK6" i="12"/>
  <c r="BK37" i="12"/>
  <c r="BK70" i="12"/>
  <c r="BK75" i="12"/>
  <c r="BK79" i="12"/>
  <c r="BK83" i="12"/>
  <c r="BK87" i="12"/>
  <c r="BK111" i="12"/>
  <c r="BK113" i="13"/>
  <c r="BJ27" i="12"/>
  <c r="BJ38" i="12"/>
  <c r="BJ8" i="12"/>
  <c r="BJ28" i="12"/>
  <c r="BJ39" i="12"/>
  <c r="BJ9" i="12"/>
  <c r="BJ29" i="12"/>
  <c r="BJ40" i="12"/>
  <c r="BJ10" i="12"/>
  <c r="BJ30" i="12"/>
  <c r="BJ41" i="12"/>
  <c r="BJ42" i="12"/>
  <c r="BJ71" i="12"/>
  <c r="BJ84" i="12"/>
  <c r="BJ76" i="12"/>
  <c r="BJ77" i="12"/>
  <c r="BJ80" i="12"/>
  <c r="BJ91" i="12"/>
  <c r="BJ54" i="12"/>
  <c r="BJ88" i="12"/>
  <c r="BJ112" i="12"/>
  <c r="BJ6" i="12"/>
  <c r="BJ37" i="12"/>
  <c r="BJ70" i="12"/>
  <c r="BJ75" i="12"/>
  <c r="BJ79" i="12"/>
  <c r="BJ83" i="12"/>
  <c r="BJ87" i="12"/>
  <c r="BJ111" i="12"/>
  <c r="BJ113" i="13"/>
  <c r="BI27" i="12"/>
  <c r="BI38" i="12"/>
  <c r="BI8" i="12"/>
  <c r="BI28" i="12"/>
  <c r="BI39" i="12"/>
  <c r="BI9" i="12"/>
  <c r="BI29" i="12"/>
  <c r="BI40" i="12"/>
  <c r="BI10" i="12"/>
  <c r="BI30" i="12"/>
  <c r="BI41" i="12"/>
  <c r="BI42" i="12"/>
  <c r="BI71" i="12"/>
  <c r="BI84" i="12"/>
  <c r="BI76" i="12"/>
  <c r="BI77" i="12"/>
  <c r="BI80" i="12"/>
  <c r="BI91" i="12"/>
  <c r="BI54" i="12"/>
  <c r="BI88" i="12"/>
  <c r="BI112" i="12"/>
  <c r="BI6" i="12"/>
  <c r="BI37" i="12"/>
  <c r="BI70" i="12"/>
  <c r="BI75" i="12"/>
  <c r="BI79" i="12"/>
  <c r="BI83" i="12"/>
  <c r="BI87" i="12"/>
  <c r="BI111" i="12"/>
  <c r="BI113" i="13"/>
  <c r="BH27" i="12"/>
  <c r="BH38" i="12"/>
  <c r="BH8" i="12"/>
  <c r="BH28" i="12"/>
  <c r="BH39" i="12"/>
  <c r="BH9" i="12"/>
  <c r="BH29" i="12"/>
  <c r="BH40" i="12"/>
  <c r="BH10" i="12"/>
  <c r="BH30" i="12"/>
  <c r="BH41" i="12"/>
  <c r="BH42" i="12"/>
  <c r="BH71" i="12"/>
  <c r="BH84" i="12"/>
  <c r="BH76" i="12"/>
  <c r="BH77" i="12"/>
  <c r="BH80" i="12"/>
  <c r="BH91" i="12"/>
  <c r="BH54" i="12"/>
  <c r="BH88" i="12"/>
  <c r="BH112" i="12"/>
  <c r="BH6" i="12"/>
  <c r="BH37" i="12"/>
  <c r="BH70" i="12"/>
  <c r="BH75" i="12"/>
  <c r="BH79" i="12"/>
  <c r="BH83" i="12"/>
  <c r="BH87" i="12"/>
  <c r="BH111" i="12"/>
  <c r="BH113" i="13"/>
  <c r="BG7" i="12"/>
  <c r="BG27" i="12"/>
  <c r="BG35" i="12"/>
  <c r="BG38" i="12"/>
  <c r="BG8" i="12"/>
  <c r="BG28" i="12"/>
  <c r="BG39" i="12"/>
  <c r="BG9" i="12"/>
  <c r="BG29" i="12"/>
  <c r="BG40" i="12"/>
  <c r="BG10" i="12"/>
  <c r="BG30" i="12"/>
  <c r="BG41" i="12"/>
  <c r="BG42" i="12"/>
  <c r="BG71" i="12"/>
  <c r="BG84" i="12"/>
  <c r="BG76" i="12"/>
  <c r="BG77" i="12"/>
  <c r="BG80" i="12"/>
  <c r="BG91" i="12"/>
  <c r="BG54" i="12"/>
  <c r="BG88" i="12"/>
  <c r="BG112" i="12"/>
  <c r="BG6" i="12"/>
  <c r="BG26" i="12"/>
  <c r="BG34" i="12"/>
  <c r="BG37" i="12"/>
  <c r="BG70" i="12"/>
  <c r="BG75" i="12"/>
  <c r="BG79" i="12"/>
  <c r="BG83" i="12"/>
  <c r="BG87" i="12"/>
  <c r="BG111" i="12"/>
  <c r="BG113" i="13"/>
  <c r="BF7" i="12"/>
  <c r="BF27" i="12"/>
  <c r="BF35" i="12"/>
  <c r="BF38" i="12"/>
  <c r="BF8" i="12"/>
  <c r="BF28" i="12"/>
  <c r="BF39" i="12"/>
  <c r="BF9" i="12"/>
  <c r="BF29" i="12"/>
  <c r="BF40" i="12"/>
  <c r="BF10" i="12"/>
  <c r="BF30" i="12"/>
  <c r="BF41" i="12"/>
  <c r="BF42" i="12"/>
  <c r="BF71" i="12"/>
  <c r="BF84" i="12"/>
  <c r="BF76" i="12"/>
  <c r="BF77" i="12"/>
  <c r="BF80" i="12"/>
  <c r="BF91" i="12"/>
  <c r="BF54" i="12"/>
  <c r="BF88" i="12"/>
  <c r="BF112" i="12"/>
  <c r="BF6" i="12"/>
  <c r="BF26" i="12"/>
  <c r="BF34" i="12"/>
  <c r="BF37" i="12"/>
  <c r="BF70" i="12"/>
  <c r="BF75" i="12"/>
  <c r="BF79" i="12"/>
  <c r="BF83" i="12"/>
  <c r="BF87" i="12"/>
  <c r="BF111" i="12"/>
  <c r="BF113" i="13"/>
  <c r="BE7" i="12"/>
  <c r="BE27" i="12"/>
  <c r="BE35" i="12"/>
  <c r="BE38" i="12"/>
  <c r="BE8" i="12"/>
  <c r="BE28" i="12"/>
  <c r="BE39" i="12"/>
  <c r="BE9" i="12"/>
  <c r="BE29" i="12"/>
  <c r="BE40" i="12"/>
  <c r="BE10" i="12"/>
  <c r="BE30" i="12"/>
  <c r="BE41" i="12"/>
  <c r="BE42" i="12"/>
  <c r="BE71" i="12"/>
  <c r="BE84" i="12"/>
  <c r="BE76" i="12"/>
  <c r="BE77" i="12"/>
  <c r="BE80" i="12"/>
  <c r="BE91" i="12"/>
  <c r="BE54" i="12"/>
  <c r="BE88" i="12"/>
  <c r="BE112" i="12"/>
  <c r="BE6" i="12"/>
  <c r="BE26" i="12"/>
  <c r="BE34" i="12"/>
  <c r="BE37" i="12"/>
  <c r="BE70" i="12"/>
  <c r="BE75" i="12"/>
  <c r="BE79" i="12"/>
  <c r="BE83" i="12"/>
  <c r="BE87" i="12"/>
  <c r="BE111" i="12"/>
  <c r="BE113" i="13"/>
  <c r="BD7" i="12"/>
  <c r="BD27" i="12"/>
  <c r="BD35" i="12"/>
  <c r="BD38" i="12"/>
  <c r="BD8" i="12"/>
  <c r="BD28" i="12"/>
  <c r="BD39" i="12"/>
  <c r="BD9" i="12"/>
  <c r="BD29" i="12"/>
  <c r="BD40" i="12"/>
  <c r="BD10" i="12"/>
  <c r="BD30" i="12"/>
  <c r="BD41" i="12"/>
  <c r="BD42" i="12"/>
  <c r="BD71" i="12"/>
  <c r="BD84" i="12"/>
  <c r="BD76" i="12"/>
  <c r="BD77" i="12"/>
  <c r="BD80" i="12"/>
  <c r="BD91" i="12"/>
  <c r="BD54" i="12"/>
  <c r="BD88" i="12"/>
  <c r="BD112" i="12"/>
  <c r="BD6" i="12"/>
  <c r="BD26" i="12"/>
  <c r="BD34" i="12"/>
  <c r="BD37" i="12"/>
  <c r="BD70" i="12"/>
  <c r="BD75" i="12"/>
  <c r="BD79" i="12"/>
  <c r="BD83" i="12"/>
  <c r="BD87" i="12"/>
  <c r="BD111" i="12"/>
  <c r="BD113" i="13"/>
  <c r="BC7" i="12"/>
  <c r="BC27" i="12"/>
  <c r="BC35" i="12"/>
  <c r="BC38" i="12"/>
  <c r="BC8" i="12"/>
  <c r="BC28" i="12"/>
  <c r="BC39" i="12"/>
  <c r="BC9" i="12"/>
  <c r="BC29" i="12"/>
  <c r="BC40" i="12"/>
  <c r="BC10" i="12"/>
  <c r="BC30" i="12"/>
  <c r="BC41" i="12"/>
  <c r="BC42" i="12"/>
  <c r="BC71" i="12"/>
  <c r="BC84" i="12"/>
  <c r="BC76" i="12"/>
  <c r="BC77" i="12"/>
  <c r="BC80" i="12"/>
  <c r="BC91" i="12"/>
  <c r="BC54" i="12"/>
  <c r="BC88" i="12"/>
  <c r="BC112" i="12"/>
  <c r="BC6" i="12"/>
  <c r="BC26" i="12"/>
  <c r="BC34" i="12"/>
  <c r="BC37" i="12"/>
  <c r="BC70" i="12"/>
  <c r="BC75" i="12"/>
  <c r="BC79" i="12"/>
  <c r="BC83" i="12"/>
  <c r="BC87" i="12"/>
  <c r="BC111" i="12"/>
  <c r="BC113" i="13"/>
  <c r="BB7" i="12"/>
  <c r="BB27" i="12"/>
  <c r="BB35" i="12"/>
  <c r="BB38" i="12"/>
  <c r="BB8" i="12"/>
  <c r="BB28" i="12"/>
  <c r="BB39" i="12"/>
  <c r="BB9" i="12"/>
  <c r="BB29" i="12"/>
  <c r="BB40" i="12"/>
  <c r="BB10" i="12"/>
  <c r="BB30" i="12"/>
  <c r="BB41" i="12"/>
  <c r="BB42" i="12"/>
  <c r="BB71" i="12"/>
  <c r="BB84" i="12"/>
  <c r="BB76" i="12"/>
  <c r="BB77" i="12"/>
  <c r="BB80" i="12"/>
  <c r="BB91" i="12"/>
  <c r="BB54" i="12"/>
  <c r="BB88" i="12"/>
  <c r="BB112" i="12"/>
  <c r="BB6" i="12"/>
  <c r="BB26" i="12"/>
  <c r="BB34" i="12"/>
  <c r="BB37" i="12"/>
  <c r="BB70" i="12"/>
  <c r="BB75" i="12"/>
  <c r="BB79" i="12"/>
  <c r="BB83" i="12"/>
  <c r="BB87" i="12"/>
  <c r="BB111" i="12"/>
  <c r="BB113" i="13"/>
  <c r="BA7" i="12"/>
  <c r="BA27" i="12"/>
  <c r="BA35" i="12"/>
  <c r="BA38" i="12"/>
  <c r="BA8" i="12"/>
  <c r="BA28" i="12"/>
  <c r="BA39" i="12"/>
  <c r="BA9" i="12"/>
  <c r="BA29" i="12"/>
  <c r="BA40" i="12"/>
  <c r="BA10" i="12"/>
  <c r="BA30" i="12"/>
  <c r="BA41" i="12"/>
  <c r="BA42" i="12"/>
  <c r="BA71" i="12"/>
  <c r="BA84" i="12"/>
  <c r="BA76" i="12"/>
  <c r="BA77" i="12"/>
  <c r="BA80" i="12"/>
  <c r="BA91" i="12"/>
  <c r="BA54" i="12"/>
  <c r="BA88" i="12"/>
  <c r="BA112" i="12"/>
  <c r="BA6" i="12"/>
  <c r="BA26" i="12"/>
  <c r="BA34" i="12"/>
  <c r="BA37" i="12"/>
  <c r="BA70" i="12"/>
  <c r="BA75" i="12"/>
  <c r="BA79" i="12"/>
  <c r="BA83" i="12"/>
  <c r="BA87" i="12"/>
  <c r="BA111" i="12"/>
  <c r="BA113" i="13"/>
  <c r="AZ7" i="12"/>
  <c r="AZ27" i="12"/>
  <c r="AZ35" i="12"/>
  <c r="AZ38" i="12"/>
  <c r="AZ8" i="12"/>
  <c r="AZ28" i="12"/>
  <c r="AZ39" i="12"/>
  <c r="AZ9" i="12"/>
  <c r="AZ29" i="12"/>
  <c r="AZ40" i="12"/>
  <c r="AZ10" i="12"/>
  <c r="AZ30" i="12"/>
  <c r="AZ41" i="12"/>
  <c r="AZ42" i="12"/>
  <c r="AZ71" i="12"/>
  <c r="AZ84" i="12"/>
  <c r="AZ76" i="12"/>
  <c r="AZ77" i="12"/>
  <c r="AZ80" i="12"/>
  <c r="AZ91" i="12"/>
  <c r="AZ54" i="12"/>
  <c r="AZ88" i="12"/>
  <c r="AZ112" i="12"/>
  <c r="AZ6" i="12"/>
  <c r="AZ26" i="12"/>
  <c r="AZ34" i="12"/>
  <c r="AZ37" i="12"/>
  <c r="AZ70" i="12"/>
  <c r="AZ75" i="12"/>
  <c r="AZ79" i="12"/>
  <c r="AZ83" i="12"/>
  <c r="AZ87" i="12"/>
  <c r="AZ111" i="12"/>
  <c r="AZ113" i="13"/>
  <c r="AY7" i="12"/>
  <c r="AY27" i="12"/>
  <c r="AY35" i="12"/>
  <c r="AY38" i="12"/>
  <c r="AY8" i="12"/>
  <c r="AY28" i="12"/>
  <c r="AY39" i="12"/>
  <c r="AY9" i="12"/>
  <c r="AY29" i="12"/>
  <c r="AY40" i="12"/>
  <c r="AY10" i="12"/>
  <c r="AY30" i="12"/>
  <c r="AY41" i="12"/>
  <c r="AY42" i="12"/>
  <c r="AY71" i="12"/>
  <c r="AY84" i="12"/>
  <c r="AY76" i="12"/>
  <c r="AY77" i="12"/>
  <c r="AY80" i="12"/>
  <c r="AY91" i="12"/>
  <c r="AY54" i="12"/>
  <c r="AY88" i="12"/>
  <c r="AY112" i="12"/>
  <c r="AY6" i="12"/>
  <c r="AY26" i="12"/>
  <c r="AY34" i="12"/>
  <c r="AY37" i="12"/>
  <c r="AY70" i="12"/>
  <c r="AY75" i="12"/>
  <c r="AY79" i="12"/>
  <c r="AY83" i="12"/>
  <c r="AY87" i="12"/>
  <c r="AY111" i="12"/>
  <c r="AY113" i="13"/>
  <c r="AX7" i="12"/>
  <c r="AX27" i="12"/>
  <c r="AX35" i="12"/>
  <c r="AX38" i="12"/>
  <c r="AX8" i="12"/>
  <c r="AX28" i="12"/>
  <c r="AX39" i="12"/>
  <c r="AX9" i="12"/>
  <c r="AX29" i="12"/>
  <c r="AX40" i="12"/>
  <c r="AX10" i="12"/>
  <c r="AX30" i="12"/>
  <c r="AX41" i="12"/>
  <c r="AX42" i="12"/>
  <c r="AX71" i="12"/>
  <c r="AX84" i="12"/>
  <c r="AX76" i="12"/>
  <c r="AX77" i="12"/>
  <c r="AX80" i="12"/>
  <c r="AX91" i="12"/>
  <c r="AX54" i="12"/>
  <c r="AX88" i="12"/>
  <c r="AX112" i="12"/>
  <c r="AX6" i="12"/>
  <c r="AX26" i="12"/>
  <c r="AX34" i="12"/>
  <c r="AX37" i="12"/>
  <c r="AX70" i="12"/>
  <c r="AX75" i="12"/>
  <c r="AX79" i="12"/>
  <c r="AX83" i="12"/>
  <c r="AX87" i="12"/>
  <c r="AX111" i="12"/>
  <c r="AX113" i="13"/>
  <c r="AW7" i="12"/>
  <c r="AW27" i="12"/>
  <c r="AW35" i="12"/>
  <c r="AW38" i="12"/>
  <c r="AW8" i="12"/>
  <c r="AW28" i="12"/>
  <c r="AW39" i="12"/>
  <c r="AW9" i="12"/>
  <c r="AW29" i="12"/>
  <c r="AW40" i="12"/>
  <c r="AW10" i="12"/>
  <c r="AW30" i="12"/>
  <c r="AW41" i="12"/>
  <c r="AW42" i="12"/>
  <c r="AW71" i="12"/>
  <c r="AW84" i="12"/>
  <c r="AW76" i="12"/>
  <c r="AW77" i="12"/>
  <c r="AW80" i="12"/>
  <c r="AW91" i="12"/>
  <c r="AW54" i="12"/>
  <c r="AW88" i="12"/>
  <c r="AW112" i="12"/>
  <c r="AW6" i="12"/>
  <c r="AW26" i="12"/>
  <c r="AW34" i="12"/>
  <c r="AW37" i="12"/>
  <c r="AW70" i="12"/>
  <c r="AW75" i="12"/>
  <c r="AW79" i="12"/>
  <c r="AW83" i="12"/>
  <c r="AW87" i="12"/>
  <c r="AW111" i="12"/>
  <c r="AW113" i="13"/>
  <c r="AV7" i="12"/>
  <c r="AV27" i="12"/>
  <c r="AV35" i="12"/>
  <c r="AV38" i="12"/>
  <c r="AV8" i="12"/>
  <c r="AV28" i="12"/>
  <c r="AV39" i="12"/>
  <c r="AV9" i="12"/>
  <c r="AV29" i="12"/>
  <c r="AV40" i="12"/>
  <c r="AV10" i="12"/>
  <c r="AV30" i="12"/>
  <c r="AV41" i="12"/>
  <c r="AV42" i="12"/>
  <c r="AV71" i="12"/>
  <c r="AV84" i="12"/>
  <c r="AV76" i="12"/>
  <c r="AV77" i="12"/>
  <c r="AV80" i="12"/>
  <c r="AV91" i="12"/>
  <c r="AV54" i="12"/>
  <c r="AV88" i="12"/>
  <c r="AV112" i="12"/>
  <c r="AV6" i="12"/>
  <c r="AV26" i="12"/>
  <c r="AV34" i="12"/>
  <c r="AV37" i="12"/>
  <c r="AV70" i="12"/>
  <c r="AV75" i="12"/>
  <c r="AV79" i="12"/>
  <c r="AV83" i="12"/>
  <c r="AV87" i="12"/>
  <c r="AV111" i="12"/>
  <c r="AV113" i="13"/>
  <c r="AU7" i="12"/>
  <c r="AU27" i="12"/>
  <c r="AU35" i="12"/>
  <c r="AU38" i="12"/>
  <c r="AU8" i="12"/>
  <c r="AU28" i="12"/>
  <c r="AU39" i="12"/>
  <c r="AU9" i="12"/>
  <c r="AU29" i="12"/>
  <c r="AU40" i="12"/>
  <c r="AU10" i="12"/>
  <c r="AU30" i="12"/>
  <c r="AU41" i="12"/>
  <c r="AU42" i="12"/>
  <c r="AU71" i="12"/>
  <c r="AU84" i="12"/>
  <c r="AU76" i="12"/>
  <c r="AU77" i="12"/>
  <c r="AU80" i="12"/>
  <c r="AU91" i="12"/>
  <c r="AU54" i="12"/>
  <c r="AU88" i="12"/>
  <c r="AU112" i="12"/>
  <c r="AU6" i="12"/>
  <c r="AU26" i="12"/>
  <c r="AU34" i="12"/>
  <c r="AU37" i="12"/>
  <c r="AU70" i="12"/>
  <c r="AU75" i="12"/>
  <c r="AU79" i="12"/>
  <c r="AU83" i="12"/>
  <c r="AU87" i="12"/>
  <c r="AU111" i="12"/>
  <c r="AU113" i="13"/>
  <c r="AT7" i="12"/>
  <c r="AT27" i="12"/>
  <c r="AT35" i="12"/>
  <c r="AT38" i="12"/>
  <c r="AT8" i="12"/>
  <c r="AT28" i="12"/>
  <c r="AT39" i="12"/>
  <c r="AT9" i="12"/>
  <c r="AT29" i="12"/>
  <c r="AT40" i="12"/>
  <c r="AT10" i="12"/>
  <c r="AT30" i="12"/>
  <c r="AT41" i="12"/>
  <c r="AT42" i="12"/>
  <c r="AT71" i="12"/>
  <c r="AT84" i="12"/>
  <c r="AT76" i="12"/>
  <c r="AT77" i="12"/>
  <c r="AT80" i="12"/>
  <c r="AT91" i="12"/>
  <c r="AT54" i="12"/>
  <c r="AT88" i="12"/>
  <c r="AT112" i="12"/>
  <c r="AT6" i="12"/>
  <c r="AT26" i="12"/>
  <c r="AT34" i="12"/>
  <c r="AT37" i="12"/>
  <c r="AT70" i="12"/>
  <c r="AT75" i="12"/>
  <c r="AT79" i="12"/>
  <c r="AT83" i="12"/>
  <c r="AT87" i="12"/>
  <c r="AT111" i="12"/>
  <c r="AT113" i="13"/>
  <c r="AS7" i="12"/>
  <c r="AS27" i="12"/>
  <c r="AS35" i="12"/>
  <c r="AS38" i="12"/>
  <c r="AS8" i="12"/>
  <c r="AS28" i="12"/>
  <c r="AS39" i="12"/>
  <c r="AS9" i="12"/>
  <c r="AS29" i="12"/>
  <c r="AS40" i="12"/>
  <c r="AS10" i="12"/>
  <c r="AS30" i="12"/>
  <c r="AS41" i="12"/>
  <c r="AS42" i="12"/>
  <c r="AS71" i="12"/>
  <c r="AS84" i="12"/>
  <c r="AS76" i="12"/>
  <c r="AS77" i="12"/>
  <c r="AS80" i="12"/>
  <c r="AS91" i="12"/>
  <c r="AS54" i="12"/>
  <c r="AS88" i="12"/>
  <c r="AS112" i="12"/>
  <c r="AS6" i="12"/>
  <c r="AS26" i="12"/>
  <c r="AS34" i="12"/>
  <c r="AS37" i="12"/>
  <c r="AS70" i="12"/>
  <c r="AS75" i="12"/>
  <c r="AS79" i="12"/>
  <c r="AS83" i="12"/>
  <c r="AS87" i="12"/>
  <c r="AS111" i="12"/>
  <c r="AS113" i="13"/>
  <c r="AR7" i="12"/>
  <c r="AR27" i="12"/>
  <c r="AR35" i="12"/>
  <c r="AR38" i="12"/>
  <c r="AR8" i="12"/>
  <c r="AR28" i="12"/>
  <c r="AR39" i="12"/>
  <c r="AR9" i="12"/>
  <c r="AR29" i="12"/>
  <c r="AR40" i="12"/>
  <c r="AR10" i="12"/>
  <c r="AR30" i="12"/>
  <c r="AR41" i="12"/>
  <c r="AR42" i="12"/>
  <c r="AR71" i="12"/>
  <c r="AR84" i="12"/>
  <c r="AR76" i="12"/>
  <c r="AR77" i="12"/>
  <c r="AR80" i="12"/>
  <c r="AR91" i="12"/>
  <c r="AR54" i="12"/>
  <c r="AR88" i="12"/>
  <c r="AR112" i="12"/>
  <c r="AR6" i="12"/>
  <c r="AR26" i="12"/>
  <c r="AR34" i="12"/>
  <c r="AR37" i="12"/>
  <c r="AR70" i="12"/>
  <c r="AR75" i="12"/>
  <c r="AR79" i="12"/>
  <c r="AR83" i="12"/>
  <c r="AR87" i="12"/>
  <c r="AR111" i="12"/>
  <c r="AR113" i="13"/>
  <c r="AQ7" i="12"/>
  <c r="AQ27" i="12"/>
  <c r="AQ35" i="12"/>
  <c r="AQ38" i="12"/>
  <c r="AQ8" i="12"/>
  <c r="AQ28" i="12"/>
  <c r="AQ39" i="12"/>
  <c r="AQ9" i="12"/>
  <c r="AQ29" i="12"/>
  <c r="AQ40" i="12"/>
  <c r="AQ10" i="12"/>
  <c r="AQ30" i="12"/>
  <c r="AQ41" i="12"/>
  <c r="AQ42" i="12"/>
  <c r="AQ71" i="12"/>
  <c r="AQ84" i="12"/>
  <c r="AQ76" i="12"/>
  <c r="AQ77" i="12"/>
  <c r="AQ80" i="12"/>
  <c r="AQ91" i="12"/>
  <c r="AQ54" i="12"/>
  <c r="AQ88" i="12"/>
  <c r="AQ112" i="12"/>
  <c r="AQ6" i="12"/>
  <c r="AQ26" i="12"/>
  <c r="AQ34" i="12"/>
  <c r="AQ37" i="12"/>
  <c r="AQ70" i="12"/>
  <c r="AQ75" i="12"/>
  <c r="AQ79" i="12"/>
  <c r="AQ83" i="12"/>
  <c r="AQ87" i="12"/>
  <c r="AQ111" i="12"/>
  <c r="AQ113" i="13"/>
  <c r="AP7" i="12"/>
  <c r="AP27" i="12"/>
  <c r="AP35" i="12"/>
  <c r="AP38" i="12"/>
  <c r="AP8" i="12"/>
  <c r="AP28" i="12"/>
  <c r="AP39" i="12"/>
  <c r="AP9" i="12"/>
  <c r="AP29" i="12"/>
  <c r="AP40" i="12"/>
  <c r="AP10" i="12"/>
  <c r="AP30" i="12"/>
  <c r="AP41" i="12"/>
  <c r="AP42" i="12"/>
  <c r="AP71" i="12"/>
  <c r="AP84" i="12"/>
  <c r="AP76" i="12"/>
  <c r="AP77" i="12"/>
  <c r="AP80" i="12"/>
  <c r="AP91" i="12"/>
  <c r="AP54" i="12"/>
  <c r="AP88" i="12"/>
  <c r="AP112" i="12"/>
  <c r="AP6" i="12"/>
  <c r="AP26" i="12"/>
  <c r="AP34" i="12"/>
  <c r="AP37" i="12"/>
  <c r="AP70" i="12"/>
  <c r="AP75" i="12"/>
  <c r="AP79" i="12"/>
  <c r="AP83" i="12"/>
  <c r="AP87" i="12"/>
  <c r="AP111" i="12"/>
  <c r="AP113" i="13"/>
  <c r="AO7" i="12"/>
  <c r="AO27" i="12"/>
  <c r="AO35" i="12"/>
  <c r="AO38" i="12"/>
  <c r="AO8" i="12"/>
  <c r="AO28" i="12"/>
  <c r="AO39" i="12"/>
  <c r="AO9" i="12"/>
  <c r="AO29" i="12"/>
  <c r="AO40" i="12"/>
  <c r="AO10" i="12"/>
  <c r="AO30" i="12"/>
  <c r="AO41" i="12"/>
  <c r="AO42" i="12"/>
  <c r="AO71" i="12"/>
  <c r="AO84" i="12"/>
  <c r="AO76" i="12"/>
  <c r="AO77" i="12"/>
  <c r="AO80" i="12"/>
  <c r="AO91" i="12"/>
  <c r="AO54" i="12"/>
  <c r="AO88" i="12"/>
  <c r="AO112" i="12"/>
  <c r="AO6" i="12"/>
  <c r="AO26" i="12"/>
  <c r="AO34" i="12"/>
  <c r="AO37" i="12"/>
  <c r="AO70" i="12"/>
  <c r="AO75" i="12"/>
  <c r="AO79" i="12"/>
  <c r="AO83" i="12"/>
  <c r="AO87" i="12"/>
  <c r="AO111" i="12"/>
  <c r="AO113" i="13"/>
  <c r="AN7" i="12"/>
  <c r="AN27" i="12"/>
  <c r="AN35" i="12"/>
  <c r="AN38" i="12"/>
  <c r="AN8" i="12"/>
  <c r="AN28" i="12"/>
  <c r="AN39" i="12"/>
  <c r="AN9" i="12"/>
  <c r="AN29" i="12"/>
  <c r="AN40" i="12"/>
  <c r="AN10" i="12"/>
  <c r="AN30" i="12"/>
  <c r="AN41" i="12"/>
  <c r="AN42" i="12"/>
  <c r="AN71" i="12"/>
  <c r="AN84" i="12"/>
  <c r="AN76" i="12"/>
  <c r="AN77" i="12"/>
  <c r="AN80" i="12"/>
  <c r="AN91" i="12"/>
  <c r="AN54" i="12"/>
  <c r="AN88" i="12"/>
  <c r="AN112" i="12"/>
  <c r="AN6" i="12"/>
  <c r="AN26" i="12"/>
  <c r="AN34" i="12"/>
  <c r="AN37" i="12"/>
  <c r="AN70" i="12"/>
  <c r="AN75" i="12"/>
  <c r="AN79" i="12"/>
  <c r="AN83" i="12"/>
  <c r="AN87" i="12"/>
  <c r="AN111" i="12"/>
  <c r="AN113" i="13"/>
  <c r="AM7" i="12"/>
  <c r="AM27" i="12"/>
  <c r="AM35" i="12"/>
  <c r="AM38" i="12"/>
  <c r="AM8" i="12"/>
  <c r="AM28" i="12"/>
  <c r="AM39" i="12"/>
  <c r="AM9" i="12"/>
  <c r="AM29" i="12"/>
  <c r="AM40" i="12"/>
  <c r="AM10" i="12"/>
  <c r="AM30" i="12"/>
  <c r="AM41" i="12"/>
  <c r="AM42" i="12"/>
  <c r="AM71" i="12"/>
  <c r="AM84" i="12"/>
  <c r="AM76" i="12"/>
  <c r="AM77" i="12"/>
  <c r="AM80" i="12"/>
  <c r="AM91" i="12"/>
  <c r="AM54" i="12"/>
  <c r="AM88" i="12"/>
  <c r="AM112" i="12"/>
  <c r="AM6" i="12"/>
  <c r="AM26" i="12"/>
  <c r="AM34" i="12"/>
  <c r="AM37" i="12"/>
  <c r="AM70" i="12"/>
  <c r="AM75" i="12"/>
  <c r="AM79" i="12"/>
  <c r="AM83" i="12"/>
  <c r="AM87" i="12"/>
  <c r="AM111" i="12"/>
  <c r="AM113" i="13"/>
  <c r="AL7" i="12"/>
  <c r="AL27" i="12"/>
  <c r="AL35" i="12"/>
  <c r="AL38" i="12"/>
  <c r="AL8" i="12"/>
  <c r="AL28" i="12"/>
  <c r="AL39" i="12"/>
  <c r="AL9" i="12"/>
  <c r="AL29" i="12"/>
  <c r="AL40" i="12"/>
  <c r="AL10" i="12"/>
  <c r="AL30" i="12"/>
  <c r="AL41" i="12"/>
  <c r="AL42" i="12"/>
  <c r="AL71" i="12"/>
  <c r="AL84" i="12"/>
  <c r="AL76" i="12"/>
  <c r="AL77" i="12"/>
  <c r="AL80" i="12"/>
  <c r="AL91" i="12"/>
  <c r="AL54" i="12"/>
  <c r="AL88" i="12"/>
  <c r="AL112" i="12"/>
  <c r="AL6" i="12"/>
  <c r="AL26" i="12"/>
  <c r="AL34" i="12"/>
  <c r="AL37" i="12"/>
  <c r="AL70" i="12"/>
  <c r="AL75" i="12"/>
  <c r="AL79" i="12"/>
  <c r="AL83" i="12"/>
  <c r="AL87" i="12"/>
  <c r="AL111" i="12"/>
  <c r="AL113" i="13"/>
  <c r="AK7" i="12"/>
  <c r="AK27" i="12"/>
  <c r="AK35" i="12"/>
  <c r="AK38" i="12"/>
  <c r="AK8" i="12"/>
  <c r="AK28" i="12"/>
  <c r="AK39" i="12"/>
  <c r="AK9" i="12"/>
  <c r="AK29" i="12"/>
  <c r="AK40" i="12"/>
  <c r="AK10" i="12"/>
  <c r="AK30" i="12"/>
  <c r="AK41" i="12"/>
  <c r="AK42" i="12"/>
  <c r="AK71" i="12"/>
  <c r="AK84" i="12"/>
  <c r="AK76" i="12"/>
  <c r="AK77" i="12"/>
  <c r="AK80" i="12"/>
  <c r="AK91" i="12"/>
  <c r="AK54" i="12"/>
  <c r="AK88" i="12"/>
  <c r="AK112" i="12"/>
  <c r="AK6" i="12"/>
  <c r="AK26" i="12"/>
  <c r="AK34" i="12"/>
  <c r="AK37" i="12"/>
  <c r="AK70" i="12"/>
  <c r="AK75" i="12"/>
  <c r="AK79" i="12"/>
  <c r="AK83" i="12"/>
  <c r="AK87" i="12"/>
  <c r="AK111" i="12"/>
  <c r="AK113" i="13"/>
  <c r="AJ7" i="12"/>
  <c r="AJ27" i="12"/>
  <c r="AJ35" i="12"/>
  <c r="AJ38" i="12"/>
  <c r="AJ8" i="12"/>
  <c r="AJ28" i="12"/>
  <c r="AJ39" i="12"/>
  <c r="AJ9" i="12"/>
  <c r="AJ29" i="12"/>
  <c r="AJ40" i="12"/>
  <c r="AJ10" i="12"/>
  <c r="AJ30" i="12"/>
  <c r="AJ41" i="12"/>
  <c r="AJ42" i="12"/>
  <c r="AJ71" i="12"/>
  <c r="AJ84" i="12"/>
  <c r="AJ76" i="12"/>
  <c r="AJ77" i="12"/>
  <c r="AJ80" i="12"/>
  <c r="AJ91" i="12"/>
  <c r="AJ54" i="12"/>
  <c r="AJ88" i="12"/>
  <c r="AJ112" i="12"/>
  <c r="AJ6" i="12"/>
  <c r="AJ26" i="12"/>
  <c r="AJ34" i="12"/>
  <c r="AJ37" i="12"/>
  <c r="AJ70" i="12"/>
  <c r="AJ75" i="12"/>
  <c r="AJ79" i="12"/>
  <c r="AJ83" i="12"/>
  <c r="AJ87" i="12"/>
  <c r="AJ111" i="12"/>
  <c r="AJ113" i="13"/>
  <c r="AI7" i="12"/>
  <c r="AI27" i="12"/>
  <c r="AI35" i="12"/>
  <c r="AI38" i="12"/>
  <c r="AI8" i="12"/>
  <c r="AI28" i="12"/>
  <c r="AI39" i="12"/>
  <c r="AI9" i="12"/>
  <c r="AI29" i="12"/>
  <c r="AI40" i="12"/>
  <c r="AI10" i="12"/>
  <c r="AI30" i="12"/>
  <c r="AI41" i="12"/>
  <c r="AI42" i="12"/>
  <c r="AI71" i="12"/>
  <c r="AI84" i="12"/>
  <c r="AI76" i="12"/>
  <c r="AI77" i="12"/>
  <c r="AI80" i="12"/>
  <c r="AI91" i="12"/>
  <c r="AI54" i="12"/>
  <c r="AI88" i="12"/>
  <c r="AI112" i="12"/>
  <c r="AI6" i="12"/>
  <c r="AI26" i="12"/>
  <c r="AI34" i="12"/>
  <c r="AI37" i="12"/>
  <c r="AI70" i="12"/>
  <c r="AI75" i="12"/>
  <c r="AI79" i="12"/>
  <c r="AI83" i="12"/>
  <c r="AI87" i="12"/>
  <c r="AI111" i="12"/>
  <c r="AI113" i="13"/>
  <c r="AH7" i="12"/>
  <c r="AH27" i="12"/>
  <c r="AH35" i="12"/>
  <c r="AH38" i="12"/>
  <c r="AH8" i="12"/>
  <c r="AH28" i="12"/>
  <c r="AH39" i="12"/>
  <c r="AH9" i="12"/>
  <c r="AH29" i="12"/>
  <c r="AH40" i="12"/>
  <c r="AH10" i="12"/>
  <c r="AH30" i="12"/>
  <c r="AH41" i="12"/>
  <c r="AH42" i="12"/>
  <c r="AH71" i="12"/>
  <c r="AH84" i="12"/>
  <c r="AH76" i="12"/>
  <c r="AH77" i="12"/>
  <c r="AH80" i="12"/>
  <c r="AH91" i="12"/>
  <c r="AH54" i="12"/>
  <c r="AH88" i="12"/>
  <c r="AH112" i="12"/>
  <c r="AH6" i="12"/>
  <c r="AH26" i="12"/>
  <c r="AH34" i="12"/>
  <c r="AH37" i="12"/>
  <c r="AH70" i="12"/>
  <c r="AH75" i="12"/>
  <c r="AH79" i="12"/>
  <c r="AH83" i="12"/>
  <c r="AH87" i="12"/>
  <c r="AH111" i="12"/>
  <c r="AH113" i="13"/>
  <c r="BZ99" i="12"/>
  <c r="BZ110" i="12"/>
  <c r="BY99" i="12"/>
  <c r="BY110" i="12"/>
  <c r="BX99" i="12"/>
  <c r="BX110" i="12"/>
  <c r="BW99" i="12"/>
  <c r="BW110" i="12"/>
  <c r="BV99" i="12"/>
  <c r="BV110" i="12"/>
  <c r="BU99" i="12"/>
  <c r="BU110" i="12"/>
  <c r="BT99" i="12"/>
  <c r="BT110" i="12"/>
  <c r="BS99" i="12"/>
  <c r="BS110" i="12"/>
  <c r="BR99" i="12"/>
  <c r="BR110" i="12"/>
  <c r="BQ99" i="12"/>
  <c r="BQ110" i="12"/>
  <c r="BP99" i="12"/>
  <c r="BP110" i="12"/>
  <c r="BO99" i="12"/>
  <c r="BO110" i="12"/>
  <c r="BN99" i="12"/>
  <c r="BN110" i="12"/>
  <c r="BM99" i="12"/>
  <c r="BM110" i="12"/>
  <c r="BL99" i="12"/>
  <c r="BL110" i="12"/>
  <c r="BK99" i="12"/>
  <c r="BK110" i="12"/>
  <c r="BJ99" i="12"/>
  <c r="BJ110" i="12"/>
  <c r="BI99" i="12"/>
  <c r="BI110" i="12"/>
  <c r="BH99" i="12"/>
  <c r="BH110" i="12"/>
  <c r="BG99" i="12"/>
  <c r="BG110" i="12"/>
  <c r="BF99" i="12"/>
  <c r="BF110" i="12"/>
  <c r="BE99" i="12"/>
  <c r="BE110" i="12"/>
  <c r="BD99" i="12"/>
  <c r="BD110" i="12"/>
  <c r="BC99" i="12"/>
  <c r="BC110" i="12"/>
  <c r="BB99" i="12"/>
  <c r="BB110" i="12"/>
  <c r="BA99" i="12"/>
  <c r="BA110" i="12"/>
  <c r="AZ99" i="12"/>
  <c r="AZ110" i="12"/>
  <c r="AY99" i="12"/>
  <c r="AY110" i="12"/>
  <c r="AX99" i="12"/>
  <c r="AX110" i="12"/>
  <c r="AW99" i="12"/>
  <c r="AW110" i="12"/>
  <c r="AV99" i="12"/>
  <c r="AV110" i="12"/>
  <c r="AU99" i="12"/>
  <c r="AU110" i="12"/>
  <c r="AT99" i="12"/>
  <c r="AT110" i="12"/>
  <c r="AS99" i="12"/>
  <c r="AS110" i="12"/>
  <c r="AR99" i="12"/>
  <c r="AR110" i="12"/>
  <c r="AQ99" i="12"/>
  <c r="AQ110" i="12"/>
  <c r="AP99" i="12"/>
  <c r="AP110" i="12"/>
  <c r="AO99" i="12"/>
  <c r="AO110" i="12"/>
  <c r="AN99" i="12"/>
  <c r="AN110" i="12"/>
  <c r="AM99" i="12"/>
  <c r="AM110" i="12"/>
  <c r="AL99" i="12"/>
  <c r="AL110" i="12"/>
  <c r="AK99" i="12"/>
  <c r="AK110" i="12"/>
  <c r="AJ99" i="12"/>
  <c r="AJ110" i="12"/>
  <c r="AI99" i="12"/>
  <c r="AI110" i="12"/>
  <c r="AH99" i="12"/>
  <c r="AH110" i="12"/>
  <c r="BZ109" i="12"/>
  <c r="BY109" i="12"/>
  <c r="BX109" i="12"/>
  <c r="BW109" i="12"/>
  <c r="BV109" i="12"/>
  <c r="BU109" i="12"/>
  <c r="BT109" i="12"/>
  <c r="BS109" i="12"/>
  <c r="BR109" i="12"/>
  <c r="BQ109" i="12"/>
  <c r="BZ69" i="12"/>
  <c r="BZ108" i="12"/>
  <c r="BY69" i="12"/>
  <c r="BY108" i="12"/>
  <c r="BX69" i="12"/>
  <c r="BX108" i="12"/>
  <c r="BW69" i="12"/>
  <c r="BW108" i="12"/>
  <c r="BV69" i="12"/>
  <c r="BV108" i="12"/>
  <c r="BU69" i="12"/>
  <c r="BU108" i="12"/>
  <c r="BT69" i="12"/>
  <c r="BT108" i="12"/>
  <c r="BS69" i="12"/>
  <c r="BS108" i="12"/>
  <c r="BR69" i="12"/>
  <c r="BR108" i="12"/>
  <c r="BQ69" i="12"/>
  <c r="BQ108" i="12"/>
  <c r="BP69" i="12"/>
  <c r="BP108" i="12"/>
  <c r="BO69" i="12"/>
  <c r="BO108" i="12"/>
  <c r="BN69" i="12"/>
  <c r="BN108" i="12"/>
  <c r="BM69" i="12"/>
  <c r="BM108" i="12"/>
  <c r="BL69" i="12"/>
  <c r="BL108" i="12"/>
  <c r="BK69" i="12"/>
  <c r="BK108" i="12"/>
  <c r="BJ69" i="12"/>
  <c r="BJ108" i="12"/>
  <c r="BI69" i="12"/>
  <c r="BI108" i="12"/>
  <c r="BH69" i="12"/>
  <c r="BH108" i="12"/>
  <c r="BG69" i="12"/>
  <c r="BG108" i="12"/>
  <c r="BF69" i="12"/>
  <c r="BF108" i="12"/>
  <c r="BE69" i="12"/>
  <c r="BE108" i="12"/>
  <c r="BD69" i="12"/>
  <c r="BD108" i="12"/>
  <c r="BC69" i="12"/>
  <c r="BC108" i="12"/>
  <c r="BB69" i="12"/>
  <c r="BB108" i="12"/>
  <c r="BA69" i="12"/>
  <c r="BA108" i="12"/>
  <c r="AZ69" i="12"/>
  <c r="AZ108" i="12"/>
  <c r="AY69" i="12"/>
  <c r="AY108" i="12"/>
  <c r="AX69" i="12"/>
  <c r="AX108" i="12"/>
  <c r="AW69" i="12"/>
  <c r="AW108" i="12"/>
  <c r="AV69" i="12"/>
  <c r="AV108" i="12"/>
  <c r="AU69" i="12"/>
  <c r="AU108" i="12"/>
  <c r="AT69" i="12"/>
  <c r="AT108" i="12"/>
  <c r="AS69" i="12"/>
  <c r="AS108" i="12"/>
  <c r="AR69" i="12"/>
  <c r="AR108" i="12"/>
  <c r="AQ69" i="12"/>
  <c r="AQ108" i="12"/>
  <c r="AP69" i="12"/>
  <c r="AP108" i="12"/>
  <c r="AO69" i="12"/>
  <c r="AO108" i="12"/>
  <c r="AN69" i="12"/>
  <c r="AN108" i="12"/>
  <c r="AM69" i="12"/>
  <c r="AM108" i="12"/>
  <c r="AL69" i="12"/>
  <c r="AL108" i="12"/>
  <c r="AK69" i="12"/>
  <c r="AK108" i="12"/>
  <c r="AJ69" i="12"/>
  <c r="AJ108" i="12"/>
  <c r="AI69" i="12"/>
  <c r="AI108" i="12"/>
  <c r="AH69" i="12"/>
  <c r="AH108" i="12"/>
  <c r="BZ68" i="12"/>
  <c r="BZ107" i="12"/>
  <c r="BY68" i="12"/>
  <c r="BY107" i="12"/>
  <c r="BX68" i="12"/>
  <c r="BX107" i="12"/>
  <c r="BW68" i="12"/>
  <c r="BW107" i="12"/>
  <c r="BV68" i="12"/>
  <c r="BV107" i="12"/>
  <c r="BU68" i="12"/>
  <c r="BU107" i="12"/>
  <c r="BT68" i="12"/>
  <c r="BT107" i="12"/>
  <c r="BS68" i="12"/>
  <c r="BS107" i="12"/>
  <c r="BR68" i="12"/>
  <c r="BR107" i="12"/>
  <c r="BQ68" i="12"/>
  <c r="BQ107" i="12"/>
  <c r="BP68" i="12"/>
  <c r="BP107" i="12"/>
  <c r="BO68" i="12"/>
  <c r="BO107" i="12"/>
  <c r="BN68" i="12"/>
  <c r="BN107" i="12"/>
  <c r="BM68" i="12"/>
  <c r="BM107" i="12"/>
  <c r="BL68" i="12"/>
  <c r="BL107" i="12"/>
  <c r="BK68" i="12"/>
  <c r="BK107" i="12"/>
  <c r="BJ68" i="12"/>
  <c r="BJ107" i="12"/>
  <c r="BI68" i="12"/>
  <c r="BI107" i="12"/>
  <c r="BH68" i="12"/>
  <c r="BH107" i="12"/>
  <c r="BG68" i="12"/>
  <c r="BG107" i="12"/>
  <c r="BF68" i="12"/>
  <c r="BF107" i="12"/>
  <c r="BE68" i="12"/>
  <c r="BE107" i="12"/>
  <c r="BD68" i="12"/>
  <c r="BD107" i="12"/>
  <c r="BC68" i="12"/>
  <c r="BC107" i="12"/>
  <c r="BB68" i="12"/>
  <c r="BB107" i="12"/>
  <c r="BA68" i="12"/>
  <c r="BA107" i="12"/>
  <c r="AZ68" i="12"/>
  <c r="AZ107" i="12"/>
  <c r="AY68" i="12"/>
  <c r="AY107" i="12"/>
  <c r="AX68" i="12"/>
  <c r="AX107" i="12"/>
  <c r="AW68" i="12"/>
  <c r="AW107" i="12"/>
  <c r="AV68" i="12"/>
  <c r="AV107" i="12"/>
  <c r="AU68" i="12"/>
  <c r="AU107" i="12"/>
  <c r="AT68" i="12"/>
  <c r="AT107" i="12"/>
  <c r="AS68" i="12"/>
  <c r="AS107" i="12"/>
  <c r="AR68" i="12"/>
  <c r="AR107" i="12"/>
  <c r="AQ68" i="12"/>
  <c r="AQ107" i="12"/>
  <c r="AP68" i="12"/>
  <c r="AP107" i="12"/>
  <c r="AO68" i="12"/>
  <c r="AO107" i="12"/>
  <c r="AN68" i="12"/>
  <c r="AN107" i="12"/>
  <c r="AM68" i="12"/>
  <c r="AM107" i="12"/>
  <c r="AL68" i="12"/>
  <c r="AL107" i="12"/>
  <c r="AK68" i="12"/>
  <c r="AK107" i="12"/>
  <c r="AJ68" i="12"/>
  <c r="AJ107" i="12"/>
  <c r="AI68" i="12"/>
  <c r="AI107" i="12"/>
  <c r="AH68" i="12"/>
  <c r="AH107" i="12"/>
  <c r="BZ67" i="12"/>
  <c r="BZ106" i="12"/>
  <c r="BY67" i="12"/>
  <c r="BY106" i="12"/>
  <c r="BX67" i="12"/>
  <c r="BX106" i="12"/>
  <c r="BW67" i="12"/>
  <c r="BW106" i="12"/>
  <c r="BV67" i="12"/>
  <c r="BV106" i="12"/>
  <c r="BU67" i="12"/>
  <c r="BU106" i="12"/>
  <c r="BT67" i="12"/>
  <c r="BT106" i="12"/>
  <c r="BS67" i="12"/>
  <c r="BS106" i="12"/>
  <c r="BR67" i="12"/>
  <c r="BR106" i="12"/>
  <c r="BQ67" i="12"/>
  <c r="BQ106" i="12"/>
  <c r="BP67" i="12"/>
  <c r="BP106" i="12"/>
  <c r="BO67" i="12"/>
  <c r="BO106" i="12"/>
  <c r="BN67" i="12"/>
  <c r="BN106" i="12"/>
  <c r="BM67" i="12"/>
  <c r="BM106" i="12"/>
  <c r="BL67" i="12"/>
  <c r="BL106" i="12"/>
  <c r="BK67" i="12"/>
  <c r="BK106" i="12"/>
  <c r="BJ67" i="12"/>
  <c r="BJ106" i="12"/>
  <c r="BI67" i="12"/>
  <c r="BI106" i="12"/>
  <c r="BH67" i="12"/>
  <c r="BH106" i="12"/>
  <c r="BG67" i="12"/>
  <c r="BG106" i="12"/>
  <c r="BF67" i="12"/>
  <c r="BF106" i="12"/>
  <c r="BE67" i="12"/>
  <c r="BE106" i="12"/>
  <c r="BD67" i="12"/>
  <c r="BD106" i="12"/>
  <c r="BC67" i="12"/>
  <c r="BC106" i="12"/>
  <c r="BB67" i="12"/>
  <c r="BB106" i="12"/>
  <c r="BA67" i="12"/>
  <c r="BA106" i="12"/>
  <c r="AZ67" i="12"/>
  <c r="AZ106" i="12"/>
  <c r="AY67" i="12"/>
  <c r="AY106" i="12"/>
  <c r="AX67" i="12"/>
  <c r="AX106" i="12"/>
  <c r="AW67" i="12"/>
  <c r="AW106" i="12"/>
  <c r="AV67" i="12"/>
  <c r="AV106" i="12"/>
  <c r="AU67" i="12"/>
  <c r="AU106" i="12"/>
  <c r="AT67" i="12"/>
  <c r="AT106" i="12"/>
  <c r="AS67" i="12"/>
  <c r="AS106" i="12"/>
  <c r="AR67" i="12"/>
  <c r="AR106" i="12"/>
  <c r="AQ67" i="12"/>
  <c r="AQ106" i="12"/>
  <c r="AP67" i="12"/>
  <c r="AP106" i="12"/>
  <c r="AO67" i="12"/>
  <c r="AO106" i="12"/>
  <c r="AN67" i="12"/>
  <c r="AN106" i="12"/>
  <c r="AM67" i="12"/>
  <c r="AM106" i="12"/>
  <c r="AL67" i="12"/>
  <c r="AL106" i="12"/>
  <c r="AK67" i="12"/>
  <c r="AK106" i="12"/>
  <c r="AJ67" i="12"/>
  <c r="AJ106" i="12"/>
  <c r="AI67" i="12"/>
  <c r="AI106" i="12"/>
  <c r="AH67" i="12"/>
  <c r="AH106" i="12"/>
  <c r="BZ66" i="12"/>
  <c r="BZ105" i="12"/>
  <c r="BY66" i="12"/>
  <c r="BY105" i="12"/>
  <c r="BX66" i="12"/>
  <c r="BX105" i="12"/>
  <c r="BW66" i="12"/>
  <c r="BW105" i="12"/>
  <c r="BV66" i="12"/>
  <c r="BV105" i="12"/>
  <c r="BU66" i="12"/>
  <c r="BU105" i="12"/>
  <c r="BT66" i="12"/>
  <c r="BT105" i="12"/>
  <c r="BS66" i="12"/>
  <c r="BS105" i="12"/>
  <c r="BR66" i="12"/>
  <c r="BR105" i="12"/>
  <c r="BQ66" i="12"/>
  <c r="BQ105" i="12"/>
  <c r="BP66" i="12"/>
  <c r="BP105" i="12"/>
  <c r="BO66" i="12"/>
  <c r="BO105" i="12"/>
  <c r="BN66" i="12"/>
  <c r="BN105" i="12"/>
  <c r="BM66" i="12"/>
  <c r="BM105" i="12"/>
  <c r="BL66" i="12"/>
  <c r="BL105" i="12"/>
  <c r="BK66" i="12"/>
  <c r="BK105" i="12"/>
  <c r="BJ66" i="12"/>
  <c r="BJ105" i="12"/>
  <c r="BI66" i="12"/>
  <c r="BI105" i="12"/>
  <c r="BH66" i="12"/>
  <c r="BH105" i="12"/>
  <c r="BG66" i="12"/>
  <c r="BG105" i="12"/>
  <c r="BF66" i="12"/>
  <c r="BF105" i="12"/>
  <c r="BE66" i="12"/>
  <c r="BE105" i="12"/>
  <c r="BD66" i="12"/>
  <c r="BD105" i="12"/>
  <c r="BC66" i="12"/>
  <c r="BC105" i="12"/>
  <c r="BB66" i="12"/>
  <c r="BB105" i="12"/>
  <c r="BA66" i="12"/>
  <c r="BA105" i="12"/>
  <c r="AZ66" i="12"/>
  <c r="AZ105" i="12"/>
  <c r="AY66" i="12"/>
  <c r="AY105" i="12"/>
  <c r="AX66" i="12"/>
  <c r="AX105" i="12"/>
  <c r="AW66" i="12"/>
  <c r="AW105" i="12"/>
  <c r="AV66" i="12"/>
  <c r="AV105" i="12"/>
  <c r="AU66" i="12"/>
  <c r="AU105" i="12"/>
  <c r="AT66" i="12"/>
  <c r="AT105" i="12"/>
  <c r="AS66" i="12"/>
  <c r="AS105" i="12"/>
  <c r="AR66" i="12"/>
  <c r="AR105" i="12"/>
  <c r="AQ66" i="12"/>
  <c r="AQ105" i="12"/>
  <c r="AP66" i="12"/>
  <c r="AP105" i="12"/>
  <c r="AO66" i="12"/>
  <c r="AO105" i="12"/>
  <c r="AN66" i="12"/>
  <c r="AN105" i="12"/>
  <c r="AM66" i="12"/>
  <c r="AM105" i="12"/>
  <c r="AL66" i="12"/>
  <c r="AL105" i="12"/>
  <c r="AK66" i="12"/>
  <c r="AK105" i="12"/>
  <c r="AJ66" i="12"/>
  <c r="AJ105" i="12"/>
  <c r="AI66" i="12"/>
  <c r="AI105" i="12"/>
  <c r="AH66" i="12"/>
  <c r="AH105" i="12"/>
  <c r="BZ65" i="12"/>
  <c r="BZ104" i="12"/>
  <c r="BY65" i="12"/>
  <c r="BY104" i="12"/>
  <c r="BX65" i="12"/>
  <c r="BX104" i="12"/>
  <c r="BW65" i="12"/>
  <c r="BW104" i="12"/>
  <c r="BV65" i="12"/>
  <c r="BV104" i="12"/>
  <c r="BU65" i="12"/>
  <c r="BU104" i="12"/>
  <c r="BT65" i="12"/>
  <c r="BT104" i="12"/>
  <c r="BS65" i="12"/>
  <c r="BS104" i="12"/>
  <c r="BR65" i="12"/>
  <c r="BR104" i="12"/>
  <c r="BQ65" i="12"/>
  <c r="BQ104" i="12"/>
  <c r="BP65" i="12"/>
  <c r="BP104" i="12"/>
  <c r="BO65" i="12"/>
  <c r="BO104" i="12"/>
  <c r="BN65" i="12"/>
  <c r="BN104" i="12"/>
  <c r="BM65" i="12"/>
  <c r="BM104" i="12"/>
  <c r="BL65" i="12"/>
  <c r="BL104" i="12"/>
  <c r="BK65" i="12"/>
  <c r="BK104" i="12"/>
  <c r="BJ65" i="12"/>
  <c r="BJ104" i="12"/>
  <c r="BI65" i="12"/>
  <c r="BI104" i="12"/>
  <c r="BH65" i="12"/>
  <c r="BH104" i="12"/>
  <c r="BG65" i="12"/>
  <c r="BG104" i="12"/>
  <c r="BF65" i="12"/>
  <c r="BF104" i="12"/>
  <c r="BE65" i="12"/>
  <c r="BE104" i="12"/>
  <c r="BD65" i="12"/>
  <c r="BD104" i="12"/>
  <c r="BC65" i="12"/>
  <c r="BC104" i="12"/>
  <c r="BB65" i="12"/>
  <c r="BB104" i="12"/>
  <c r="BA65" i="12"/>
  <c r="BA104" i="12"/>
  <c r="AZ65" i="12"/>
  <c r="AZ104" i="12"/>
  <c r="AY65" i="12"/>
  <c r="AY104" i="12"/>
  <c r="AX65" i="12"/>
  <c r="AX104" i="12"/>
  <c r="AW65" i="12"/>
  <c r="AW104" i="12"/>
  <c r="AV65" i="12"/>
  <c r="AV104" i="12"/>
  <c r="AU65" i="12"/>
  <c r="AU104" i="12"/>
  <c r="AT65" i="12"/>
  <c r="AT104" i="12"/>
  <c r="AS65" i="12"/>
  <c r="AS104" i="12"/>
  <c r="AR65" i="12"/>
  <c r="AR104" i="12"/>
  <c r="AQ65" i="12"/>
  <c r="AQ104" i="12"/>
  <c r="AP65" i="12"/>
  <c r="AP104" i="12"/>
  <c r="AO65" i="12"/>
  <c r="AO104" i="12"/>
  <c r="AN65" i="12"/>
  <c r="AN104" i="12"/>
  <c r="AM65" i="12"/>
  <c r="AM104" i="12"/>
  <c r="AL65" i="12"/>
  <c r="AL104" i="12"/>
  <c r="AK65" i="12"/>
  <c r="AK104" i="12"/>
  <c r="AJ65" i="12"/>
  <c r="AJ104" i="12"/>
  <c r="AI65" i="12"/>
  <c r="AI104" i="12"/>
  <c r="AH65" i="12"/>
  <c r="AH104" i="12"/>
  <c r="BL103" i="13"/>
  <c r="BH103" i="13"/>
  <c r="BZ11" i="12"/>
  <c r="BZ62" i="12"/>
  <c r="BZ81" i="12"/>
  <c r="BZ101" i="12"/>
  <c r="BZ61" i="12"/>
  <c r="BZ100" i="12"/>
  <c r="BZ102" i="13"/>
  <c r="BY11" i="12"/>
  <c r="BY62" i="12"/>
  <c r="BY81" i="12"/>
  <c r="BY101" i="12"/>
  <c r="BY61" i="12"/>
  <c r="BY100" i="12"/>
  <c r="BY102" i="13"/>
  <c r="BX11" i="12"/>
  <c r="BX62" i="12"/>
  <c r="BX81" i="12"/>
  <c r="BX101" i="12"/>
  <c r="BX61" i="12"/>
  <c r="BX100" i="12"/>
  <c r="BX102" i="13"/>
  <c r="BW11" i="12"/>
  <c r="BW62" i="12"/>
  <c r="BW81" i="12"/>
  <c r="BW101" i="12"/>
  <c r="BW61" i="12"/>
  <c r="BW100" i="12"/>
  <c r="BW102" i="13"/>
  <c r="BV11" i="12"/>
  <c r="BV62" i="12"/>
  <c r="BV81" i="12"/>
  <c r="BV101" i="12"/>
  <c r="BV61" i="12"/>
  <c r="BV100" i="12"/>
  <c r="BV102" i="13"/>
  <c r="BU11" i="12"/>
  <c r="BU62" i="12"/>
  <c r="BU81" i="12"/>
  <c r="BU101" i="12"/>
  <c r="BU61" i="12"/>
  <c r="BU100" i="12"/>
  <c r="BU102" i="13"/>
  <c r="BT11" i="12"/>
  <c r="BT62" i="12"/>
  <c r="BT81" i="12"/>
  <c r="BT101" i="12"/>
  <c r="BT61" i="12"/>
  <c r="BT100" i="12"/>
  <c r="BT102" i="13"/>
  <c r="BS11" i="12"/>
  <c r="BS62" i="12"/>
  <c r="BS81" i="12"/>
  <c r="BS101" i="12"/>
  <c r="BS61" i="12"/>
  <c r="BS100" i="12"/>
  <c r="BS102" i="13"/>
  <c r="BR11" i="12"/>
  <c r="BR62" i="12"/>
  <c r="BR81" i="12"/>
  <c r="BR101" i="12"/>
  <c r="BR61" i="12"/>
  <c r="BR100" i="12"/>
  <c r="BR102" i="13"/>
  <c r="BQ11" i="12"/>
  <c r="BQ62" i="12"/>
  <c r="BQ81" i="12"/>
  <c r="BQ101" i="12"/>
  <c r="BQ61" i="12"/>
  <c r="BQ100" i="12"/>
  <c r="BQ102" i="13"/>
  <c r="BP11" i="12"/>
  <c r="BP62" i="12"/>
  <c r="BP81" i="12"/>
  <c r="BP101" i="12"/>
  <c r="BP61" i="12"/>
  <c r="BP100" i="12"/>
  <c r="BP102" i="13"/>
  <c r="BO11" i="12"/>
  <c r="BO62" i="12"/>
  <c r="BO81" i="12"/>
  <c r="BO101" i="12"/>
  <c r="BO61" i="12"/>
  <c r="BO100" i="12"/>
  <c r="BO102" i="13"/>
  <c r="BN11" i="12"/>
  <c r="BN62" i="12"/>
  <c r="BN81" i="12"/>
  <c r="BN101" i="12"/>
  <c r="BN61" i="12"/>
  <c r="BN100" i="12"/>
  <c r="BN102" i="13"/>
  <c r="BM11" i="12"/>
  <c r="BM62" i="12"/>
  <c r="BM81" i="12"/>
  <c r="BM101" i="12"/>
  <c r="BM61" i="12"/>
  <c r="BM100" i="12"/>
  <c r="BM102" i="13"/>
  <c r="BL11" i="12"/>
  <c r="BL62" i="12"/>
  <c r="BL81" i="12"/>
  <c r="BL101" i="12"/>
  <c r="BL61" i="12"/>
  <c r="BL100" i="12"/>
  <c r="BL102" i="13"/>
  <c r="BK11" i="12"/>
  <c r="BK62" i="12"/>
  <c r="BK81" i="12"/>
  <c r="BK101" i="12"/>
  <c r="BK61" i="12"/>
  <c r="BK100" i="12"/>
  <c r="BK102" i="13"/>
  <c r="BJ11" i="12"/>
  <c r="BJ62" i="12"/>
  <c r="BJ81" i="12"/>
  <c r="BJ101" i="12"/>
  <c r="BJ61" i="12"/>
  <c r="BJ100" i="12"/>
  <c r="BJ102" i="13"/>
  <c r="BI11" i="12"/>
  <c r="BI62" i="12"/>
  <c r="BI81" i="12"/>
  <c r="BI101" i="12"/>
  <c r="BI61" i="12"/>
  <c r="BI100" i="12"/>
  <c r="BI102" i="13"/>
  <c r="BH11" i="12"/>
  <c r="BH62" i="12"/>
  <c r="BH81" i="12"/>
  <c r="BH101" i="12"/>
  <c r="BH61" i="12"/>
  <c r="BH100" i="12"/>
  <c r="BH102" i="13"/>
  <c r="BG11" i="12"/>
  <c r="BG62" i="12"/>
  <c r="BG81" i="12"/>
  <c r="BG101" i="12"/>
  <c r="BG61" i="12"/>
  <c r="BG100" i="12"/>
  <c r="BG102" i="13"/>
  <c r="BF11" i="12"/>
  <c r="BF62" i="12"/>
  <c r="BF81" i="12"/>
  <c r="BF101" i="12"/>
  <c r="BF61" i="12"/>
  <c r="BF100" i="12"/>
  <c r="BF102" i="13"/>
  <c r="BE11" i="12"/>
  <c r="BE62" i="12"/>
  <c r="BE81" i="12"/>
  <c r="BE101" i="12"/>
  <c r="BE61" i="12"/>
  <c r="BE100" i="12"/>
  <c r="BE102" i="13"/>
  <c r="BD11" i="12"/>
  <c r="BD62" i="12"/>
  <c r="BD81" i="12"/>
  <c r="BD101" i="12"/>
  <c r="BD61" i="12"/>
  <c r="BD100" i="12"/>
  <c r="BD102" i="13"/>
  <c r="BC11" i="12"/>
  <c r="BC62" i="12"/>
  <c r="BC81" i="12"/>
  <c r="BC101" i="12"/>
  <c r="BC61" i="12"/>
  <c r="BC100" i="12"/>
  <c r="BC102" i="13"/>
  <c r="BB11" i="12"/>
  <c r="BB62" i="12"/>
  <c r="BB81" i="12"/>
  <c r="BB101" i="12"/>
  <c r="BB61" i="12"/>
  <c r="BB100" i="12"/>
  <c r="BB102" i="13"/>
  <c r="BA11" i="12"/>
  <c r="BA62" i="12"/>
  <c r="BA81" i="12"/>
  <c r="BA101" i="12"/>
  <c r="BA61" i="12"/>
  <c r="BA100" i="12"/>
  <c r="BA102" i="13"/>
  <c r="AZ11" i="12"/>
  <c r="AZ62" i="12"/>
  <c r="AZ81" i="12"/>
  <c r="AZ101" i="12"/>
  <c r="AZ61" i="12"/>
  <c r="AZ100" i="12"/>
  <c r="AZ102" i="13"/>
  <c r="AY11" i="12"/>
  <c r="AY62" i="12"/>
  <c r="AY81" i="12"/>
  <c r="AY101" i="12"/>
  <c r="AY61" i="12"/>
  <c r="AY100" i="12"/>
  <c r="AY102" i="13"/>
  <c r="AX11" i="12"/>
  <c r="AX62" i="12"/>
  <c r="AX81" i="12"/>
  <c r="AX101" i="12"/>
  <c r="AX61" i="12"/>
  <c r="AX100" i="12"/>
  <c r="AX102" i="13"/>
  <c r="AW11" i="12"/>
  <c r="AW62" i="12"/>
  <c r="AW81" i="12"/>
  <c r="AW101" i="12"/>
  <c r="AW61" i="12"/>
  <c r="AW100" i="12"/>
  <c r="AW102" i="13"/>
  <c r="AV11" i="12"/>
  <c r="AV62" i="12"/>
  <c r="AV81" i="12"/>
  <c r="AV101" i="12"/>
  <c r="AV61" i="12"/>
  <c r="AV100" i="12"/>
  <c r="AV102" i="13"/>
  <c r="AU11" i="12"/>
  <c r="AU62" i="12"/>
  <c r="AU81" i="12"/>
  <c r="AU101" i="12"/>
  <c r="AU61" i="12"/>
  <c r="AU100" i="12"/>
  <c r="AU102" i="13"/>
  <c r="AT11" i="12"/>
  <c r="AT62" i="12"/>
  <c r="AT81" i="12"/>
  <c r="AT101" i="12"/>
  <c r="AT61" i="12"/>
  <c r="AT100" i="12"/>
  <c r="AT102" i="13"/>
  <c r="AS11" i="12"/>
  <c r="AS62" i="12"/>
  <c r="AS81" i="12"/>
  <c r="AS101" i="12"/>
  <c r="AS61" i="12"/>
  <c r="AS100" i="12"/>
  <c r="AS102" i="13"/>
  <c r="AR11" i="12"/>
  <c r="AR62" i="12"/>
  <c r="AR81" i="12"/>
  <c r="AR101" i="12"/>
  <c r="AR61" i="12"/>
  <c r="AR100" i="12"/>
  <c r="AR102" i="13"/>
  <c r="AQ11" i="12"/>
  <c r="AQ62" i="12"/>
  <c r="AQ81" i="12"/>
  <c r="AQ101" i="12"/>
  <c r="AQ61" i="12"/>
  <c r="AQ100" i="12"/>
  <c r="AQ102" i="13"/>
  <c r="AP11" i="12"/>
  <c r="AP62" i="12"/>
  <c r="AP81" i="12"/>
  <c r="AP101" i="12"/>
  <c r="AP61" i="12"/>
  <c r="AP100" i="12"/>
  <c r="AP102" i="13"/>
  <c r="AO11" i="12"/>
  <c r="AO62" i="12"/>
  <c r="AO81" i="12"/>
  <c r="AO101" i="12"/>
  <c r="AO61" i="12"/>
  <c r="AO100" i="12"/>
  <c r="AO102" i="13"/>
  <c r="AN11" i="12"/>
  <c r="AN62" i="12"/>
  <c r="AN81" i="12"/>
  <c r="AN101" i="12"/>
  <c r="AN61" i="12"/>
  <c r="AN100" i="12"/>
  <c r="AN102" i="13"/>
  <c r="AM11" i="12"/>
  <c r="AM62" i="12"/>
  <c r="AM81" i="12"/>
  <c r="AM101" i="12"/>
  <c r="AM61" i="12"/>
  <c r="AM100" i="12"/>
  <c r="AM102" i="13"/>
  <c r="AL11" i="12"/>
  <c r="AL62" i="12"/>
  <c r="AL81" i="12"/>
  <c r="AL101" i="12"/>
  <c r="AL61" i="12"/>
  <c r="AL100" i="12"/>
  <c r="AL102" i="13"/>
  <c r="AK11" i="12"/>
  <c r="AK62" i="12"/>
  <c r="AK81" i="12"/>
  <c r="AK101" i="12"/>
  <c r="AK61" i="12"/>
  <c r="AK100" i="12"/>
  <c r="AK102" i="13"/>
  <c r="AJ11" i="12"/>
  <c r="AJ62" i="12"/>
  <c r="AJ81" i="12"/>
  <c r="AJ101" i="12"/>
  <c r="AJ61" i="12"/>
  <c r="AJ100" i="12"/>
  <c r="AJ102" i="13"/>
  <c r="AI11" i="12"/>
  <c r="AI62" i="12"/>
  <c r="AI81" i="12"/>
  <c r="AI101" i="12"/>
  <c r="AI61" i="12"/>
  <c r="AI100" i="12"/>
  <c r="AI102" i="13"/>
  <c r="AH11" i="12"/>
  <c r="AH62" i="12"/>
  <c r="AH81" i="12"/>
  <c r="AH101" i="12"/>
  <c r="AH61" i="12"/>
  <c r="AH100" i="12"/>
  <c r="AH102" i="13"/>
  <c r="BZ98" i="12"/>
  <c r="BY98" i="12"/>
  <c r="BX98" i="12"/>
  <c r="BW98" i="12"/>
  <c r="BV98" i="12"/>
  <c r="BU98" i="12"/>
  <c r="BT98" i="12"/>
  <c r="BS98" i="12"/>
  <c r="BR98" i="12"/>
  <c r="BQ98" i="12"/>
  <c r="BZ60" i="12"/>
  <c r="BZ97" i="12"/>
  <c r="BY60" i="12"/>
  <c r="BY97" i="12"/>
  <c r="BX60" i="12"/>
  <c r="BX97" i="12"/>
  <c r="BW60" i="12"/>
  <c r="BW97" i="12"/>
  <c r="BV60" i="12"/>
  <c r="BV97" i="12"/>
  <c r="BU60" i="12"/>
  <c r="BU97" i="12"/>
  <c r="BT60" i="12"/>
  <c r="BT97" i="12"/>
  <c r="BS60" i="12"/>
  <c r="BS97" i="12"/>
  <c r="BR60" i="12"/>
  <c r="BR97" i="12"/>
  <c r="BQ60" i="12"/>
  <c r="BQ97" i="12"/>
  <c r="BP60" i="12"/>
  <c r="BP97" i="12"/>
  <c r="BO60" i="12"/>
  <c r="BO97" i="12"/>
  <c r="BN60" i="12"/>
  <c r="BN97" i="12"/>
  <c r="BM60" i="12"/>
  <c r="BM97" i="12"/>
  <c r="BL60" i="12"/>
  <c r="BL97" i="12"/>
  <c r="BK60" i="12"/>
  <c r="BK97" i="12"/>
  <c r="BJ60" i="12"/>
  <c r="BJ97" i="12"/>
  <c r="BI60" i="12"/>
  <c r="BI97" i="12"/>
  <c r="BH60" i="12"/>
  <c r="BH97" i="12"/>
  <c r="BG60" i="12"/>
  <c r="BG97" i="12"/>
  <c r="BF60" i="12"/>
  <c r="BF97" i="12"/>
  <c r="BE60" i="12"/>
  <c r="BE97" i="12"/>
  <c r="BD60" i="12"/>
  <c r="BD97" i="12"/>
  <c r="BC60" i="12"/>
  <c r="BC97" i="12"/>
  <c r="BB60" i="12"/>
  <c r="BB97" i="12"/>
  <c r="BA60" i="12"/>
  <c r="BA97" i="12"/>
  <c r="AZ60" i="12"/>
  <c r="AZ97" i="12"/>
  <c r="AY60" i="12"/>
  <c r="AY97" i="12"/>
  <c r="AX60" i="12"/>
  <c r="AX97" i="12"/>
  <c r="AW60" i="12"/>
  <c r="AW97" i="12"/>
  <c r="AV60" i="12"/>
  <c r="AV97" i="12"/>
  <c r="AU60" i="12"/>
  <c r="AU97" i="12"/>
  <c r="AT60" i="12"/>
  <c r="AT97" i="12"/>
  <c r="AS60" i="12"/>
  <c r="AS97" i="12"/>
  <c r="AR60" i="12"/>
  <c r="AR97" i="12"/>
  <c r="AQ60" i="12"/>
  <c r="AQ97" i="12"/>
  <c r="AP60" i="12"/>
  <c r="AP97" i="12"/>
  <c r="AO60" i="12"/>
  <c r="AO97" i="12"/>
  <c r="AN60" i="12"/>
  <c r="AN97" i="12"/>
  <c r="AM60" i="12"/>
  <c r="AM97" i="12"/>
  <c r="AL60" i="12"/>
  <c r="AL97" i="12"/>
  <c r="AK60" i="12"/>
  <c r="AK97" i="12"/>
  <c r="AJ60" i="12"/>
  <c r="AJ97" i="12"/>
  <c r="AI60" i="12"/>
  <c r="AI97" i="12"/>
  <c r="AH60" i="12"/>
  <c r="AH97" i="12"/>
  <c r="BZ59" i="12"/>
  <c r="BZ96" i="12"/>
  <c r="BY59" i="12"/>
  <c r="BY96" i="12"/>
  <c r="BX59" i="12"/>
  <c r="BX96" i="12"/>
  <c r="BW59" i="12"/>
  <c r="BW96" i="12"/>
  <c r="BV59" i="12"/>
  <c r="BV96" i="12"/>
  <c r="BU59" i="12"/>
  <c r="BU96" i="12"/>
  <c r="BT59" i="12"/>
  <c r="BT96" i="12"/>
  <c r="BS59" i="12"/>
  <c r="BS96" i="12"/>
  <c r="BR59" i="12"/>
  <c r="BR96" i="12"/>
  <c r="BQ59" i="12"/>
  <c r="BQ96" i="12"/>
  <c r="BP59" i="12"/>
  <c r="BP96" i="12"/>
  <c r="BO59" i="12"/>
  <c r="BO96" i="12"/>
  <c r="BN59" i="12"/>
  <c r="BN96" i="12"/>
  <c r="BM59" i="12"/>
  <c r="BM96" i="12"/>
  <c r="BL59" i="12"/>
  <c r="BL96" i="12"/>
  <c r="BK59" i="12"/>
  <c r="BK96" i="12"/>
  <c r="BJ59" i="12"/>
  <c r="BJ96" i="12"/>
  <c r="BI59" i="12"/>
  <c r="BI96" i="12"/>
  <c r="BH59" i="12"/>
  <c r="BH96" i="12"/>
  <c r="BG59" i="12"/>
  <c r="BG96" i="12"/>
  <c r="BF59" i="12"/>
  <c r="BF96" i="12"/>
  <c r="BE59" i="12"/>
  <c r="BE96" i="12"/>
  <c r="BD59" i="12"/>
  <c r="BD96" i="12"/>
  <c r="BC59" i="12"/>
  <c r="BC96" i="12"/>
  <c r="BB59" i="12"/>
  <c r="BB96" i="12"/>
  <c r="BA59" i="12"/>
  <c r="BA96" i="12"/>
  <c r="AZ59" i="12"/>
  <c r="AZ96" i="12"/>
  <c r="AY59" i="12"/>
  <c r="AY96" i="12"/>
  <c r="AX59" i="12"/>
  <c r="AX96" i="12"/>
  <c r="AW59" i="12"/>
  <c r="AW96" i="12"/>
  <c r="AV59" i="12"/>
  <c r="AV96" i="12"/>
  <c r="AU59" i="12"/>
  <c r="AU96" i="12"/>
  <c r="AT59" i="12"/>
  <c r="AT96" i="12"/>
  <c r="AS59" i="12"/>
  <c r="AS96" i="12"/>
  <c r="AR59" i="12"/>
  <c r="AR96" i="12"/>
  <c r="AQ59" i="12"/>
  <c r="AQ96" i="12"/>
  <c r="AP59" i="12"/>
  <c r="AP96" i="12"/>
  <c r="AO59" i="12"/>
  <c r="AO96" i="12"/>
  <c r="AN59" i="12"/>
  <c r="AN96" i="12"/>
  <c r="AM59" i="12"/>
  <c r="AM96" i="12"/>
  <c r="AL59" i="12"/>
  <c r="AL96" i="12"/>
  <c r="AK59" i="12"/>
  <c r="AK96" i="12"/>
  <c r="AJ59" i="12"/>
  <c r="AJ96" i="12"/>
  <c r="AI59" i="12"/>
  <c r="AI96" i="12"/>
  <c r="AH59" i="12"/>
  <c r="AH96" i="12"/>
  <c r="BZ58" i="12"/>
  <c r="BZ95" i="12"/>
  <c r="BY58" i="12"/>
  <c r="BY95" i="12"/>
  <c r="BX58" i="12"/>
  <c r="BX95" i="12"/>
  <c r="BW58" i="12"/>
  <c r="BW95" i="12"/>
  <c r="BV58" i="12"/>
  <c r="BV95" i="12"/>
  <c r="BU58" i="12"/>
  <c r="BU95" i="12"/>
  <c r="BT58" i="12"/>
  <c r="BT95" i="12"/>
  <c r="BS58" i="12"/>
  <c r="BS95" i="12"/>
  <c r="BR58" i="12"/>
  <c r="BR95" i="12"/>
  <c r="BQ58" i="12"/>
  <c r="BQ95" i="12"/>
  <c r="BP58" i="12"/>
  <c r="BP95" i="12"/>
  <c r="BO58" i="12"/>
  <c r="BO95" i="12"/>
  <c r="BN58" i="12"/>
  <c r="BN95" i="12"/>
  <c r="BM58" i="12"/>
  <c r="BM95" i="12"/>
  <c r="BL58" i="12"/>
  <c r="BL95" i="12"/>
  <c r="BK58" i="12"/>
  <c r="BK95" i="12"/>
  <c r="BJ58" i="12"/>
  <c r="BJ95" i="12"/>
  <c r="BI58" i="12"/>
  <c r="BI95" i="12"/>
  <c r="BH58" i="12"/>
  <c r="BH95" i="12"/>
  <c r="BG58" i="12"/>
  <c r="BG95" i="12"/>
  <c r="BF58" i="12"/>
  <c r="BF95" i="12"/>
  <c r="BE58" i="12"/>
  <c r="BE95" i="12"/>
  <c r="BD58" i="12"/>
  <c r="BD95" i="12"/>
  <c r="BC58" i="12"/>
  <c r="BC95" i="12"/>
  <c r="BB58" i="12"/>
  <c r="BB95" i="12"/>
  <c r="BA58" i="12"/>
  <c r="BA95" i="12"/>
  <c r="AZ58" i="12"/>
  <c r="AZ95" i="12"/>
  <c r="AY58" i="12"/>
  <c r="AY95" i="12"/>
  <c r="AX58" i="12"/>
  <c r="AX95" i="12"/>
  <c r="AW58" i="12"/>
  <c r="AW95" i="12"/>
  <c r="AV58" i="12"/>
  <c r="AV95" i="12"/>
  <c r="AU58" i="12"/>
  <c r="AU95" i="12"/>
  <c r="AT58" i="12"/>
  <c r="AT95" i="12"/>
  <c r="AS58" i="12"/>
  <c r="AS95" i="12"/>
  <c r="AR58" i="12"/>
  <c r="AR95" i="12"/>
  <c r="AQ58" i="12"/>
  <c r="AQ95" i="12"/>
  <c r="AP58" i="12"/>
  <c r="AP95" i="12"/>
  <c r="AO58" i="12"/>
  <c r="AO95" i="12"/>
  <c r="AN58" i="12"/>
  <c r="AN95" i="12"/>
  <c r="AM58" i="12"/>
  <c r="AM95" i="12"/>
  <c r="AL58" i="12"/>
  <c r="AL95" i="12"/>
  <c r="AK58" i="12"/>
  <c r="AK95" i="12"/>
  <c r="AJ58" i="12"/>
  <c r="AJ95" i="12"/>
  <c r="AI58" i="12"/>
  <c r="AI95" i="12"/>
  <c r="AH58" i="12"/>
  <c r="AH95" i="12"/>
  <c r="BZ57" i="12"/>
  <c r="BZ94" i="12"/>
  <c r="BY57" i="12"/>
  <c r="BY94" i="12"/>
  <c r="BX57" i="12"/>
  <c r="BX94" i="12"/>
  <c r="BW57" i="12"/>
  <c r="BW94" i="12"/>
  <c r="BV57" i="12"/>
  <c r="BV94" i="12"/>
  <c r="BU57" i="12"/>
  <c r="BU94" i="12"/>
  <c r="BT57" i="12"/>
  <c r="BT94" i="12"/>
  <c r="BS57" i="12"/>
  <c r="BS94" i="12"/>
  <c r="BR57" i="12"/>
  <c r="BR94" i="12"/>
  <c r="BQ57" i="12"/>
  <c r="BQ94" i="12"/>
  <c r="BP57" i="12"/>
  <c r="BP94" i="12"/>
  <c r="BO57" i="12"/>
  <c r="BO94" i="12"/>
  <c r="BN57" i="12"/>
  <c r="BN94" i="12"/>
  <c r="BM57" i="12"/>
  <c r="BM94" i="12"/>
  <c r="BL57" i="12"/>
  <c r="BL94" i="12"/>
  <c r="BK57" i="12"/>
  <c r="BK94" i="12"/>
  <c r="BJ57" i="12"/>
  <c r="BJ94" i="12"/>
  <c r="BI57" i="12"/>
  <c r="BI94" i="12"/>
  <c r="BH57" i="12"/>
  <c r="BH94" i="12"/>
  <c r="BG57" i="12"/>
  <c r="BG94" i="12"/>
  <c r="BF57" i="12"/>
  <c r="BF94" i="12"/>
  <c r="BE57" i="12"/>
  <c r="BE94" i="12"/>
  <c r="BD57" i="12"/>
  <c r="BD94" i="12"/>
  <c r="BC57" i="12"/>
  <c r="BC94" i="12"/>
  <c r="BB57" i="12"/>
  <c r="BB94" i="12"/>
  <c r="BA57" i="12"/>
  <c r="BA94" i="12"/>
  <c r="AZ57" i="12"/>
  <c r="AZ94" i="12"/>
  <c r="AY57" i="12"/>
  <c r="AY94" i="12"/>
  <c r="AX57" i="12"/>
  <c r="AX94" i="12"/>
  <c r="AW57" i="12"/>
  <c r="AW94" i="12"/>
  <c r="AV57" i="12"/>
  <c r="AV94" i="12"/>
  <c r="AU57" i="12"/>
  <c r="AU94" i="12"/>
  <c r="AT57" i="12"/>
  <c r="AT94" i="12"/>
  <c r="AS57" i="12"/>
  <c r="AS94" i="12"/>
  <c r="AR57" i="12"/>
  <c r="AR94" i="12"/>
  <c r="AQ57" i="12"/>
  <c r="AQ94" i="12"/>
  <c r="AP57" i="12"/>
  <c r="AP94" i="12"/>
  <c r="AO57" i="12"/>
  <c r="AO94" i="12"/>
  <c r="AN57" i="12"/>
  <c r="AN94" i="12"/>
  <c r="AM57" i="12"/>
  <c r="AM94" i="12"/>
  <c r="AL57" i="12"/>
  <c r="AL94" i="12"/>
  <c r="AK57" i="12"/>
  <c r="AK94" i="12"/>
  <c r="AJ57" i="12"/>
  <c r="AJ94" i="12"/>
  <c r="AI57" i="12"/>
  <c r="AI94" i="12"/>
  <c r="AH57" i="12"/>
  <c r="AH94" i="12"/>
  <c r="BZ56" i="12"/>
  <c r="BZ93" i="12"/>
  <c r="BY56" i="12"/>
  <c r="BY93" i="12"/>
  <c r="BX56" i="12"/>
  <c r="BX93" i="12"/>
  <c r="BW56" i="12"/>
  <c r="BW93" i="12"/>
  <c r="BV56" i="12"/>
  <c r="BV93" i="12"/>
  <c r="BU56" i="12"/>
  <c r="BU93" i="12"/>
  <c r="BT56" i="12"/>
  <c r="BT93" i="12"/>
  <c r="BS56" i="12"/>
  <c r="BS93" i="12"/>
  <c r="BR56" i="12"/>
  <c r="BR93" i="12"/>
  <c r="BQ56" i="12"/>
  <c r="BQ93" i="12"/>
  <c r="BP56" i="12"/>
  <c r="BP93" i="12"/>
  <c r="BO56" i="12"/>
  <c r="BO93" i="12"/>
  <c r="BN56" i="12"/>
  <c r="BN93" i="12"/>
  <c r="BM56" i="12"/>
  <c r="BM93" i="12"/>
  <c r="BL56" i="12"/>
  <c r="BL93" i="12"/>
  <c r="BK56" i="12"/>
  <c r="BK93" i="12"/>
  <c r="BJ56" i="12"/>
  <c r="BJ93" i="12"/>
  <c r="BI56" i="12"/>
  <c r="BI93" i="12"/>
  <c r="BH56" i="12"/>
  <c r="BH93" i="12"/>
  <c r="BG56" i="12"/>
  <c r="BG93" i="12"/>
  <c r="BF56" i="12"/>
  <c r="BF93" i="12"/>
  <c r="BE56" i="12"/>
  <c r="BE93" i="12"/>
  <c r="BD56" i="12"/>
  <c r="BD93" i="12"/>
  <c r="BC56" i="12"/>
  <c r="BC93" i="12"/>
  <c r="BB56" i="12"/>
  <c r="BB93" i="12"/>
  <c r="BA56" i="12"/>
  <c r="BA93" i="12"/>
  <c r="AZ56" i="12"/>
  <c r="AZ93" i="12"/>
  <c r="AY56" i="12"/>
  <c r="AY93" i="12"/>
  <c r="AX56" i="12"/>
  <c r="AX93" i="12"/>
  <c r="AW56" i="12"/>
  <c r="AW93" i="12"/>
  <c r="AV56" i="12"/>
  <c r="AV93" i="12"/>
  <c r="AU56" i="12"/>
  <c r="AU93" i="12"/>
  <c r="AT56" i="12"/>
  <c r="AT93" i="12"/>
  <c r="AS56" i="12"/>
  <c r="AS93" i="12"/>
  <c r="AR56" i="12"/>
  <c r="AR93" i="12"/>
  <c r="AQ56" i="12"/>
  <c r="AQ93" i="12"/>
  <c r="AP56" i="12"/>
  <c r="AP93" i="12"/>
  <c r="AO56" i="12"/>
  <c r="AO93" i="12"/>
  <c r="AN56" i="12"/>
  <c r="AN93" i="12"/>
  <c r="AM56" i="12"/>
  <c r="AM93" i="12"/>
  <c r="AL56" i="12"/>
  <c r="AL93" i="12"/>
  <c r="AK56" i="12"/>
  <c r="AK93" i="12"/>
  <c r="AJ56" i="12"/>
  <c r="AJ93" i="12"/>
  <c r="AI56" i="12"/>
  <c r="AI93" i="12"/>
  <c r="AH56" i="12"/>
  <c r="AH93" i="12"/>
  <c r="BL92" i="13"/>
  <c r="BH92" i="13"/>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BZ74"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BZ72" i="12"/>
  <c r="BY72" i="12"/>
  <c r="BX72" i="12"/>
  <c r="BW72" i="12"/>
  <c r="BV72" i="12"/>
  <c r="BU72" i="12"/>
  <c r="BT72" i="12"/>
  <c r="BS72" i="12"/>
  <c r="BR72" i="12"/>
  <c r="BQ72" i="12"/>
  <c r="BP72" i="12"/>
  <c r="BO72" i="12"/>
  <c r="BN72" i="12"/>
  <c r="BM72" i="12"/>
  <c r="BL72" i="12"/>
  <c r="BK72" i="12"/>
  <c r="BJ72" i="12"/>
  <c r="BI72" i="12"/>
  <c r="BH72" i="12"/>
  <c r="BG72" i="12"/>
  <c r="BF72" i="12"/>
  <c r="BE72" i="12"/>
  <c r="BD72" i="12"/>
  <c r="BC72" i="12"/>
  <c r="BB72" i="12"/>
  <c r="BA72" i="12"/>
  <c r="AZ72" i="12"/>
  <c r="AY72" i="12"/>
  <c r="AX72" i="12"/>
  <c r="AW72" i="12"/>
  <c r="AV72" i="12"/>
  <c r="AU72" i="12"/>
  <c r="AT72" i="12"/>
  <c r="AS72" i="12"/>
  <c r="AR72" i="12"/>
  <c r="AQ72" i="12"/>
  <c r="AP72" i="12"/>
  <c r="AO72" i="12"/>
  <c r="AN72" i="12"/>
  <c r="AM72" i="12"/>
  <c r="AL72" i="12"/>
  <c r="AK72" i="12"/>
  <c r="AJ72" i="12"/>
  <c r="AI72" i="12"/>
  <c r="AH72" i="12"/>
  <c r="BL64" i="13"/>
  <c r="BZ63" i="12"/>
  <c r="BY63" i="12"/>
  <c r="BX63" i="12"/>
  <c r="BW63" i="12"/>
  <c r="BV63" i="12"/>
  <c r="BU63" i="12"/>
  <c r="BT63" i="12"/>
  <c r="BS63" i="12"/>
  <c r="BR63" i="12"/>
  <c r="BQ63" i="12"/>
  <c r="BP63" i="12"/>
  <c r="BO63" i="12"/>
  <c r="BN63" i="12"/>
  <c r="BM63" i="12"/>
  <c r="BL63" i="12"/>
  <c r="BK63" i="12"/>
  <c r="BJ63" i="12"/>
  <c r="BI63" i="12"/>
  <c r="BH63" i="12"/>
  <c r="BG63" i="12"/>
  <c r="BF63" i="12"/>
  <c r="BE63" i="12"/>
  <c r="BD63" i="12"/>
  <c r="BC63" i="12"/>
  <c r="BB63" i="12"/>
  <c r="BA63" i="12"/>
  <c r="AZ63" i="12"/>
  <c r="AY63" i="12"/>
  <c r="AX63" i="12"/>
  <c r="AW63" i="12"/>
  <c r="AV63" i="12"/>
  <c r="AU63" i="12"/>
  <c r="AT63" i="12"/>
  <c r="AS63" i="12"/>
  <c r="AR63" i="12"/>
  <c r="AQ63" i="12"/>
  <c r="AP63" i="12"/>
  <c r="AO63" i="12"/>
  <c r="AN63" i="12"/>
  <c r="AM63" i="12"/>
  <c r="AL63" i="12"/>
  <c r="AK63" i="12"/>
  <c r="AJ63" i="12"/>
  <c r="AI63" i="12"/>
  <c r="AH63" i="12"/>
  <c r="BL55" i="13"/>
  <c r="BZ43" i="12"/>
  <c r="BY43" i="12"/>
  <c r="BX43" i="12"/>
  <c r="BW43" i="12"/>
  <c r="BV43" i="12"/>
  <c r="BU43" i="12"/>
  <c r="BT43" i="12"/>
  <c r="BS43" i="12"/>
  <c r="BR43" i="12"/>
  <c r="BQ43" i="12"/>
  <c r="BP43" i="12"/>
  <c r="BO43" i="12"/>
  <c r="BN43" i="12"/>
  <c r="BM43" i="12"/>
  <c r="BL43" i="12"/>
  <c r="BK43" i="12"/>
  <c r="BJ43" i="12"/>
  <c r="BI43" i="12"/>
  <c r="BH43" i="12"/>
  <c r="BG43" i="12"/>
  <c r="BF43" i="12"/>
  <c r="BE43" i="12"/>
  <c r="BD43" i="12"/>
  <c r="BC43" i="12"/>
  <c r="BB43" i="12"/>
  <c r="BA43" i="12"/>
  <c r="AZ43" i="12"/>
  <c r="AY43" i="12"/>
  <c r="AX43" i="12"/>
  <c r="AW43" i="12"/>
  <c r="AV43" i="12"/>
  <c r="AU43" i="12"/>
  <c r="AT43" i="12"/>
  <c r="AS43" i="12"/>
  <c r="AR43" i="12"/>
  <c r="AQ43" i="12"/>
  <c r="AP43" i="12"/>
  <c r="AO43" i="12"/>
  <c r="AN43" i="12"/>
  <c r="AM43" i="12"/>
  <c r="AL43" i="12"/>
  <c r="AK43" i="12"/>
  <c r="AJ43" i="12"/>
  <c r="AI43" i="12"/>
  <c r="AH43" i="12"/>
  <c r="BZ31" i="12"/>
  <c r="BZ32" i="12"/>
  <c r="BY31" i="12"/>
  <c r="BY32" i="12"/>
  <c r="BX31" i="12"/>
  <c r="BX32" i="12"/>
  <c r="BW31" i="12"/>
  <c r="BW32" i="12"/>
  <c r="BV31" i="12"/>
  <c r="BV32" i="12"/>
  <c r="BU31" i="12"/>
  <c r="BU32" i="12"/>
  <c r="BT31" i="12"/>
  <c r="BT32" i="12"/>
  <c r="BS31" i="12"/>
  <c r="BS32" i="12"/>
  <c r="BR31" i="12"/>
  <c r="BR32" i="12"/>
  <c r="BQ31" i="12"/>
  <c r="BQ32" i="12"/>
  <c r="BP31" i="12"/>
  <c r="BP32" i="12"/>
  <c r="BO31" i="12"/>
  <c r="BO32" i="12"/>
  <c r="BN31" i="12"/>
  <c r="BN32" i="12"/>
  <c r="BM31" i="12"/>
  <c r="BM32" i="12"/>
  <c r="BL31" i="12"/>
  <c r="BL32" i="12"/>
  <c r="BK31" i="12"/>
  <c r="BK32" i="12"/>
  <c r="BJ31" i="12"/>
  <c r="BJ32" i="12"/>
  <c r="BI31" i="12"/>
  <c r="BI32" i="12"/>
  <c r="BH31" i="12"/>
  <c r="BH32" i="12"/>
  <c r="BG31" i="12"/>
  <c r="BG32" i="12"/>
  <c r="BF31" i="12"/>
  <c r="BF32" i="12"/>
  <c r="BE31" i="12"/>
  <c r="BE32" i="12"/>
  <c r="BD31" i="12"/>
  <c r="BD32" i="12"/>
  <c r="BC31" i="12"/>
  <c r="BC32" i="12"/>
  <c r="BB31" i="12"/>
  <c r="BB32" i="12"/>
  <c r="BA31" i="12"/>
  <c r="BA32" i="12"/>
  <c r="AZ31" i="12"/>
  <c r="AZ32" i="12"/>
  <c r="AY31" i="12"/>
  <c r="AY32" i="12"/>
  <c r="AX31" i="12"/>
  <c r="AX32" i="12"/>
  <c r="AW31" i="12"/>
  <c r="AW32" i="12"/>
  <c r="AV31" i="12"/>
  <c r="AV32" i="12"/>
  <c r="AU31" i="12"/>
  <c r="AU32" i="12"/>
  <c r="AT31" i="12"/>
  <c r="AT32" i="12"/>
  <c r="AS31" i="12"/>
  <c r="AS32" i="12"/>
  <c r="AR31" i="12"/>
  <c r="AR32" i="12"/>
  <c r="AQ31" i="12"/>
  <c r="AQ32" i="12"/>
  <c r="AP31" i="12"/>
  <c r="AP32" i="12"/>
  <c r="AO31" i="12"/>
  <c r="AO32" i="12"/>
  <c r="AN31" i="12"/>
  <c r="AN32" i="12"/>
  <c r="AM31" i="12"/>
  <c r="AM32" i="12"/>
  <c r="AL31" i="12"/>
  <c r="AL32" i="12"/>
  <c r="AK31" i="12"/>
  <c r="AK32" i="12"/>
  <c r="AJ31" i="12"/>
  <c r="AJ32" i="12"/>
  <c r="AI31" i="12"/>
  <c r="AI32" i="12"/>
  <c r="AH31" i="12"/>
  <c r="AH32" i="12"/>
  <c r="BU23" i="12"/>
  <c r="BU24" i="12"/>
  <c r="BT23" i="12"/>
  <c r="BT24" i="12"/>
  <c r="BS23" i="12"/>
  <c r="BS24" i="12"/>
  <c r="BR23" i="12"/>
  <c r="BR24" i="12"/>
  <c r="BQ23" i="12"/>
  <c r="BQ24" i="12"/>
  <c r="BP23" i="12"/>
  <c r="BP24" i="12"/>
  <c r="BO23" i="12"/>
  <c r="BO24" i="12"/>
  <c r="BN23" i="12"/>
  <c r="BN24" i="12"/>
  <c r="BM23" i="12"/>
  <c r="BM24" i="12"/>
  <c r="BL23" i="12"/>
  <c r="BL24" i="12"/>
  <c r="BK23" i="12"/>
  <c r="BK24" i="12"/>
  <c r="BJ23" i="12"/>
  <c r="BJ24" i="12"/>
  <c r="BI23" i="12"/>
  <c r="BI24" i="12"/>
  <c r="BH23" i="12"/>
  <c r="BH24" i="12"/>
  <c r="BG23" i="12"/>
  <c r="BG24" i="12"/>
  <c r="BF23" i="12"/>
  <c r="BF24" i="12"/>
  <c r="BE23" i="12"/>
  <c r="BE24" i="12"/>
  <c r="BD23" i="12"/>
  <c r="BD24" i="12"/>
  <c r="BC23" i="12"/>
  <c r="BC24" i="12"/>
  <c r="BB23" i="12"/>
  <c r="BB24" i="12"/>
  <c r="BA23" i="12"/>
  <c r="BA24" i="12"/>
  <c r="BU15" i="12"/>
  <c r="BT15" i="12"/>
  <c r="BS15" i="12"/>
  <c r="BR15" i="12"/>
  <c r="BQ15" i="12"/>
  <c r="BP15" i="12"/>
  <c r="BO15" i="12"/>
  <c r="BN15" i="12"/>
  <c r="BM15" i="12"/>
  <c r="BL15" i="12"/>
  <c r="BZ12" i="12"/>
  <c r="BY12" i="12"/>
  <c r="BX12" i="12"/>
  <c r="BW12" i="12"/>
  <c r="BV12" i="12"/>
  <c r="BU12" i="12"/>
  <c r="BT12" i="12"/>
  <c r="BS12" i="12"/>
  <c r="BR12" i="12"/>
  <c r="BQ12"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R12" i="12"/>
  <c r="AQ12" i="12"/>
  <c r="AP12" i="12"/>
  <c r="AO12" i="12"/>
  <c r="AN12" i="12"/>
  <c r="AM12" i="12"/>
  <c r="AL12" i="12"/>
  <c r="AK12" i="12"/>
  <c r="AJ12" i="12"/>
  <c r="AI12" i="12"/>
  <c r="AH12" i="12"/>
  <c r="BZ113" i="12"/>
  <c r="BY113" i="12"/>
  <c r="BX113" i="12"/>
  <c r="BW113" i="12"/>
  <c r="BV113" i="12"/>
  <c r="BU113" i="12"/>
  <c r="BT113" i="12"/>
  <c r="BS113" i="12"/>
  <c r="BR113" i="12"/>
  <c r="BQ113" i="12"/>
  <c r="BP113" i="12"/>
  <c r="BO113" i="12"/>
  <c r="BN113" i="12"/>
  <c r="BM113" i="12"/>
  <c r="BL113" i="12"/>
  <c r="BK113" i="12"/>
  <c r="BJ113" i="12"/>
  <c r="BI113" i="12"/>
  <c r="BH113" i="12"/>
  <c r="BG113" i="12"/>
  <c r="BF113" i="12"/>
  <c r="BE113" i="12"/>
  <c r="BD113" i="12"/>
  <c r="BC113" i="12"/>
  <c r="BB113" i="12"/>
  <c r="BA113" i="12"/>
  <c r="AZ113" i="12"/>
  <c r="AY113" i="12"/>
  <c r="AX113" i="12"/>
  <c r="AW113" i="12"/>
  <c r="AV113" i="12"/>
  <c r="AU113" i="12"/>
  <c r="AT113" i="12"/>
  <c r="AS113" i="12"/>
  <c r="AR113" i="12"/>
  <c r="AQ113" i="12"/>
  <c r="AP113" i="12"/>
  <c r="AO113" i="12"/>
  <c r="AN113" i="12"/>
  <c r="AM113" i="12"/>
  <c r="AL113" i="12"/>
  <c r="AK113" i="12"/>
  <c r="AJ113" i="12"/>
  <c r="AI113" i="12"/>
  <c r="AH113" i="12"/>
  <c r="BP109" i="12"/>
  <c r="BO109" i="12"/>
  <c r="BN109" i="12"/>
  <c r="BM109" i="12"/>
  <c r="BL109"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BP98" i="12"/>
  <c r="BO98" i="12"/>
  <c r="BN98" i="12"/>
  <c r="BM98" i="12"/>
  <c r="BL98" i="12"/>
  <c r="BZ83" i="9"/>
  <c r="BZ95" i="9"/>
  <c r="BZ100" i="9"/>
  <c r="BZ115" i="9"/>
  <c r="BZ114" i="9"/>
  <c r="BZ146" i="10"/>
  <c r="BY83" i="9"/>
  <c r="BY95" i="9"/>
  <c r="BY100" i="9"/>
  <c r="BY115" i="9"/>
  <c r="BY114" i="9"/>
  <c r="BY146" i="10"/>
  <c r="BX83" i="9"/>
  <c r="BX95" i="9"/>
  <c r="BX100" i="9"/>
  <c r="BX115" i="9"/>
  <c r="BX114" i="9"/>
  <c r="BX146" i="10"/>
  <c r="BW83" i="9"/>
  <c r="BW95" i="9"/>
  <c r="BW100" i="9"/>
  <c r="BW115" i="9"/>
  <c r="BW114" i="9"/>
  <c r="BW146" i="10"/>
  <c r="BV83" i="9"/>
  <c r="BV95" i="9"/>
  <c r="BV100" i="9"/>
  <c r="BV115" i="9"/>
  <c r="BV114" i="9"/>
  <c r="BV146" i="10"/>
  <c r="BU83" i="9"/>
  <c r="BU95" i="9"/>
  <c r="BU100" i="9"/>
  <c r="BU115" i="9"/>
  <c r="BU114" i="9"/>
  <c r="BU146" i="10"/>
  <c r="BT83" i="9"/>
  <c r="BT95" i="9"/>
  <c r="BT100" i="9"/>
  <c r="BT115" i="9"/>
  <c r="BT114" i="9"/>
  <c r="BT146" i="10"/>
  <c r="BS83" i="9"/>
  <c r="BS95" i="9"/>
  <c r="BS100" i="9"/>
  <c r="BS115" i="9"/>
  <c r="BS114" i="9"/>
  <c r="BS146" i="10"/>
  <c r="BR83" i="9"/>
  <c r="BR95" i="9"/>
  <c r="BR100" i="9"/>
  <c r="BR115" i="9"/>
  <c r="BR114" i="9"/>
  <c r="BR146" i="10"/>
  <c r="BQ83" i="9"/>
  <c r="BQ95" i="9"/>
  <c r="BQ100" i="9"/>
  <c r="BQ115" i="9"/>
  <c r="BQ114" i="9"/>
  <c r="BQ146" i="10"/>
  <c r="BP83" i="9"/>
  <c r="BP95" i="9"/>
  <c r="BP100" i="9"/>
  <c r="BP115" i="9"/>
  <c r="BP114" i="9"/>
  <c r="BP146" i="10"/>
  <c r="BO83" i="9"/>
  <c r="BO95" i="9"/>
  <c r="BO100" i="9"/>
  <c r="BO115" i="9"/>
  <c r="BO114" i="9"/>
  <c r="BO146" i="10"/>
  <c r="BN83" i="9"/>
  <c r="BN95" i="9"/>
  <c r="BN100" i="9"/>
  <c r="BN115" i="9"/>
  <c r="BN114" i="9"/>
  <c r="BN146" i="10"/>
  <c r="BM83" i="9"/>
  <c r="BM95" i="9"/>
  <c r="BM100" i="9"/>
  <c r="BM115" i="9"/>
  <c r="BM114" i="9"/>
  <c r="BM146" i="10"/>
  <c r="BL83" i="9"/>
  <c r="BL95" i="9"/>
  <c r="BL100" i="9"/>
  <c r="BL115" i="9"/>
  <c r="BL114" i="9"/>
  <c r="BL146" i="10"/>
  <c r="BK83" i="9"/>
  <c r="BK95" i="9"/>
  <c r="BK100" i="9"/>
  <c r="BK115" i="9"/>
  <c r="BK114" i="9"/>
  <c r="BK146" i="10"/>
  <c r="BJ83" i="9"/>
  <c r="BJ95" i="9"/>
  <c r="BJ100" i="9"/>
  <c r="BJ115" i="9"/>
  <c r="BJ114" i="9"/>
  <c r="BJ146" i="10"/>
  <c r="BI83" i="9"/>
  <c r="BI95" i="9"/>
  <c r="BI100" i="9"/>
  <c r="BI115" i="9"/>
  <c r="BI114" i="9"/>
  <c r="BI146" i="10"/>
  <c r="BH83" i="9"/>
  <c r="BH95" i="9"/>
  <c r="BH100" i="9"/>
  <c r="BH115" i="9"/>
  <c r="BH114" i="9"/>
  <c r="BH146" i="10"/>
  <c r="BG83" i="9"/>
  <c r="BG95" i="9"/>
  <c r="BG100" i="9"/>
  <c r="BG115" i="9"/>
  <c r="BG114" i="9"/>
  <c r="BG146" i="10"/>
  <c r="BF83" i="9"/>
  <c r="BF95" i="9"/>
  <c r="BF100" i="9"/>
  <c r="BF115" i="9"/>
  <c r="BF114" i="9"/>
  <c r="BF146" i="10"/>
  <c r="BE83" i="9"/>
  <c r="BE95" i="9"/>
  <c r="BE100" i="9"/>
  <c r="BE115" i="9"/>
  <c r="BE114" i="9"/>
  <c r="BE146" i="10"/>
  <c r="BD83" i="9"/>
  <c r="BD95" i="9"/>
  <c r="BD100" i="9"/>
  <c r="BD115" i="9"/>
  <c r="BD114" i="9"/>
  <c r="BD146" i="10"/>
  <c r="BC83" i="9"/>
  <c r="BC95" i="9"/>
  <c r="BC100" i="9"/>
  <c r="BC115" i="9"/>
  <c r="BC114" i="9"/>
  <c r="BC146" i="10"/>
  <c r="BB83" i="9"/>
  <c r="BB95" i="9"/>
  <c r="BB100" i="9"/>
  <c r="BB115" i="9"/>
  <c r="BB114" i="9"/>
  <c r="BB146" i="10"/>
  <c r="BA83" i="9"/>
  <c r="BA95" i="9"/>
  <c r="BA100" i="9"/>
  <c r="BA115" i="9"/>
  <c r="BA114" i="9"/>
  <c r="BA146" i="10"/>
  <c r="AZ83" i="9"/>
  <c r="AZ95" i="9"/>
  <c r="AZ100" i="9"/>
  <c r="AZ115" i="9"/>
  <c r="AZ114" i="9"/>
  <c r="AZ146" i="10"/>
  <c r="AY83" i="9"/>
  <c r="AY95" i="9"/>
  <c r="AY100" i="9"/>
  <c r="AY115" i="9"/>
  <c r="AY114" i="9"/>
  <c r="AY146" i="10"/>
  <c r="AX83" i="9"/>
  <c r="AX95" i="9"/>
  <c r="AX100" i="9"/>
  <c r="AX115" i="9"/>
  <c r="AX114" i="9"/>
  <c r="AX146" i="10"/>
  <c r="AW83" i="9"/>
  <c r="AW95" i="9"/>
  <c r="AW100" i="9"/>
  <c r="AW115" i="9"/>
  <c r="AW114" i="9"/>
  <c r="AW146" i="10"/>
  <c r="AV83" i="9"/>
  <c r="AV95" i="9"/>
  <c r="AV100" i="9"/>
  <c r="AV115" i="9"/>
  <c r="AV114" i="9"/>
  <c r="AV146" i="10"/>
  <c r="AU83" i="9"/>
  <c r="AU95" i="9"/>
  <c r="AU100" i="9"/>
  <c r="AU115" i="9"/>
  <c r="AU114" i="9"/>
  <c r="AU146" i="10"/>
  <c r="AT83" i="9"/>
  <c r="AT95" i="9"/>
  <c r="AT100" i="9"/>
  <c r="AT115" i="9"/>
  <c r="AT114" i="9"/>
  <c r="AT146" i="10"/>
  <c r="AS83" i="9"/>
  <c r="AS95" i="9"/>
  <c r="AS100" i="9"/>
  <c r="AS115" i="9"/>
  <c r="AS114" i="9"/>
  <c r="AS146" i="10"/>
  <c r="AR83" i="9"/>
  <c r="AR95" i="9"/>
  <c r="AR100" i="9"/>
  <c r="AR115" i="9"/>
  <c r="AR114" i="9"/>
  <c r="AR146" i="10"/>
  <c r="AQ83" i="9"/>
  <c r="AQ95" i="9"/>
  <c r="AQ100" i="9"/>
  <c r="AQ115" i="9"/>
  <c r="AQ114" i="9"/>
  <c r="AQ146" i="10"/>
  <c r="AP83" i="9"/>
  <c r="AP95" i="9"/>
  <c r="AP100" i="9"/>
  <c r="AP115" i="9"/>
  <c r="AP114" i="9"/>
  <c r="AP146" i="10"/>
  <c r="AO83" i="9"/>
  <c r="AO95" i="9"/>
  <c r="AO100" i="9"/>
  <c r="AO115" i="9"/>
  <c r="AO114" i="9"/>
  <c r="AO146" i="10"/>
  <c r="AN83" i="9"/>
  <c r="AN95" i="9"/>
  <c r="AN100" i="9"/>
  <c r="AN115" i="9"/>
  <c r="AN114" i="9"/>
  <c r="AN146" i="10"/>
  <c r="AM83" i="9"/>
  <c r="AM95" i="9"/>
  <c r="AM100" i="9"/>
  <c r="AM115" i="9"/>
  <c r="AM114" i="9"/>
  <c r="AM146" i="10"/>
  <c r="AL83" i="9"/>
  <c r="AL95" i="9"/>
  <c r="AL100" i="9"/>
  <c r="AL115" i="9"/>
  <c r="AL114" i="9"/>
  <c r="AL146" i="10"/>
  <c r="AK83" i="9"/>
  <c r="AK95" i="9"/>
  <c r="AK100" i="9"/>
  <c r="AK115" i="9"/>
  <c r="AK114" i="9"/>
  <c r="AK146" i="10"/>
  <c r="AJ83" i="9"/>
  <c r="AJ95" i="9"/>
  <c r="AJ100" i="9"/>
  <c r="AJ115" i="9"/>
  <c r="AJ114" i="9"/>
  <c r="AJ146" i="10"/>
  <c r="AI83" i="9"/>
  <c r="AI95" i="9"/>
  <c r="AI100" i="9"/>
  <c r="AI115" i="9"/>
  <c r="AI114" i="9"/>
  <c r="AI146" i="10"/>
  <c r="AH83" i="9"/>
  <c r="AH95" i="9"/>
  <c r="AH100" i="9"/>
  <c r="AH115" i="9"/>
  <c r="AH114" i="9"/>
  <c r="AH146" i="10"/>
  <c r="BZ22" i="10"/>
  <c r="BZ34" i="9"/>
  <c r="BZ40" i="9"/>
  <c r="BZ45" i="9"/>
  <c r="BZ50" i="9"/>
  <c r="BZ145" i="10"/>
  <c r="BY22" i="10"/>
  <c r="BY34" i="9"/>
  <c r="BY40" i="9"/>
  <c r="BY45" i="9"/>
  <c r="BY50" i="9"/>
  <c r="BY145" i="10"/>
  <c r="BX22" i="10"/>
  <c r="BX34" i="9"/>
  <c r="BX40" i="9"/>
  <c r="BX45" i="9"/>
  <c r="BX50" i="9"/>
  <c r="BX145" i="10"/>
  <c r="BW22" i="10"/>
  <c r="BW34" i="9"/>
  <c r="BW40" i="9"/>
  <c r="BW45" i="9"/>
  <c r="BW50" i="9"/>
  <c r="BW145" i="10"/>
  <c r="BV22" i="10"/>
  <c r="BV34" i="9"/>
  <c r="BV40" i="9"/>
  <c r="BV45" i="9"/>
  <c r="BV50" i="9"/>
  <c r="BV145" i="10"/>
  <c r="BU22" i="10"/>
  <c r="BU34" i="9"/>
  <c r="BU40" i="9"/>
  <c r="BU45" i="9"/>
  <c r="BU50" i="9"/>
  <c r="BU145" i="10"/>
  <c r="BT22" i="10"/>
  <c r="BT34" i="9"/>
  <c r="BT40" i="9"/>
  <c r="BT45" i="9"/>
  <c r="BT50" i="9"/>
  <c r="BT145" i="10"/>
  <c r="BS22" i="10"/>
  <c r="BS34" i="9"/>
  <c r="BS40" i="9"/>
  <c r="BS45" i="9"/>
  <c r="BS50" i="9"/>
  <c r="BS145" i="10"/>
  <c r="BR22" i="10"/>
  <c r="BR34" i="9"/>
  <c r="BR40" i="9"/>
  <c r="BR45" i="9"/>
  <c r="BR50" i="9"/>
  <c r="BR145" i="10"/>
  <c r="BQ22" i="10"/>
  <c r="BQ34" i="9"/>
  <c r="BQ40" i="9"/>
  <c r="BQ45" i="9"/>
  <c r="BQ50" i="9"/>
  <c r="BQ145" i="10"/>
  <c r="BP22" i="10"/>
  <c r="BP34" i="9"/>
  <c r="BP40" i="9"/>
  <c r="BP45" i="9"/>
  <c r="BP50" i="9"/>
  <c r="BP145" i="10"/>
  <c r="BO22" i="10"/>
  <c r="BO34" i="9"/>
  <c r="BO40" i="9"/>
  <c r="BO45" i="9"/>
  <c r="BO50" i="9"/>
  <c r="BO145" i="10"/>
  <c r="BN22" i="10"/>
  <c r="BN34" i="9"/>
  <c r="BN40" i="9"/>
  <c r="BN45" i="9"/>
  <c r="BN50" i="9"/>
  <c r="BN145" i="10"/>
  <c r="BM22" i="10"/>
  <c r="BM34" i="9"/>
  <c r="BM40" i="9"/>
  <c r="BM45" i="9"/>
  <c r="BM50" i="9"/>
  <c r="BM145" i="10"/>
  <c r="BL22" i="10"/>
  <c r="BL34" i="9"/>
  <c r="BL40" i="9"/>
  <c r="BL45" i="9"/>
  <c r="BL50" i="9"/>
  <c r="BL145" i="10"/>
  <c r="BK22" i="10"/>
  <c r="BK40" i="9"/>
  <c r="BK45" i="9"/>
  <c r="BK50" i="9"/>
  <c r="BK145" i="10"/>
  <c r="BJ22" i="10"/>
  <c r="BJ40" i="9"/>
  <c r="BJ45" i="9"/>
  <c r="BJ50" i="9"/>
  <c r="BJ145" i="10"/>
  <c r="BI22" i="10"/>
  <c r="BI40" i="9"/>
  <c r="BI45" i="9"/>
  <c r="BI50" i="9"/>
  <c r="BI145" i="10"/>
  <c r="BH22" i="10"/>
  <c r="BH40" i="9"/>
  <c r="BH45" i="9"/>
  <c r="BH50" i="9"/>
  <c r="BH145" i="10"/>
  <c r="BG22" i="10"/>
  <c r="BG40" i="9"/>
  <c r="BG45" i="9"/>
  <c r="BG50" i="9"/>
  <c r="BG145" i="10"/>
  <c r="BF22" i="10"/>
  <c r="BF40" i="9"/>
  <c r="BF45" i="9"/>
  <c r="BF50" i="9"/>
  <c r="BF145" i="10"/>
  <c r="BE22" i="10"/>
  <c r="BE40" i="9"/>
  <c r="BE45" i="9"/>
  <c r="BE50" i="9"/>
  <c r="BE145" i="10"/>
  <c r="BD22" i="10"/>
  <c r="BD40" i="9"/>
  <c r="BD45" i="9"/>
  <c r="BD50" i="9"/>
  <c r="BD145" i="10"/>
  <c r="BC22" i="10"/>
  <c r="BC40" i="9"/>
  <c r="BC45" i="9"/>
  <c r="BC50" i="9"/>
  <c r="BC145" i="10"/>
  <c r="BB22" i="10"/>
  <c r="BB40" i="9"/>
  <c r="BB45" i="9"/>
  <c r="BB50" i="9"/>
  <c r="BB145" i="10"/>
  <c r="BA22" i="10"/>
  <c r="BA40" i="9"/>
  <c r="BA45" i="9"/>
  <c r="BA50" i="9"/>
  <c r="BA145" i="10"/>
  <c r="AZ22" i="10"/>
  <c r="AZ40" i="9"/>
  <c r="AZ45" i="9"/>
  <c r="AZ50" i="9"/>
  <c r="AZ145" i="10"/>
  <c r="AY22" i="10"/>
  <c r="AY40" i="9"/>
  <c r="AY45" i="9"/>
  <c r="AY50" i="9"/>
  <c r="AY145" i="10"/>
  <c r="AX22" i="10"/>
  <c r="AX40" i="9"/>
  <c r="AX45" i="9"/>
  <c r="AX50" i="9"/>
  <c r="AX145" i="10"/>
  <c r="AW22" i="10"/>
  <c r="AW40" i="9"/>
  <c r="AW45" i="9"/>
  <c r="AW50" i="9"/>
  <c r="AW145" i="10"/>
  <c r="AV22" i="10"/>
  <c r="AV40" i="9"/>
  <c r="AV45" i="9"/>
  <c r="AV50" i="9"/>
  <c r="AV145" i="10"/>
  <c r="AU22" i="10"/>
  <c r="AU40" i="9"/>
  <c r="AU45" i="9"/>
  <c r="AU50" i="9"/>
  <c r="AU145" i="10"/>
  <c r="AT22" i="10"/>
  <c r="AT40" i="9"/>
  <c r="AT45" i="9"/>
  <c r="AT50" i="9"/>
  <c r="AT145" i="10"/>
  <c r="AS22" i="10"/>
  <c r="AS40" i="9"/>
  <c r="AS45" i="9"/>
  <c r="AS50" i="9"/>
  <c r="AS145" i="10"/>
  <c r="AR22" i="10"/>
  <c r="AR40" i="9"/>
  <c r="AR45" i="9"/>
  <c r="AR50" i="9"/>
  <c r="AR145" i="10"/>
  <c r="AQ22" i="10"/>
  <c r="AQ40" i="9"/>
  <c r="AQ45" i="9"/>
  <c r="AQ50" i="9"/>
  <c r="AQ145" i="10"/>
  <c r="AP22" i="10"/>
  <c r="AP40" i="9"/>
  <c r="AP45" i="9"/>
  <c r="AP50" i="9"/>
  <c r="AP145" i="10"/>
  <c r="AO22" i="10"/>
  <c r="AO40" i="9"/>
  <c r="AO45" i="9"/>
  <c r="AO50" i="9"/>
  <c r="AO145" i="10"/>
  <c r="AN22" i="10"/>
  <c r="AN40" i="9"/>
  <c r="AN45" i="9"/>
  <c r="AN50" i="9"/>
  <c r="AN145" i="10"/>
  <c r="AM22" i="10"/>
  <c r="AM40" i="9"/>
  <c r="AM45" i="9"/>
  <c r="AM50" i="9"/>
  <c r="AM145" i="10"/>
  <c r="AL22" i="10"/>
  <c r="AL40" i="9"/>
  <c r="AL45" i="9"/>
  <c r="AL50" i="9"/>
  <c r="AL145" i="10"/>
  <c r="AK22" i="10"/>
  <c r="AK40" i="9"/>
  <c r="AK45" i="9"/>
  <c r="AK50" i="9"/>
  <c r="AK145" i="10"/>
  <c r="AJ22" i="10"/>
  <c r="AJ40" i="9"/>
  <c r="AJ45" i="9"/>
  <c r="AJ50" i="9"/>
  <c r="AJ145" i="10"/>
  <c r="AI22" i="10"/>
  <c r="AI40" i="9"/>
  <c r="AI45" i="9"/>
  <c r="AI50" i="9"/>
  <c r="AI145" i="10"/>
  <c r="AH22" i="10"/>
  <c r="AH40" i="9"/>
  <c r="AH45" i="9"/>
  <c r="AH50" i="9"/>
  <c r="AH145" i="10"/>
  <c r="BZ144" i="10"/>
  <c r="BY144" i="10"/>
  <c r="BX144" i="10"/>
  <c r="BW144" i="10"/>
  <c r="BV144" i="10"/>
  <c r="BU144" i="10"/>
  <c r="BT144" i="10"/>
  <c r="BS144" i="10"/>
  <c r="BR144" i="10"/>
  <c r="BQ144" i="10"/>
  <c r="BP144" i="10"/>
  <c r="BO144" i="10"/>
  <c r="BN144" i="10"/>
  <c r="BM144" i="10"/>
  <c r="BL144" i="10"/>
  <c r="BK144" i="10"/>
  <c r="BJ144" i="10"/>
  <c r="BI144" i="10"/>
  <c r="BH144" i="10"/>
  <c r="BG144" i="10"/>
  <c r="BF144" i="10"/>
  <c r="BE144" i="10"/>
  <c r="BD144" i="10"/>
  <c r="BC144" i="10"/>
  <c r="BB144" i="10"/>
  <c r="BA144" i="10"/>
  <c r="AZ144" i="10"/>
  <c r="AY144" i="10"/>
  <c r="AX144" i="10"/>
  <c r="AW144" i="10"/>
  <c r="AV144" i="10"/>
  <c r="AU144" i="10"/>
  <c r="AT144" i="10"/>
  <c r="AS144" i="10"/>
  <c r="AR144" i="10"/>
  <c r="AQ144" i="10"/>
  <c r="AP144" i="10"/>
  <c r="AO144" i="10"/>
  <c r="AN144" i="10"/>
  <c r="AM144" i="10"/>
  <c r="AL144" i="10"/>
  <c r="AK144" i="10"/>
  <c r="AJ144" i="10"/>
  <c r="AI144" i="10"/>
  <c r="AH144" i="10"/>
  <c r="BZ143" i="10"/>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BZ142" i="10"/>
  <c r="BY142" i="10"/>
  <c r="BX142" i="10"/>
  <c r="BW142" i="10"/>
  <c r="BV142" i="10"/>
  <c r="BU142" i="10"/>
  <c r="BT142"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BZ141" i="10"/>
  <c r="BY141" i="10"/>
  <c r="BX141" i="10"/>
  <c r="BW141" i="10"/>
  <c r="BV141" i="10"/>
  <c r="BU141" i="10"/>
  <c r="BT141"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BZ140" i="10"/>
  <c r="BY140" i="10"/>
  <c r="BX140" i="10"/>
  <c r="BW140" i="10"/>
  <c r="BV140" i="10"/>
  <c r="BU140" i="10"/>
  <c r="BT140" i="10"/>
  <c r="BS140" i="10"/>
  <c r="BR140" i="10"/>
  <c r="BQ140" i="10"/>
  <c r="BP140" i="10"/>
  <c r="BO140" i="10"/>
  <c r="BN140" i="10"/>
  <c r="BM140" i="10"/>
  <c r="BL140"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BZ139"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BZ138" i="10"/>
  <c r="BY138" i="10"/>
  <c r="BX138" i="10"/>
  <c r="BW138" i="10"/>
  <c r="BV138" i="10"/>
  <c r="BU138" i="10"/>
  <c r="BT138" i="10"/>
  <c r="BS138" i="10"/>
  <c r="BR138" i="10"/>
  <c r="BQ138" i="10"/>
  <c r="BP138" i="10"/>
  <c r="BO138" i="10"/>
  <c r="BN138" i="10"/>
  <c r="BM138" i="10"/>
  <c r="BL138"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BZ137" i="10"/>
  <c r="BY137" i="10"/>
  <c r="BX137" i="10"/>
  <c r="BW137" i="10"/>
  <c r="BV137" i="10"/>
  <c r="BU137" i="10"/>
  <c r="BT137" i="10"/>
  <c r="BS137" i="10"/>
  <c r="BR137" i="10"/>
  <c r="BQ137" i="10"/>
  <c r="BP137" i="10"/>
  <c r="BO137" i="10"/>
  <c r="BN137" i="10"/>
  <c r="BM137" i="10"/>
  <c r="BL137" i="10"/>
  <c r="BK137" i="10"/>
  <c r="BJ137" i="10"/>
  <c r="BI137" i="10"/>
  <c r="BH137" i="10"/>
  <c r="BG137" i="10"/>
  <c r="BF137" i="10"/>
  <c r="BE137" i="10"/>
  <c r="BD137" i="10"/>
  <c r="BC137" i="10"/>
  <c r="BB137" i="10"/>
  <c r="BA137" i="10"/>
  <c r="AZ137" i="10"/>
  <c r="AY137" i="10"/>
  <c r="AX137" i="10"/>
  <c r="AW137" i="10"/>
  <c r="AV137" i="10"/>
  <c r="AU137" i="10"/>
  <c r="AT137" i="10"/>
  <c r="AS137" i="10"/>
  <c r="AR137" i="10"/>
  <c r="AQ137" i="10"/>
  <c r="AP137" i="10"/>
  <c r="AO137" i="10"/>
  <c r="AN137" i="10"/>
  <c r="AM137" i="10"/>
  <c r="AL137" i="10"/>
  <c r="AK137" i="10"/>
  <c r="AJ137" i="10"/>
  <c r="AI137" i="10"/>
  <c r="AH137" i="10"/>
  <c r="BZ136" i="10"/>
  <c r="BY136" i="10"/>
  <c r="BX136" i="10"/>
  <c r="BW136" i="10"/>
  <c r="BV136" i="10"/>
  <c r="BU136" i="10"/>
  <c r="BT136" i="10"/>
  <c r="BS136" i="10"/>
  <c r="BR136" i="10"/>
  <c r="BQ136" i="10"/>
  <c r="BP136" i="10"/>
  <c r="BO136" i="10"/>
  <c r="BN136" i="10"/>
  <c r="BM136" i="10"/>
  <c r="BL136" i="10"/>
  <c r="BK136" i="10"/>
  <c r="BJ136" i="10"/>
  <c r="BI136" i="10"/>
  <c r="BH136" i="10"/>
  <c r="BG136" i="10"/>
  <c r="BF136" i="10"/>
  <c r="BE136" i="10"/>
  <c r="BD136" i="10"/>
  <c r="BC136" i="10"/>
  <c r="BB136" i="10"/>
  <c r="BA136" i="10"/>
  <c r="AZ136" i="10"/>
  <c r="AY136" i="10"/>
  <c r="AX136" i="10"/>
  <c r="AW136" i="10"/>
  <c r="AV136" i="10"/>
  <c r="AU136" i="10"/>
  <c r="AT136" i="10"/>
  <c r="AS136" i="10"/>
  <c r="AR136" i="10"/>
  <c r="AQ136" i="10"/>
  <c r="AP136" i="10"/>
  <c r="AO136" i="10"/>
  <c r="AN136" i="10"/>
  <c r="AM136" i="10"/>
  <c r="AL136" i="10"/>
  <c r="AK136" i="10"/>
  <c r="AJ136" i="10"/>
  <c r="AI136" i="10"/>
  <c r="AH136"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BZ16" i="10"/>
  <c r="BZ17" i="10"/>
  <c r="BZ78" i="10"/>
  <c r="BZ79" i="10"/>
  <c r="BZ128" i="10"/>
  <c r="BZ129" i="10"/>
  <c r="BZ132" i="10"/>
  <c r="BY16" i="10"/>
  <c r="BY17" i="10"/>
  <c r="BY78" i="10"/>
  <c r="BY79" i="10"/>
  <c r="BY128" i="10"/>
  <c r="BY129" i="10"/>
  <c r="BY132" i="10"/>
  <c r="BX16" i="10"/>
  <c r="BX17" i="10"/>
  <c r="BX78" i="10"/>
  <c r="BX79" i="10"/>
  <c r="BX128" i="10"/>
  <c r="BX129" i="10"/>
  <c r="BX132" i="10"/>
  <c r="BW16" i="10"/>
  <c r="BW17" i="10"/>
  <c r="BW78" i="10"/>
  <c r="BW79" i="10"/>
  <c r="BW128" i="10"/>
  <c r="BW129" i="10"/>
  <c r="BW132" i="10"/>
  <c r="BV16" i="10"/>
  <c r="BV17" i="10"/>
  <c r="BV78" i="10"/>
  <c r="BV79" i="10"/>
  <c r="BV128" i="10"/>
  <c r="BV129" i="10"/>
  <c r="BV132" i="10"/>
  <c r="BU16" i="10"/>
  <c r="BU17" i="10"/>
  <c r="BU78" i="10"/>
  <c r="BU79" i="10"/>
  <c r="BU128" i="10"/>
  <c r="BU129" i="10"/>
  <c r="BU132" i="10"/>
  <c r="BT16" i="10"/>
  <c r="BT17" i="10"/>
  <c r="BT78" i="10"/>
  <c r="BT79" i="10"/>
  <c r="BT128" i="10"/>
  <c r="BT129" i="10"/>
  <c r="BT132" i="10"/>
  <c r="BS16" i="10"/>
  <c r="BS17" i="10"/>
  <c r="BS78" i="10"/>
  <c r="BS79" i="10"/>
  <c r="BS128" i="10"/>
  <c r="BS129" i="10"/>
  <c r="BS132" i="10"/>
  <c r="BR16" i="10"/>
  <c r="BR17" i="10"/>
  <c r="BR78" i="10"/>
  <c r="BR79" i="10"/>
  <c r="BR128" i="10"/>
  <c r="BR129" i="10"/>
  <c r="BR132" i="10"/>
  <c r="BQ16" i="10"/>
  <c r="BQ17" i="10"/>
  <c r="BQ78" i="10"/>
  <c r="BQ79" i="10"/>
  <c r="BQ128" i="10"/>
  <c r="BQ129" i="10"/>
  <c r="BQ132" i="10"/>
  <c r="BP16" i="10"/>
  <c r="BP17" i="10"/>
  <c r="BP78" i="10"/>
  <c r="BP79" i="10"/>
  <c r="BP128" i="10"/>
  <c r="BP129" i="10"/>
  <c r="BP132" i="10"/>
  <c r="BO16" i="10"/>
  <c r="BO17" i="10"/>
  <c r="BO78" i="10"/>
  <c r="BO79" i="10"/>
  <c r="BO128" i="10"/>
  <c r="BO129" i="10"/>
  <c r="BO132" i="10"/>
  <c r="BN16" i="10"/>
  <c r="BN17" i="10"/>
  <c r="BN78" i="10"/>
  <c r="BN79" i="10"/>
  <c r="BN128" i="10"/>
  <c r="BN129" i="10"/>
  <c r="BN132" i="10"/>
  <c r="BM16" i="10"/>
  <c r="BM17" i="10"/>
  <c r="BM78" i="10"/>
  <c r="BM79" i="10"/>
  <c r="BM128" i="10"/>
  <c r="BM129" i="10"/>
  <c r="BM132" i="10"/>
  <c r="BL16" i="10"/>
  <c r="BL17" i="10"/>
  <c r="BL78" i="10"/>
  <c r="BL79" i="10"/>
  <c r="BL128" i="10"/>
  <c r="BL129" i="10"/>
  <c r="BL132" i="10"/>
  <c r="BK16" i="10"/>
  <c r="BK17" i="10"/>
  <c r="BK78" i="10"/>
  <c r="BK79" i="10"/>
  <c r="BK128" i="10"/>
  <c r="BK129" i="10"/>
  <c r="BK132" i="10"/>
  <c r="BJ16" i="10"/>
  <c r="BJ17" i="10"/>
  <c r="BJ78" i="10"/>
  <c r="BJ79" i="10"/>
  <c r="BJ128" i="10"/>
  <c r="BJ129" i="10"/>
  <c r="BJ132" i="10"/>
  <c r="BI16" i="10"/>
  <c r="BI17" i="10"/>
  <c r="BI78" i="10"/>
  <c r="BI79" i="10"/>
  <c r="BI128" i="10"/>
  <c r="BI129" i="10"/>
  <c r="BI132" i="10"/>
  <c r="BH16" i="10"/>
  <c r="BH17" i="10"/>
  <c r="BH78" i="10"/>
  <c r="BH79" i="10"/>
  <c r="BH128" i="10"/>
  <c r="BH129" i="10"/>
  <c r="BH132" i="10"/>
  <c r="BG16" i="10"/>
  <c r="BG17" i="10"/>
  <c r="BG78" i="10"/>
  <c r="BG79" i="10"/>
  <c r="BG128" i="10"/>
  <c r="BG129" i="10"/>
  <c r="BG132" i="10"/>
  <c r="BF16" i="10"/>
  <c r="BF17" i="10"/>
  <c r="BF78" i="10"/>
  <c r="BF79" i="10"/>
  <c r="BF128" i="10"/>
  <c r="BF129" i="10"/>
  <c r="BF132" i="10"/>
  <c r="BE16" i="10"/>
  <c r="BE17" i="10"/>
  <c r="BE78" i="10"/>
  <c r="BE79" i="10"/>
  <c r="BE128" i="10"/>
  <c r="BE129" i="10"/>
  <c r="BE132" i="10"/>
  <c r="BD16" i="10"/>
  <c r="BD17" i="10"/>
  <c r="BD78" i="10"/>
  <c r="BD79" i="10"/>
  <c r="BD128" i="10"/>
  <c r="BD129" i="10"/>
  <c r="BD132" i="10"/>
  <c r="BC16" i="10"/>
  <c r="BC17" i="10"/>
  <c r="BC78" i="10"/>
  <c r="BC79" i="10"/>
  <c r="BC128" i="10"/>
  <c r="BC129" i="10"/>
  <c r="BC132" i="10"/>
  <c r="BB16" i="10"/>
  <c r="BB17" i="10"/>
  <c r="BB78" i="10"/>
  <c r="BB79" i="10"/>
  <c r="BB128" i="10"/>
  <c r="BB129" i="10"/>
  <c r="BB132" i="10"/>
  <c r="BA16" i="10"/>
  <c r="BA17" i="10"/>
  <c r="BA78" i="10"/>
  <c r="BA79" i="10"/>
  <c r="BA128" i="10"/>
  <c r="BA129" i="10"/>
  <c r="BA132" i="10"/>
  <c r="AZ16" i="10"/>
  <c r="AZ17" i="10"/>
  <c r="AZ78" i="10"/>
  <c r="AZ79" i="10"/>
  <c r="AZ128" i="10"/>
  <c r="AZ129" i="10"/>
  <c r="AZ132" i="10"/>
  <c r="AY16" i="10"/>
  <c r="AY17" i="10"/>
  <c r="AY78" i="10"/>
  <c r="AY79" i="10"/>
  <c r="AY128" i="10"/>
  <c r="AY129" i="10"/>
  <c r="AY132" i="10"/>
  <c r="AX16" i="10"/>
  <c r="AX17" i="10"/>
  <c r="AX78" i="10"/>
  <c r="AX79" i="10"/>
  <c r="AX128" i="10"/>
  <c r="AX129" i="10"/>
  <c r="AX132" i="10"/>
  <c r="AW16" i="10"/>
  <c r="AW17" i="10"/>
  <c r="AW78" i="10"/>
  <c r="AW79" i="10"/>
  <c r="AW128" i="10"/>
  <c r="AW129" i="10"/>
  <c r="AW132" i="10"/>
  <c r="AV16" i="10"/>
  <c r="AV17" i="10"/>
  <c r="AV78" i="10"/>
  <c r="AV79" i="10"/>
  <c r="AV128" i="10"/>
  <c r="AV129" i="10"/>
  <c r="AV132" i="10"/>
  <c r="AU16" i="10"/>
  <c r="AU17" i="10"/>
  <c r="AU78" i="10"/>
  <c r="AU79" i="10"/>
  <c r="AU128" i="10"/>
  <c r="AU129" i="10"/>
  <c r="AU132" i="10"/>
  <c r="AT16" i="10"/>
  <c r="AT17" i="10"/>
  <c r="AT78" i="10"/>
  <c r="AT79" i="10"/>
  <c r="AT128" i="10"/>
  <c r="AT129" i="10"/>
  <c r="AT132" i="10"/>
  <c r="AS16" i="10"/>
  <c r="AS17" i="10"/>
  <c r="AS78" i="10"/>
  <c r="AS79" i="10"/>
  <c r="AS128" i="10"/>
  <c r="AS129" i="10"/>
  <c r="AS132" i="10"/>
  <c r="AR16" i="10"/>
  <c r="AR17" i="10"/>
  <c r="AR78" i="10"/>
  <c r="AR79" i="10"/>
  <c r="AR128" i="10"/>
  <c r="AR129" i="10"/>
  <c r="AR132" i="10"/>
  <c r="AQ16" i="10"/>
  <c r="AQ17" i="10"/>
  <c r="AQ78" i="10"/>
  <c r="AQ79" i="10"/>
  <c r="AQ128" i="10"/>
  <c r="AQ129" i="10"/>
  <c r="AQ132" i="10"/>
  <c r="AP16" i="10"/>
  <c r="AP17" i="10"/>
  <c r="AP78" i="10"/>
  <c r="AP79" i="10"/>
  <c r="AP128" i="10"/>
  <c r="AP129" i="10"/>
  <c r="AP132" i="10"/>
  <c r="AO16" i="10"/>
  <c r="AO17" i="10"/>
  <c r="AO78" i="10"/>
  <c r="AO79" i="10"/>
  <c r="AO128" i="10"/>
  <c r="AO129" i="10"/>
  <c r="AO132" i="10"/>
  <c r="AN16" i="10"/>
  <c r="AN17" i="10"/>
  <c r="AN78" i="10"/>
  <c r="AN79" i="10"/>
  <c r="AN128" i="10"/>
  <c r="AN129" i="10"/>
  <c r="AN132" i="10"/>
  <c r="AM16" i="10"/>
  <c r="AM17" i="10"/>
  <c r="AM78" i="10"/>
  <c r="AM79" i="10"/>
  <c r="AM128" i="10"/>
  <c r="AM129" i="10"/>
  <c r="AM132" i="10"/>
  <c r="AL16" i="10"/>
  <c r="AL17" i="10"/>
  <c r="AL78" i="10"/>
  <c r="AL79" i="10"/>
  <c r="AL128" i="10"/>
  <c r="AL129" i="10"/>
  <c r="AL132" i="10"/>
  <c r="AK16" i="10"/>
  <c r="AK17" i="10"/>
  <c r="AK78" i="10"/>
  <c r="AK79" i="10"/>
  <c r="AK128" i="10"/>
  <c r="AK129" i="10"/>
  <c r="AK132" i="10"/>
  <c r="AJ16" i="10"/>
  <c r="AJ17" i="10"/>
  <c r="AJ78" i="10"/>
  <c r="AJ79" i="10"/>
  <c r="AJ128" i="10"/>
  <c r="AJ129" i="10"/>
  <c r="AJ132" i="10"/>
  <c r="AI16" i="10"/>
  <c r="AI17" i="10"/>
  <c r="AI78" i="10"/>
  <c r="AI79" i="10"/>
  <c r="AI128" i="10"/>
  <c r="AI129" i="10"/>
  <c r="AI132" i="10"/>
  <c r="AH16" i="10"/>
  <c r="AH17" i="10"/>
  <c r="AH78" i="10"/>
  <c r="AH79" i="10"/>
  <c r="AH128" i="10"/>
  <c r="AH129" i="10"/>
  <c r="AH132"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BZ146" i="9"/>
  <c r="BY146" i="9"/>
  <c r="BX146" i="9"/>
  <c r="BW146" i="9"/>
  <c r="BV146" i="9"/>
  <c r="BU146" i="9"/>
  <c r="BT146" i="9"/>
  <c r="BS146" i="9"/>
  <c r="BR146" i="9"/>
  <c r="BQ146" i="9"/>
  <c r="BP146" i="9"/>
  <c r="BO146" i="9"/>
  <c r="BN146" i="9"/>
  <c r="BM146" i="9"/>
  <c r="BL146" i="9"/>
  <c r="BK146" i="9"/>
  <c r="BJ146" i="9"/>
  <c r="BI146" i="9"/>
  <c r="BH146" i="9"/>
  <c r="BG146" i="9"/>
  <c r="BF146" i="9"/>
  <c r="BE146" i="9"/>
  <c r="BD146" i="9"/>
  <c r="BC146" i="9"/>
  <c r="BB146" i="9"/>
  <c r="BA146" i="9"/>
  <c r="AZ146" i="9"/>
  <c r="AY146" i="9"/>
  <c r="AX146" i="9"/>
  <c r="AW146" i="9"/>
  <c r="AV146" i="9"/>
  <c r="AU146" i="9"/>
  <c r="AT146" i="9"/>
  <c r="AS146" i="9"/>
  <c r="AR146" i="9"/>
  <c r="AQ146" i="9"/>
  <c r="AP146" i="9"/>
  <c r="AO146" i="9"/>
  <c r="AN146" i="9"/>
  <c r="AM146" i="9"/>
  <c r="AL146" i="9"/>
  <c r="AK146" i="9"/>
  <c r="AJ146" i="9"/>
  <c r="AI146" i="9"/>
  <c r="AH146" i="9"/>
  <c r="BZ145" i="9"/>
  <c r="BY145" i="9"/>
  <c r="BX145" i="9"/>
  <c r="BW145" i="9"/>
  <c r="BV145" i="9"/>
  <c r="BU145" i="9"/>
  <c r="BT145" i="9"/>
  <c r="BS145" i="9"/>
  <c r="BR145" i="9"/>
  <c r="BQ145" i="9"/>
  <c r="BP145" i="9"/>
  <c r="BO145" i="9"/>
  <c r="BN145" i="9"/>
  <c r="BM145" i="9"/>
  <c r="BL145" i="9"/>
  <c r="BK145" i="9"/>
  <c r="BJ145" i="9"/>
  <c r="BI145" i="9"/>
  <c r="BH145" i="9"/>
  <c r="BG145" i="9"/>
  <c r="BF145" i="9"/>
  <c r="BE145" i="9"/>
  <c r="BD145" i="9"/>
  <c r="BC145" i="9"/>
  <c r="BB145" i="9"/>
  <c r="BA145" i="9"/>
  <c r="AZ145" i="9"/>
  <c r="AY145" i="9"/>
  <c r="AX145" i="9"/>
  <c r="AW145" i="9"/>
  <c r="AV145" i="9"/>
  <c r="AU145" i="9"/>
  <c r="AT145" i="9"/>
  <c r="AS145" i="9"/>
  <c r="AR145" i="9"/>
  <c r="AQ145" i="9"/>
  <c r="AP145" i="9"/>
  <c r="AO145" i="9"/>
  <c r="AN145" i="9"/>
  <c r="AM145" i="9"/>
  <c r="AL145" i="9"/>
  <c r="AK145" i="9"/>
  <c r="AJ145" i="9"/>
  <c r="AI145" i="9"/>
  <c r="AH145" i="9"/>
  <c r="BZ144" i="9"/>
  <c r="BY144" i="9"/>
  <c r="BX144" i="9"/>
  <c r="BW144" i="9"/>
  <c r="BV144" i="9"/>
  <c r="BU144" i="9"/>
  <c r="BT144" i="9"/>
  <c r="BS144" i="9"/>
  <c r="BR144" i="9"/>
  <c r="BQ144" i="9"/>
  <c r="BP144" i="9"/>
  <c r="BO144" i="9"/>
  <c r="BN144" i="9"/>
  <c r="BM144" i="9"/>
  <c r="BL144" i="9"/>
  <c r="BK144" i="9"/>
  <c r="BJ144" i="9"/>
  <c r="BI144" i="9"/>
  <c r="BH144" i="9"/>
  <c r="BG144" i="9"/>
  <c r="BF144" i="9"/>
  <c r="BE144" i="9"/>
  <c r="BD144" i="9"/>
  <c r="BC144" i="9"/>
  <c r="BB144" i="9"/>
  <c r="BA144" i="9"/>
  <c r="AZ144" i="9"/>
  <c r="AY144" i="9"/>
  <c r="AX144" i="9"/>
  <c r="AW144" i="9"/>
  <c r="AV144" i="9"/>
  <c r="AU144" i="9"/>
  <c r="AT144" i="9"/>
  <c r="AS144" i="9"/>
  <c r="AR144" i="9"/>
  <c r="AQ144" i="9"/>
  <c r="AP144" i="9"/>
  <c r="AO144" i="9"/>
  <c r="AN144" i="9"/>
  <c r="AM144" i="9"/>
  <c r="AL144" i="9"/>
  <c r="AK144" i="9"/>
  <c r="AJ144" i="9"/>
  <c r="AI144" i="9"/>
  <c r="AH144" i="9"/>
  <c r="BZ143" i="9"/>
  <c r="BY143" i="9"/>
  <c r="BX143" i="9"/>
  <c r="BW143" i="9"/>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BZ142" i="9"/>
  <c r="BY142" i="9"/>
  <c r="BX142" i="9"/>
  <c r="BW142" i="9"/>
  <c r="BV142" i="9"/>
  <c r="BU142" i="9"/>
  <c r="BT142"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BZ141" i="9"/>
  <c r="BY141" i="9"/>
  <c r="BX141" i="9"/>
  <c r="BW141" i="9"/>
  <c r="BV141" i="9"/>
  <c r="BU141" i="9"/>
  <c r="BT141"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BZ140" i="9"/>
  <c r="BY140" i="9"/>
  <c r="BX140" i="9"/>
  <c r="BW140" i="9"/>
  <c r="BV140" i="9"/>
  <c r="BU140" i="9"/>
  <c r="BT140" i="9"/>
  <c r="BS140" i="9"/>
  <c r="BR140" i="9"/>
  <c r="BQ140" i="9"/>
  <c r="BP140" i="9"/>
  <c r="BO140" i="9"/>
  <c r="BN140" i="9"/>
  <c r="BM140" i="9"/>
  <c r="BL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BZ139" i="9"/>
  <c r="BY139" i="9"/>
  <c r="BX139" i="9"/>
  <c r="BW139" i="9"/>
  <c r="BV139" i="9"/>
  <c r="BU139" i="9"/>
  <c r="BT139" i="9"/>
  <c r="BS139" i="9"/>
  <c r="BR139" i="9"/>
  <c r="BQ139" i="9"/>
  <c r="BP139" i="9"/>
  <c r="BO139" i="9"/>
  <c r="BN139" i="9"/>
  <c r="BM139" i="9"/>
  <c r="BL139" i="9"/>
  <c r="BK139" i="9"/>
  <c r="BJ139" i="9"/>
  <c r="BI139" i="9"/>
  <c r="BH139" i="9"/>
  <c r="BG139" i="9"/>
  <c r="BF139" i="9"/>
  <c r="BE139" i="9"/>
  <c r="BD139" i="9"/>
  <c r="BC139" i="9"/>
  <c r="BB139" i="9"/>
  <c r="BA139" i="9"/>
  <c r="AZ139" i="9"/>
  <c r="AY139" i="9"/>
  <c r="AX139" i="9"/>
  <c r="AW139" i="9"/>
  <c r="AV139" i="9"/>
  <c r="AU139" i="9"/>
  <c r="AT139" i="9"/>
  <c r="AS139" i="9"/>
  <c r="AR139" i="9"/>
  <c r="AQ139" i="9"/>
  <c r="AP139" i="9"/>
  <c r="AO139" i="9"/>
  <c r="AN139" i="9"/>
  <c r="AM139" i="9"/>
  <c r="AL139" i="9"/>
  <c r="AK139" i="9"/>
  <c r="AJ139" i="9"/>
  <c r="AI139" i="9"/>
  <c r="AH139" i="9"/>
  <c r="BZ138" i="9"/>
  <c r="BY138" i="9"/>
  <c r="BX138" i="9"/>
  <c r="BW138" i="9"/>
  <c r="BV138" i="9"/>
  <c r="BU138" i="9"/>
  <c r="BT138" i="9"/>
  <c r="BS138" i="9"/>
  <c r="BR138" i="9"/>
  <c r="BQ138" i="9"/>
  <c r="BP138" i="9"/>
  <c r="BO138" i="9"/>
  <c r="BN138" i="9"/>
  <c r="BM138" i="9"/>
  <c r="BL138" i="9"/>
  <c r="BK138" i="9"/>
  <c r="BJ138" i="9"/>
  <c r="BI138" i="9"/>
  <c r="BH138" i="9"/>
  <c r="BG138" i="9"/>
  <c r="BF138" i="9"/>
  <c r="BE138" i="9"/>
  <c r="BD138" i="9"/>
  <c r="BC138" i="9"/>
  <c r="BB138" i="9"/>
  <c r="BA138" i="9"/>
  <c r="AZ138" i="9"/>
  <c r="AY138" i="9"/>
  <c r="AX138" i="9"/>
  <c r="AW138" i="9"/>
  <c r="AV138" i="9"/>
  <c r="AU138" i="9"/>
  <c r="AT138" i="9"/>
  <c r="AS138" i="9"/>
  <c r="AR138" i="9"/>
  <c r="AQ138" i="9"/>
  <c r="AP138" i="9"/>
  <c r="AO138" i="9"/>
  <c r="AN138" i="9"/>
  <c r="AM138" i="9"/>
  <c r="AL138" i="9"/>
  <c r="AK138" i="9"/>
  <c r="AJ138" i="9"/>
  <c r="AI138" i="9"/>
  <c r="AH138" i="9"/>
  <c r="BZ137"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BZ136" i="9"/>
  <c r="BY136" i="9"/>
  <c r="BX136" i="9"/>
  <c r="BW136" i="9"/>
  <c r="BV136" i="9"/>
  <c r="BU136" i="9"/>
  <c r="BT136" i="9"/>
  <c r="BS136" i="9"/>
  <c r="BR136" i="9"/>
  <c r="BQ136" i="9"/>
  <c r="BP136" i="9"/>
  <c r="BO136" i="9"/>
  <c r="BN136" i="9"/>
  <c r="BM136" i="9"/>
  <c r="BL136" i="9"/>
  <c r="BK136" i="9"/>
  <c r="BJ136" i="9"/>
  <c r="BI136" i="9"/>
  <c r="BH136" i="9"/>
  <c r="BG136" i="9"/>
  <c r="BF136" i="9"/>
  <c r="BE136" i="9"/>
  <c r="BD136" i="9"/>
  <c r="BC136" i="9"/>
  <c r="BB136" i="9"/>
  <c r="BA136" i="9"/>
  <c r="AZ136" i="9"/>
  <c r="AY136" i="9"/>
  <c r="AX136" i="9"/>
  <c r="AW136" i="9"/>
  <c r="AV136" i="9"/>
  <c r="AU136" i="9"/>
  <c r="AT136" i="9"/>
  <c r="AS136" i="9"/>
  <c r="AR136" i="9"/>
  <c r="AQ136" i="9"/>
  <c r="AP136" i="9"/>
  <c r="AO136" i="9"/>
  <c r="AN136" i="9"/>
  <c r="AM136" i="9"/>
  <c r="AL136" i="9"/>
  <c r="AK136" i="9"/>
  <c r="AJ136" i="9"/>
  <c r="AI136" i="9"/>
  <c r="AH136" i="9"/>
  <c r="BZ135" i="9"/>
  <c r="BY135" i="9"/>
  <c r="BX135" i="9"/>
  <c r="BW135" i="9"/>
  <c r="BV135" i="9"/>
  <c r="BU135" i="9"/>
  <c r="BT135" i="9"/>
  <c r="BS135" i="9"/>
  <c r="BR135" i="9"/>
  <c r="BQ135" i="9"/>
  <c r="BP135" i="9"/>
  <c r="BO135" i="9"/>
  <c r="BN135" i="9"/>
  <c r="BM135" i="9"/>
  <c r="BL135" i="9"/>
  <c r="BK135" i="9"/>
  <c r="BJ135" i="9"/>
  <c r="BI135" i="9"/>
  <c r="BH135" i="9"/>
  <c r="BG135" i="9"/>
  <c r="BF135" i="9"/>
  <c r="BE135" i="9"/>
  <c r="BD135" i="9"/>
  <c r="BC135" i="9"/>
  <c r="BB135" i="9"/>
  <c r="BA135" i="9"/>
  <c r="AZ135" i="9"/>
  <c r="AY135" i="9"/>
  <c r="AX135" i="9"/>
  <c r="AW135" i="9"/>
  <c r="AV135" i="9"/>
  <c r="AU135" i="9"/>
  <c r="AT135" i="9"/>
  <c r="AS135" i="9"/>
  <c r="AR135" i="9"/>
  <c r="AQ135" i="9"/>
  <c r="AP135" i="9"/>
  <c r="AO135" i="9"/>
  <c r="AN135" i="9"/>
  <c r="AM135" i="9"/>
  <c r="AL135" i="9"/>
  <c r="AK135" i="9"/>
  <c r="AJ135" i="9"/>
  <c r="AI135" i="9"/>
  <c r="AH135" i="9"/>
  <c r="BZ16" i="9"/>
  <c r="BZ17" i="9"/>
  <c r="BZ22" i="9"/>
  <c r="BZ78" i="9"/>
  <c r="BZ79" i="9"/>
  <c r="BZ128" i="9"/>
  <c r="BZ129" i="9"/>
  <c r="BZ132" i="9"/>
  <c r="BY16" i="9"/>
  <c r="BY17" i="9"/>
  <c r="BY22" i="9"/>
  <c r="BY78" i="9"/>
  <c r="BY79" i="9"/>
  <c r="BY128" i="9"/>
  <c r="BY129" i="9"/>
  <c r="BY132" i="9"/>
  <c r="BX16" i="9"/>
  <c r="BX17" i="9"/>
  <c r="BX22" i="9"/>
  <c r="BX78" i="9"/>
  <c r="BX79" i="9"/>
  <c r="BX128" i="9"/>
  <c r="BX129" i="9"/>
  <c r="BX132" i="9"/>
  <c r="BW16" i="9"/>
  <c r="BW17" i="9"/>
  <c r="BW22" i="9"/>
  <c r="BW78" i="9"/>
  <c r="BW79" i="9"/>
  <c r="BW128" i="9"/>
  <c r="BW129" i="9"/>
  <c r="BW132" i="9"/>
  <c r="BV16" i="9"/>
  <c r="BV17" i="9"/>
  <c r="BV22" i="9"/>
  <c r="BV78" i="9"/>
  <c r="BV79" i="9"/>
  <c r="BV128" i="9"/>
  <c r="BV129" i="9"/>
  <c r="BV132" i="9"/>
  <c r="BU16" i="9"/>
  <c r="BU17" i="9"/>
  <c r="BU22" i="9"/>
  <c r="BU78" i="9"/>
  <c r="BU79" i="9"/>
  <c r="BU128" i="9"/>
  <c r="BU129" i="9"/>
  <c r="BU132" i="9"/>
  <c r="BT16" i="9"/>
  <c r="BT17" i="9"/>
  <c r="BT22" i="9"/>
  <c r="BT78" i="9"/>
  <c r="BT79" i="9"/>
  <c r="BT128" i="9"/>
  <c r="BT129" i="9"/>
  <c r="BT132" i="9"/>
  <c r="BS16" i="9"/>
  <c r="BS17" i="9"/>
  <c r="BS22" i="9"/>
  <c r="BS78" i="9"/>
  <c r="BS79" i="9"/>
  <c r="BS128" i="9"/>
  <c r="BS129" i="9"/>
  <c r="BS132" i="9"/>
  <c r="BR16" i="9"/>
  <c r="BR17" i="9"/>
  <c r="BR22" i="9"/>
  <c r="BR78" i="9"/>
  <c r="BR79" i="9"/>
  <c r="BR128" i="9"/>
  <c r="BR129" i="9"/>
  <c r="BR132" i="9"/>
  <c r="BQ16" i="9"/>
  <c r="BQ17" i="9"/>
  <c r="BQ22" i="9"/>
  <c r="BQ78" i="9"/>
  <c r="BQ79" i="9"/>
  <c r="BQ128" i="9"/>
  <c r="BQ129" i="9"/>
  <c r="BQ132" i="9"/>
  <c r="BP16" i="9"/>
  <c r="BP17" i="9"/>
  <c r="BP22" i="9"/>
  <c r="BP78" i="9"/>
  <c r="BP79" i="9"/>
  <c r="BP128" i="9"/>
  <c r="BP129" i="9"/>
  <c r="BP132" i="9"/>
  <c r="BO16" i="9"/>
  <c r="BO17" i="9"/>
  <c r="BO22" i="9"/>
  <c r="BO78" i="9"/>
  <c r="BO79" i="9"/>
  <c r="BO128" i="9"/>
  <c r="BO129" i="9"/>
  <c r="BO132" i="9"/>
  <c r="BN16" i="9"/>
  <c r="BN17" i="9"/>
  <c r="BN22" i="9"/>
  <c r="BN78" i="9"/>
  <c r="BN79" i="9"/>
  <c r="BN128" i="9"/>
  <c r="BN129" i="9"/>
  <c r="BN132" i="9"/>
  <c r="BM16" i="9"/>
  <c r="BM17" i="9"/>
  <c r="BM22" i="9"/>
  <c r="BM78" i="9"/>
  <c r="BM79" i="9"/>
  <c r="BM128" i="9"/>
  <c r="BM129" i="9"/>
  <c r="BM132" i="9"/>
  <c r="BL16" i="9"/>
  <c r="BL17" i="9"/>
  <c r="BL22" i="9"/>
  <c r="BL78" i="9"/>
  <c r="BL79" i="9"/>
  <c r="BL128" i="9"/>
  <c r="BL129" i="9"/>
  <c r="BL132" i="9"/>
  <c r="BK16" i="9"/>
  <c r="BK17" i="9"/>
  <c r="BK22" i="9"/>
  <c r="BK78" i="9"/>
  <c r="BK79" i="9"/>
  <c r="BK128" i="9"/>
  <c r="BK129" i="9"/>
  <c r="BK132" i="9"/>
  <c r="BJ16" i="9"/>
  <c r="BJ17" i="9"/>
  <c r="BJ22" i="9"/>
  <c r="BJ78" i="9"/>
  <c r="BJ79" i="9"/>
  <c r="BJ128" i="9"/>
  <c r="BJ129" i="9"/>
  <c r="BJ132" i="9"/>
  <c r="BI16" i="9"/>
  <c r="BI17" i="9"/>
  <c r="BI22" i="9"/>
  <c r="BI78" i="9"/>
  <c r="BI79" i="9"/>
  <c r="BI128" i="9"/>
  <c r="BI129" i="9"/>
  <c r="BI132" i="9"/>
  <c r="BH16" i="9"/>
  <c r="BH17" i="9"/>
  <c r="BH22" i="9"/>
  <c r="BH78" i="9"/>
  <c r="BH79" i="9"/>
  <c r="BH128" i="9"/>
  <c r="BH129" i="9"/>
  <c r="BH132" i="9"/>
  <c r="BG16" i="9"/>
  <c r="BG17" i="9"/>
  <c r="BG22" i="9"/>
  <c r="BG78" i="9"/>
  <c r="BG79" i="9"/>
  <c r="BG128" i="9"/>
  <c r="BG129" i="9"/>
  <c r="BG132" i="9"/>
  <c r="BF16" i="9"/>
  <c r="BF17" i="9"/>
  <c r="BF22" i="9"/>
  <c r="BF78" i="9"/>
  <c r="BF79" i="9"/>
  <c r="BF128" i="9"/>
  <c r="BF129" i="9"/>
  <c r="BF132" i="9"/>
  <c r="BE16" i="9"/>
  <c r="BE17" i="9"/>
  <c r="BE22" i="9"/>
  <c r="BE78" i="9"/>
  <c r="BE79" i="9"/>
  <c r="BE128" i="9"/>
  <c r="BE129" i="9"/>
  <c r="BE132" i="9"/>
  <c r="BD16" i="9"/>
  <c r="BD17" i="9"/>
  <c r="BD22" i="9"/>
  <c r="BD78" i="9"/>
  <c r="BD79" i="9"/>
  <c r="BD128" i="9"/>
  <c r="BD129" i="9"/>
  <c r="BD132" i="9"/>
  <c r="BC16" i="9"/>
  <c r="BC17" i="9"/>
  <c r="BC22" i="9"/>
  <c r="BC78" i="9"/>
  <c r="BC79" i="9"/>
  <c r="BC128" i="9"/>
  <c r="BC129" i="9"/>
  <c r="BC132" i="9"/>
  <c r="BB16" i="9"/>
  <c r="BB17" i="9"/>
  <c r="BB22" i="9"/>
  <c r="BB78" i="9"/>
  <c r="BB79" i="9"/>
  <c r="BB128" i="9"/>
  <c r="BB129" i="9"/>
  <c r="BB132" i="9"/>
  <c r="BA16" i="9"/>
  <c r="BA17" i="9"/>
  <c r="BA22" i="9"/>
  <c r="BA78" i="9"/>
  <c r="BA79" i="9"/>
  <c r="BA128" i="9"/>
  <c r="BA129" i="9"/>
  <c r="BA132" i="9"/>
  <c r="AZ16" i="9"/>
  <c r="AZ17" i="9"/>
  <c r="AZ22" i="9"/>
  <c r="AZ78" i="9"/>
  <c r="AZ79" i="9"/>
  <c r="AZ128" i="9"/>
  <c r="AZ129" i="9"/>
  <c r="AZ132" i="9"/>
  <c r="AY16" i="9"/>
  <c r="AY17" i="9"/>
  <c r="AY22" i="9"/>
  <c r="AY78" i="9"/>
  <c r="AY79" i="9"/>
  <c r="AY128" i="9"/>
  <c r="AY129" i="9"/>
  <c r="AY132" i="9"/>
  <c r="AX16" i="9"/>
  <c r="AX17" i="9"/>
  <c r="AX22" i="9"/>
  <c r="AX78" i="9"/>
  <c r="AX79" i="9"/>
  <c r="AX128" i="9"/>
  <c r="AX129" i="9"/>
  <c r="AX132" i="9"/>
  <c r="AW16" i="9"/>
  <c r="AW17" i="9"/>
  <c r="AW22" i="9"/>
  <c r="AW78" i="9"/>
  <c r="AW79" i="9"/>
  <c r="AW128" i="9"/>
  <c r="AW129" i="9"/>
  <c r="AW132" i="9"/>
  <c r="AV16" i="9"/>
  <c r="AV17" i="9"/>
  <c r="AV22" i="9"/>
  <c r="AV78" i="9"/>
  <c r="AV79" i="9"/>
  <c r="AV128" i="9"/>
  <c r="AV129" i="9"/>
  <c r="AV132" i="9"/>
  <c r="AU16" i="9"/>
  <c r="AU17" i="9"/>
  <c r="AU22" i="9"/>
  <c r="AU78" i="9"/>
  <c r="AU79" i="9"/>
  <c r="AU128" i="9"/>
  <c r="AU129" i="9"/>
  <c r="AU132" i="9"/>
  <c r="AT16" i="9"/>
  <c r="AT17" i="9"/>
  <c r="AT22" i="9"/>
  <c r="AT78" i="9"/>
  <c r="AT79" i="9"/>
  <c r="AT128" i="9"/>
  <c r="AT129" i="9"/>
  <c r="AT132" i="9"/>
  <c r="AS16" i="9"/>
  <c r="AS17" i="9"/>
  <c r="AS22" i="9"/>
  <c r="AS78" i="9"/>
  <c r="AS79" i="9"/>
  <c r="AS128" i="9"/>
  <c r="AS129" i="9"/>
  <c r="AS132" i="9"/>
  <c r="AR16" i="9"/>
  <c r="AR17" i="9"/>
  <c r="AR22" i="9"/>
  <c r="AR78" i="9"/>
  <c r="AR79" i="9"/>
  <c r="AR128" i="9"/>
  <c r="AR129" i="9"/>
  <c r="AR132" i="9"/>
  <c r="AQ16" i="9"/>
  <c r="AQ17" i="9"/>
  <c r="AQ22" i="9"/>
  <c r="AQ78" i="9"/>
  <c r="AQ79" i="9"/>
  <c r="AQ128" i="9"/>
  <c r="AQ129" i="9"/>
  <c r="AQ132" i="9"/>
  <c r="AP16" i="9"/>
  <c r="AP17" i="9"/>
  <c r="AP22" i="9"/>
  <c r="AP78" i="9"/>
  <c r="AP79" i="9"/>
  <c r="AP128" i="9"/>
  <c r="AP129" i="9"/>
  <c r="AP132" i="9"/>
  <c r="AO16" i="9"/>
  <c r="AO17" i="9"/>
  <c r="AO22" i="9"/>
  <c r="AO78" i="9"/>
  <c r="AO79" i="9"/>
  <c r="AO128" i="9"/>
  <c r="AO129" i="9"/>
  <c r="AO132" i="9"/>
  <c r="AN16" i="9"/>
  <c r="AN17" i="9"/>
  <c r="AN22" i="9"/>
  <c r="AN78" i="9"/>
  <c r="AN79" i="9"/>
  <c r="AN128" i="9"/>
  <c r="AN129" i="9"/>
  <c r="AN132" i="9"/>
  <c r="AM16" i="9"/>
  <c r="AM17" i="9"/>
  <c r="AM22" i="9"/>
  <c r="AM78" i="9"/>
  <c r="AM79" i="9"/>
  <c r="AM128" i="9"/>
  <c r="AM129" i="9"/>
  <c r="AM132" i="9"/>
  <c r="AL16" i="9"/>
  <c r="AL17" i="9"/>
  <c r="AL22" i="9"/>
  <c r="AL78" i="9"/>
  <c r="AL79" i="9"/>
  <c r="AL128" i="9"/>
  <c r="AL129" i="9"/>
  <c r="AL132" i="9"/>
  <c r="AK16" i="9"/>
  <c r="AK17" i="9"/>
  <c r="AK22" i="9"/>
  <c r="AK78" i="9"/>
  <c r="AK79" i="9"/>
  <c r="AK128" i="9"/>
  <c r="AK129" i="9"/>
  <c r="AK132" i="9"/>
  <c r="AJ16" i="9"/>
  <c r="AJ17" i="9"/>
  <c r="AJ22" i="9"/>
  <c r="AJ78" i="9"/>
  <c r="AJ79" i="9"/>
  <c r="AJ128" i="9"/>
  <c r="AJ129" i="9"/>
  <c r="AJ132" i="9"/>
  <c r="AI16" i="9"/>
  <c r="AI17" i="9"/>
  <c r="AI22" i="9"/>
  <c r="AI78" i="9"/>
  <c r="AI79" i="9"/>
  <c r="AI128" i="9"/>
  <c r="AI129" i="9"/>
  <c r="AI132" i="9"/>
  <c r="AH16" i="9"/>
  <c r="AH17" i="9"/>
  <c r="AH22" i="9"/>
  <c r="AH78" i="9"/>
  <c r="AH79" i="9"/>
  <c r="AH128" i="9"/>
  <c r="AH129" i="9"/>
  <c r="AH132" i="9"/>
  <c r="BZ131" i="9"/>
  <c r="BY131" i="9"/>
  <c r="BX131" i="9"/>
  <c r="BW131" i="9"/>
  <c r="BV131" i="9"/>
  <c r="BU131" i="9"/>
  <c r="BT131" i="9"/>
  <c r="BS131" i="9"/>
  <c r="BR131" i="9"/>
  <c r="BQ131" i="9"/>
  <c r="BP131" i="9"/>
  <c r="BO131" i="9"/>
  <c r="BN131" i="9"/>
  <c r="BM131" i="9"/>
  <c r="BL131" i="9"/>
  <c r="BK131" i="9"/>
  <c r="BJ131" i="9"/>
  <c r="BI131" i="9"/>
  <c r="BH131"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H131" i="9"/>
  <c r="BZ50" i="8"/>
  <c r="BY50" i="8"/>
  <c r="BX50" i="8"/>
  <c r="BW50" i="8"/>
  <c r="BV50" i="8"/>
  <c r="BU50" i="8"/>
  <c r="BT50" i="8"/>
  <c r="BS50" i="8"/>
  <c r="BR50" i="8"/>
  <c r="BQ50" i="8"/>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BZ93" i="6"/>
  <c r="BY93" i="6"/>
  <c r="BX93" i="6"/>
  <c r="BW93" i="6"/>
  <c r="BV93" i="6"/>
  <c r="BU93" i="6"/>
  <c r="BT93" i="6"/>
  <c r="BS93" i="6"/>
  <c r="BR93" i="6"/>
  <c r="BQ93" i="6"/>
  <c r="BP93" i="6"/>
  <c r="BO93" i="6"/>
  <c r="BN93" i="6"/>
  <c r="BM93" i="6"/>
  <c r="BL93"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BZ90" i="6"/>
  <c r="BY90" i="6"/>
  <c r="BX90" i="6"/>
  <c r="BW90" i="6"/>
  <c r="BV90" i="6"/>
  <c r="BU90" i="6"/>
  <c r="BT90" i="6"/>
  <c r="BS90" i="6"/>
  <c r="BR90" i="6"/>
  <c r="BQ90" i="6"/>
  <c r="BP14" i="6"/>
  <c r="BP90" i="6"/>
  <c r="BO14" i="6"/>
  <c r="BO90" i="6"/>
  <c r="BN14" i="6"/>
  <c r="BN90" i="6"/>
  <c r="BM14" i="6"/>
  <c r="BM90" i="6"/>
  <c r="BL14" i="6"/>
  <c r="BL90" i="6"/>
  <c r="BZ38" i="6"/>
  <c r="BZ60" i="6"/>
  <c r="BZ89" i="6"/>
  <c r="BY38" i="6"/>
  <c r="BY60" i="6"/>
  <c r="BY89" i="6"/>
  <c r="BX38" i="6"/>
  <c r="BX60" i="6"/>
  <c r="BX89" i="6"/>
  <c r="BW38" i="6"/>
  <c r="BW60" i="6"/>
  <c r="BW89" i="6"/>
  <c r="BV38" i="6"/>
  <c r="BV60" i="6"/>
  <c r="BV89" i="6"/>
  <c r="BU38" i="6"/>
  <c r="BU60" i="6"/>
  <c r="BU89" i="6"/>
  <c r="BT38" i="6"/>
  <c r="BT60" i="6"/>
  <c r="BT89" i="6"/>
  <c r="BS38" i="6"/>
  <c r="BS60" i="6"/>
  <c r="BS89" i="6"/>
  <c r="BR38" i="6"/>
  <c r="BR60" i="6"/>
  <c r="BR89" i="6"/>
  <c r="BQ38" i="6"/>
  <c r="BQ60" i="6"/>
  <c r="BQ89" i="6"/>
  <c r="BP38" i="6"/>
  <c r="BP60" i="6"/>
  <c r="BP89" i="6"/>
  <c r="BO38" i="6"/>
  <c r="BO60" i="6"/>
  <c r="BO89" i="6"/>
  <c r="BN38" i="6"/>
  <c r="BN60" i="6"/>
  <c r="BN89" i="6"/>
  <c r="BM38" i="6"/>
  <c r="BM60" i="6"/>
  <c r="BM89" i="6"/>
  <c r="BL38" i="6"/>
  <c r="BL60" i="6"/>
  <c r="BL89" i="6"/>
  <c r="BZ5" i="6"/>
  <c r="BZ6" i="6"/>
  <c r="BZ7" i="6"/>
  <c r="BZ10" i="6"/>
  <c r="BZ13" i="6"/>
  <c r="BZ20" i="6"/>
  <c r="BZ27" i="6"/>
  <c r="BZ73" i="6"/>
  <c r="BZ81" i="6"/>
  <c r="BZ86" i="6"/>
  <c r="BZ88" i="6"/>
  <c r="BY5" i="6"/>
  <c r="BY6" i="6"/>
  <c r="BY7" i="6"/>
  <c r="BY10" i="6"/>
  <c r="BY13" i="6"/>
  <c r="BY20" i="6"/>
  <c r="BY27" i="6"/>
  <c r="BY73" i="6"/>
  <c r="BY81" i="6"/>
  <c r="BY86" i="6"/>
  <c r="BY88" i="6"/>
  <c r="BX5" i="6"/>
  <c r="BX6" i="6"/>
  <c r="BX7" i="6"/>
  <c r="BX10" i="6"/>
  <c r="BX13" i="6"/>
  <c r="BX20" i="6"/>
  <c r="BX27" i="6"/>
  <c r="BX73" i="6"/>
  <c r="BX81" i="6"/>
  <c r="BX86" i="6"/>
  <c r="BX88" i="6"/>
  <c r="BW5" i="6"/>
  <c r="BW6" i="6"/>
  <c r="BW7" i="6"/>
  <c r="BW10" i="6"/>
  <c r="BW13" i="6"/>
  <c r="BW20" i="6"/>
  <c r="BW27" i="6"/>
  <c r="BW73" i="6"/>
  <c r="BW81" i="6"/>
  <c r="BW86" i="6"/>
  <c r="BW88" i="6"/>
  <c r="BV5" i="6"/>
  <c r="BV6" i="6"/>
  <c r="BV7" i="6"/>
  <c r="BV10" i="6"/>
  <c r="BV13" i="6"/>
  <c r="BV20" i="6"/>
  <c r="BV27" i="6"/>
  <c r="BV73" i="6"/>
  <c r="BV81" i="6"/>
  <c r="BV86" i="6"/>
  <c r="BV88" i="6"/>
  <c r="BU5" i="6"/>
  <c r="BU6" i="6"/>
  <c r="BU7" i="6"/>
  <c r="BU10" i="6"/>
  <c r="BU13" i="6"/>
  <c r="BU20" i="6"/>
  <c r="BU27" i="6"/>
  <c r="BU70" i="6"/>
  <c r="BU81" i="6"/>
  <c r="BU86" i="6"/>
  <c r="BU88" i="6"/>
  <c r="BT5" i="6"/>
  <c r="BT6" i="6"/>
  <c r="BT7" i="6"/>
  <c r="BT10" i="6"/>
  <c r="BT13" i="6"/>
  <c r="BT20" i="6"/>
  <c r="BT27" i="6"/>
  <c r="BT70" i="6"/>
  <c r="BT81" i="6"/>
  <c r="BT86" i="6"/>
  <c r="BT88" i="6"/>
  <c r="BS5" i="6"/>
  <c r="BS6" i="6"/>
  <c r="BS7" i="6"/>
  <c r="BS10" i="6"/>
  <c r="BS13" i="6"/>
  <c r="BS20" i="6"/>
  <c r="BS27" i="6"/>
  <c r="BS70" i="6"/>
  <c r="BS81" i="6"/>
  <c r="BS86" i="6"/>
  <c r="BS88" i="6"/>
  <c r="BR5" i="6"/>
  <c r="BR6" i="6"/>
  <c r="BR7" i="6"/>
  <c r="BR10" i="6"/>
  <c r="BR13" i="6"/>
  <c r="BR20" i="6"/>
  <c r="BR27" i="6"/>
  <c r="BR70" i="6"/>
  <c r="BR81" i="6"/>
  <c r="BR86" i="6"/>
  <c r="BR88" i="6"/>
  <c r="BQ5" i="6"/>
  <c r="BQ6" i="6"/>
  <c r="BQ7" i="6"/>
  <c r="BQ10" i="6"/>
  <c r="BQ13" i="6"/>
  <c r="BQ20" i="6"/>
  <c r="BQ27" i="6"/>
  <c r="BQ70" i="6"/>
  <c r="BQ81" i="6"/>
  <c r="BQ86" i="6"/>
  <c r="BQ88" i="6"/>
  <c r="BP6" i="6"/>
  <c r="BP7" i="6"/>
  <c r="BP10" i="6"/>
  <c r="BP13" i="6"/>
  <c r="BP20" i="6"/>
  <c r="BP27" i="6"/>
  <c r="BP81" i="6"/>
  <c r="BP86" i="6"/>
  <c r="BP88" i="6"/>
  <c r="BO6" i="6"/>
  <c r="BO7" i="6"/>
  <c r="BO10" i="6"/>
  <c r="BO13" i="6"/>
  <c r="BO20" i="6"/>
  <c r="BO27" i="6"/>
  <c r="BO81" i="6"/>
  <c r="BO86" i="6"/>
  <c r="BO88" i="6"/>
  <c r="BN6" i="6"/>
  <c r="BN7" i="6"/>
  <c r="BN10" i="6"/>
  <c r="BN13" i="6"/>
  <c r="BN20" i="6"/>
  <c r="BN27" i="6"/>
  <c r="BN81" i="6"/>
  <c r="BN86" i="6"/>
  <c r="BN88" i="6"/>
  <c r="BM6" i="6"/>
  <c r="BM7" i="6"/>
  <c r="BM10" i="6"/>
  <c r="BM13" i="6"/>
  <c r="BM20" i="6"/>
  <c r="BM27" i="6"/>
  <c r="BM81" i="6"/>
  <c r="BM86" i="6"/>
  <c r="BM88" i="6"/>
  <c r="BL6" i="6"/>
  <c r="BL7" i="6"/>
  <c r="BL10" i="6"/>
  <c r="BL13" i="6"/>
  <c r="BL20" i="6"/>
  <c r="BL27" i="6"/>
  <c r="BL81" i="6"/>
  <c r="BL86" i="6"/>
  <c r="BL88" i="6"/>
  <c r="BZ87" i="7"/>
  <c r="BY87" i="7"/>
  <c r="BX87" i="7"/>
  <c r="BW87" i="7"/>
  <c r="BV87" i="7"/>
  <c r="BU87" i="7"/>
  <c r="BT87" i="7"/>
  <c r="BS87" i="7"/>
  <c r="BR87" i="7"/>
  <c r="BQ87" i="7"/>
  <c r="BP87" i="7"/>
  <c r="BO87" i="7"/>
  <c r="BN87" i="7"/>
  <c r="BM87" i="7"/>
  <c r="BL87" i="7"/>
  <c r="BK6" i="6"/>
  <c r="BK7" i="6"/>
  <c r="BK10" i="6"/>
  <c r="BK13" i="6"/>
  <c r="BK14" i="6"/>
  <c r="BK20" i="6"/>
  <c r="BK38" i="6"/>
  <c r="BK60" i="6"/>
  <c r="BK81" i="6"/>
  <c r="BK86" i="6"/>
  <c r="BJ6" i="6"/>
  <c r="BJ7" i="6"/>
  <c r="BJ10" i="6"/>
  <c r="BJ13" i="6"/>
  <c r="BJ14" i="6"/>
  <c r="BJ20" i="6"/>
  <c r="BJ38" i="6"/>
  <c r="BJ60" i="6"/>
  <c r="BJ81" i="6"/>
  <c r="BJ86" i="6"/>
  <c r="BI6" i="6"/>
  <c r="BI7" i="6"/>
  <c r="BI10" i="6"/>
  <c r="BI13" i="6"/>
  <c r="BI14" i="6"/>
  <c r="BI20" i="6"/>
  <c r="BI38" i="6"/>
  <c r="BI60" i="6"/>
  <c r="BI81" i="6"/>
  <c r="BI86" i="6"/>
  <c r="BH6" i="6"/>
  <c r="BH7" i="6"/>
  <c r="BH10" i="6"/>
  <c r="BH13" i="6"/>
  <c r="BH14" i="6"/>
  <c r="BH20" i="6"/>
  <c r="BH38" i="6"/>
  <c r="BH60" i="6"/>
  <c r="BH81" i="6"/>
  <c r="BH86" i="6"/>
  <c r="BG6" i="6"/>
  <c r="BG7" i="6"/>
  <c r="BG10" i="6"/>
  <c r="BG13" i="6"/>
  <c r="BG14" i="6"/>
  <c r="BG20" i="6"/>
  <c r="BG38" i="6"/>
  <c r="BG60" i="6"/>
  <c r="BG81" i="6"/>
  <c r="BG86" i="6"/>
  <c r="BF6" i="6"/>
  <c r="BF7" i="6"/>
  <c r="BF10" i="6"/>
  <c r="BF13" i="6"/>
  <c r="BF14" i="6"/>
  <c r="BF20" i="6"/>
  <c r="BF38" i="6"/>
  <c r="BF60" i="6"/>
  <c r="BF81" i="6"/>
  <c r="BF86" i="6"/>
  <c r="BE6" i="6"/>
  <c r="BE7" i="6"/>
  <c r="BE10" i="6"/>
  <c r="BE13" i="6"/>
  <c r="BE14" i="6"/>
  <c r="BE20" i="6"/>
  <c r="BE38" i="6"/>
  <c r="BE60" i="6"/>
  <c r="BE81" i="6"/>
  <c r="BE86" i="6"/>
  <c r="BD6" i="6"/>
  <c r="BD7" i="6"/>
  <c r="BD10" i="6"/>
  <c r="BD13" i="6"/>
  <c r="BD14" i="6"/>
  <c r="BD20" i="6"/>
  <c r="BD38" i="6"/>
  <c r="BD60" i="6"/>
  <c r="BD81" i="6"/>
  <c r="BD86" i="6"/>
  <c r="BC6" i="6"/>
  <c r="BC7" i="6"/>
  <c r="BC10" i="6"/>
  <c r="BC13" i="6"/>
  <c r="BC14" i="6"/>
  <c r="BC20" i="6"/>
  <c r="BC38" i="6"/>
  <c r="BC60" i="6"/>
  <c r="BC81" i="6"/>
  <c r="BC86" i="6"/>
  <c r="BB6" i="6"/>
  <c r="BB7" i="6"/>
  <c r="BB10" i="6"/>
  <c r="BB13" i="6"/>
  <c r="BB14" i="6"/>
  <c r="BB20" i="6"/>
  <c r="BB38" i="6"/>
  <c r="BB60" i="6"/>
  <c r="BB81" i="6"/>
  <c r="BB86" i="6"/>
  <c r="BA6" i="6"/>
  <c r="BA7" i="6"/>
  <c r="BA10" i="6"/>
  <c r="BA13" i="6"/>
  <c r="BA14" i="6"/>
  <c r="BA20" i="6"/>
  <c r="BA38" i="6"/>
  <c r="BA60" i="6"/>
  <c r="BA81" i="6"/>
  <c r="BA86" i="6"/>
  <c r="AZ6" i="6"/>
  <c r="AZ7" i="6"/>
  <c r="AZ10" i="6"/>
  <c r="AZ13" i="6"/>
  <c r="AZ14" i="6"/>
  <c r="AZ20" i="6"/>
  <c r="AZ38" i="6"/>
  <c r="AZ60" i="6"/>
  <c r="AZ81" i="6"/>
  <c r="AZ86" i="6"/>
  <c r="AY6" i="6"/>
  <c r="AY7" i="6"/>
  <c r="AY10" i="6"/>
  <c r="AY13" i="6"/>
  <c r="AY14" i="6"/>
  <c r="AY20" i="6"/>
  <c r="AY38" i="6"/>
  <c r="AY60" i="6"/>
  <c r="AY81" i="6"/>
  <c r="AY86" i="6"/>
  <c r="AX6" i="6"/>
  <c r="AX7" i="6"/>
  <c r="AX10" i="6"/>
  <c r="AX13" i="6"/>
  <c r="AX14" i="6"/>
  <c r="AX20" i="6"/>
  <c r="AX38" i="6"/>
  <c r="AX60" i="6"/>
  <c r="AX81" i="6"/>
  <c r="AX86" i="6"/>
  <c r="AW6" i="6"/>
  <c r="AW7" i="6"/>
  <c r="AW10" i="6"/>
  <c r="AW13" i="6"/>
  <c r="AW14" i="6"/>
  <c r="AW20" i="6"/>
  <c r="AW38" i="6"/>
  <c r="AW60" i="6"/>
  <c r="AW81" i="6"/>
  <c r="AW86" i="6"/>
  <c r="AV6" i="6"/>
  <c r="AV7" i="6"/>
  <c r="AV10" i="6"/>
  <c r="AV13" i="6"/>
  <c r="AV14" i="6"/>
  <c r="AV20" i="6"/>
  <c r="AV38" i="6"/>
  <c r="AV60" i="6"/>
  <c r="AV81" i="6"/>
  <c r="AV86" i="6"/>
  <c r="AU6" i="6"/>
  <c r="AU7" i="6"/>
  <c r="AU10" i="6"/>
  <c r="AU13" i="6"/>
  <c r="AU14" i="6"/>
  <c r="AU20" i="6"/>
  <c r="AU38" i="6"/>
  <c r="AU60" i="6"/>
  <c r="AU81" i="6"/>
  <c r="AU86"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6" i="6"/>
  <c r="AT7" i="6"/>
  <c r="AT10" i="6"/>
  <c r="AT13" i="6"/>
  <c r="AT14" i="6"/>
  <c r="AT20" i="6"/>
  <c r="AT38" i="6"/>
  <c r="AT60" i="6"/>
  <c r="AT84" i="6"/>
  <c r="AS6" i="6"/>
  <c r="AS7" i="6"/>
  <c r="AS10" i="6"/>
  <c r="AS13" i="6"/>
  <c r="AS14" i="6"/>
  <c r="AS20" i="6"/>
  <c r="AS38" i="6"/>
  <c r="AS60" i="6"/>
  <c r="AS84" i="6"/>
  <c r="AR6" i="6"/>
  <c r="AR7" i="6"/>
  <c r="AR10" i="6"/>
  <c r="AR13" i="6"/>
  <c r="AR14" i="6"/>
  <c r="AR20" i="6"/>
  <c r="AR38" i="6"/>
  <c r="AR60" i="6"/>
  <c r="AR84" i="6"/>
  <c r="AQ6" i="6"/>
  <c r="AQ7" i="6"/>
  <c r="AQ10" i="6"/>
  <c r="AQ13" i="6"/>
  <c r="AQ14" i="6"/>
  <c r="AQ20" i="6"/>
  <c r="AQ38" i="6"/>
  <c r="AQ60" i="6"/>
  <c r="AQ84" i="6"/>
  <c r="AP6" i="6"/>
  <c r="AP7" i="6"/>
  <c r="AP10" i="6"/>
  <c r="AP14" i="6"/>
  <c r="AP20" i="6"/>
  <c r="AP38" i="6"/>
  <c r="AP60" i="6"/>
  <c r="AP84" i="6"/>
  <c r="AO6" i="6"/>
  <c r="AO7" i="6"/>
  <c r="AO10" i="6"/>
  <c r="AO14" i="6"/>
  <c r="AO20" i="6"/>
  <c r="AO38" i="6"/>
  <c r="AO60" i="6"/>
  <c r="AO84" i="6"/>
  <c r="AN6" i="6"/>
  <c r="AN7" i="6"/>
  <c r="AN10" i="6"/>
  <c r="AN14" i="6"/>
  <c r="AN20" i="6"/>
  <c r="AN38" i="6"/>
  <c r="AN60" i="6"/>
  <c r="AN84" i="6"/>
  <c r="AM6" i="6"/>
  <c r="AM7" i="6"/>
  <c r="AM10" i="6"/>
  <c r="AM14" i="6"/>
  <c r="AM20" i="6"/>
  <c r="AM38" i="6"/>
  <c r="AM60" i="6"/>
  <c r="AM84" i="6"/>
  <c r="AL6" i="6"/>
  <c r="AL7" i="6"/>
  <c r="AL10" i="6"/>
  <c r="AL14" i="6"/>
  <c r="AL20" i="6"/>
  <c r="AL38" i="6"/>
  <c r="AL60" i="6"/>
  <c r="AL84" i="6"/>
  <c r="AK6" i="6"/>
  <c r="AK7" i="6"/>
  <c r="AK10" i="6"/>
  <c r="AK14" i="6"/>
  <c r="AK20" i="6"/>
  <c r="AK38" i="6"/>
  <c r="AK60" i="6"/>
  <c r="AK84" i="6"/>
  <c r="AJ6" i="6"/>
  <c r="AJ7" i="6"/>
  <c r="AJ10" i="6"/>
  <c r="AJ14" i="6"/>
  <c r="AJ20" i="6"/>
  <c r="AJ38" i="6"/>
  <c r="AJ60" i="6"/>
  <c r="AJ84" i="6"/>
  <c r="AI6" i="6"/>
  <c r="AI7" i="6"/>
  <c r="AI10" i="6"/>
  <c r="AI14" i="6"/>
  <c r="AI20" i="6"/>
  <c r="AI38" i="6"/>
  <c r="AI60" i="6"/>
  <c r="AI84" i="6"/>
  <c r="AH6" i="6"/>
  <c r="AH7" i="6"/>
  <c r="AH10" i="6"/>
  <c r="AH14" i="6"/>
  <c r="AH20" i="6"/>
  <c r="AH38" i="6"/>
  <c r="AH60" i="6"/>
  <c r="AH84" i="6"/>
  <c r="AG6" i="6"/>
  <c r="AG7" i="6"/>
  <c r="AG10" i="6"/>
  <c r="AG14" i="6"/>
  <c r="AG20" i="6"/>
  <c r="AG38" i="6"/>
  <c r="AG60" i="6"/>
  <c r="AG84" i="6"/>
  <c r="AF6" i="6"/>
  <c r="AF7" i="6"/>
  <c r="AF10" i="6"/>
  <c r="AF14" i="6"/>
  <c r="AF20" i="6"/>
  <c r="AF38" i="6"/>
  <c r="AF60" i="6"/>
  <c r="AF84" i="6"/>
  <c r="AE6" i="6"/>
  <c r="AE7" i="6"/>
  <c r="AE10" i="6"/>
  <c r="AE14" i="6"/>
  <c r="AE20" i="6"/>
  <c r="AE38" i="6"/>
  <c r="AE60" i="6"/>
  <c r="AE84" i="6"/>
  <c r="AD6" i="6"/>
  <c r="AD7" i="6"/>
  <c r="AD10" i="6"/>
  <c r="AD14" i="6"/>
  <c r="AD20" i="6"/>
  <c r="AD38" i="6"/>
  <c r="AD60" i="6"/>
  <c r="AD84" i="6"/>
  <c r="AC6" i="6"/>
  <c r="AC7" i="6"/>
  <c r="AC10" i="6"/>
  <c r="AC14" i="6"/>
  <c r="AC20" i="6"/>
  <c r="AC38" i="6"/>
  <c r="AC60" i="6"/>
  <c r="AC84" i="6"/>
  <c r="AB6" i="6"/>
  <c r="AB7" i="6"/>
  <c r="AB10" i="6"/>
  <c r="AB14" i="6"/>
  <c r="AB20" i="6"/>
  <c r="AB38" i="6"/>
  <c r="AB60" i="6"/>
  <c r="AB84" i="6"/>
  <c r="AA6" i="6"/>
  <c r="AA7" i="6"/>
  <c r="AA10" i="6"/>
  <c r="AA14" i="6"/>
  <c r="AA20" i="6"/>
  <c r="AA38" i="6"/>
  <c r="AA60" i="6"/>
  <c r="AA84" i="6"/>
  <c r="Z6" i="6"/>
  <c r="Z7" i="6"/>
  <c r="Z10" i="6"/>
  <c r="Z14" i="6"/>
  <c r="Z20" i="6"/>
  <c r="Z38" i="6"/>
  <c r="Z60" i="6"/>
  <c r="Z84" i="6"/>
  <c r="Y6" i="6"/>
  <c r="Y7" i="6"/>
  <c r="Y10" i="6"/>
  <c r="Y14" i="6"/>
  <c r="Y20" i="6"/>
  <c r="Y38" i="6"/>
  <c r="Y60" i="6"/>
  <c r="Y84" i="6"/>
  <c r="X6" i="6"/>
  <c r="X7" i="6"/>
  <c r="X10" i="6"/>
  <c r="X14" i="6"/>
  <c r="X20" i="6"/>
  <c r="X38" i="6"/>
  <c r="X60" i="6"/>
  <c r="X84" i="6"/>
  <c r="W6" i="6"/>
  <c r="W7" i="6"/>
  <c r="W10" i="6"/>
  <c r="W14" i="6"/>
  <c r="W20" i="6"/>
  <c r="W38" i="6"/>
  <c r="W60" i="6"/>
  <c r="W84" i="6"/>
  <c r="V6" i="6"/>
  <c r="V7" i="6"/>
  <c r="V10" i="6"/>
  <c r="V14" i="6"/>
  <c r="V20" i="6"/>
  <c r="V38" i="6"/>
  <c r="V60" i="6"/>
  <c r="V84" i="6"/>
  <c r="U6" i="6"/>
  <c r="U7" i="6"/>
  <c r="U10" i="6"/>
  <c r="U14" i="6"/>
  <c r="U20" i="6"/>
  <c r="U38" i="6"/>
  <c r="U60" i="6"/>
  <c r="U84" i="6"/>
  <c r="T6" i="6"/>
  <c r="T7" i="6"/>
  <c r="T10" i="6"/>
  <c r="T14" i="6"/>
  <c r="T20" i="6"/>
  <c r="T38" i="6"/>
  <c r="T60" i="6"/>
  <c r="T84" i="6"/>
  <c r="S6" i="6"/>
  <c r="S7" i="6"/>
  <c r="S10" i="6"/>
  <c r="S14" i="6"/>
  <c r="S20" i="6"/>
  <c r="S38" i="6"/>
  <c r="S60" i="6"/>
  <c r="S84" i="6"/>
  <c r="R6" i="6"/>
  <c r="R7" i="6"/>
  <c r="R10" i="6"/>
  <c r="R14" i="6"/>
  <c r="R20" i="6"/>
  <c r="R38" i="6"/>
  <c r="R60" i="6"/>
  <c r="R84" i="6"/>
  <c r="Q6" i="6"/>
  <c r="Q7" i="6"/>
  <c r="Q10" i="6"/>
  <c r="Q14" i="6"/>
  <c r="Q20" i="6"/>
  <c r="Q38" i="6"/>
  <c r="Q60" i="6"/>
  <c r="Q84" i="6"/>
  <c r="P6" i="6"/>
  <c r="P7" i="6"/>
  <c r="P10" i="6"/>
  <c r="P14" i="6"/>
  <c r="P20" i="6"/>
  <c r="P38" i="6"/>
  <c r="P60" i="6"/>
  <c r="P84" i="6"/>
  <c r="O6" i="6"/>
  <c r="O7" i="6"/>
  <c r="O10" i="6"/>
  <c r="O14" i="6"/>
  <c r="O20" i="6"/>
  <c r="O38" i="6"/>
  <c r="O60" i="6"/>
  <c r="O84" i="6"/>
  <c r="N6" i="6"/>
  <c r="N7" i="6"/>
  <c r="N10" i="6"/>
  <c r="N14" i="6"/>
  <c r="N20" i="6"/>
  <c r="N38" i="6"/>
  <c r="N60" i="6"/>
  <c r="N84" i="6"/>
  <c r="M6" i="6"/>
  <c r="M7" i="6"/>
  <c r="M10" i="6"/>
  <c r="M14" i="6"/>
  <c r="M20" i="6"/>
  <c r="M38" i="6"/>
  <c r="M60" i="6"/>
  <c r="M84" i="6"/>
  <c r="L6" i="6"/>
  <c r="L7" i="6"/>
  <c r="L10" i="6"/>
  <c r="L14" i="6"/>
  <c r="L20" i="6"/>
  <c r="L38" i="6"/>
  <c r="L60" i="6"/>
  <c r="L84" i="6"/>
  <c r="K6" i="6"/>
  <c r="K7" i="6"/>
  <c r="K10" i="6"/>
  <c r="K14" i="6"/>
  <c r="K20" i="6"/>
  <c r="K38" i="6"/>
  <c r="K60" i="6"/>
  <c r="K84" i="6"/>
  <c r="J6" i="6"/>
  <c r="J7" i="6"/>
  <c r="J10" i="6"/>
  <c r="J14" i="6"/>
  <c r="J20" i="6"/>
  <c r="J38" i="6"/>
  <c r="J60" i="6"/>
  <c r="J84" i="6"/>
  <c r="I6" i="6"/>
  <c r="I7" i="6"/>
  <c r="I10" i="6"/>
  <c r="I14" i="6"/>
  <c r="I20" i="6"/>
  <c r="I38" i="6"/>
  <c r="I60" i="6"/>
  <c r="I84" i="6"/>
  <c r="H6" i="6"/>
  <c r="H7" i="6"/>
  <c r="H10" i="6"/>
  <c r="H14" i="6"/>
  <c r="H20" i="6"/>
  <c r="H38" i="6"/>
  <c r="H60" i="6"/>
  <c r="H84" i="6"/>
  <c r="G6" i="6"/>
  <c r="G7" i="6"/>
  <c r="G10" i="6"/>
  <c r="G14" i="6"/>
  <c r="G20" i="6"/>
  <c r="G38" i="6"/>
  <c r="G60" i="6"/>
  <c r="G84" i="6"/>
  <c r="F6" i="6"/>
  <c r="F7" i="6"/>
  <c r="F10" i="6"/>
  <c r="F14" i="6"/>
  <c r="F20" i="6"/>
  <c r="F38" i="6"/>
  <c r="F60" i="6"/>
  <c r="F84" i="6"/>
  <c r="E6" i="6"/>
  <c r="E7" i="6"/>
  <c r="E10" i="6"/>
  <c r="E14" i="6"/>
  <c r="E20" i="6"/>
  <c r="E38" i="6"/>
  <c r="E60" i="6"/>
  <c r="E84" i="6"/>
  <c r="D6" i="6"/>
  <c r="D7" i="6"/>
  <c r="D10" i="6"/>
  <c r="D14" i="6"/>
  <c r="D20" i="6"/>
  <c r="D38" i="6"/>
  <c r="D60" i="6"/>
  <c r="D84"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BZ73" i="7"/>
  <c r="BY73" i="7"/>
  <c r="BX73" i="7"/>
  <c r="BW73" i="7"/>
  <c r="BV73" i="7"/>
  <c r="BU70" i="7"/>
  <c r="BT70" i="7"/>
  <c r="BS70" i="7"/>
  <c r="BR70" i="7"/>
  <c r="BQ7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BZ27" i="7"/>
  <c r="BY27" i="7"/>
  <c r="BX27" i="7"/>
  <c r="BW27" i="7"/>
  <c r="BV27" i="7"/>
  <c r="BU27" i="7"/>
  <c r="BT27" i="7"/>
  <c r="BS27" i="7"/>
  <c r="BR27" i="7"/>
  <c r="BQ27" i="7"/>
  <c r="BP27" i="7"/>
  <c r="BO27" i="7"/>
  <c r="BN27" i="7"/>
  <c r="BM27" i="7"/>
  <c r="BL27"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BT115" i="6"/>
  <c r="BT108" i="6"/>
  <c r="BT114" i="6"/>
  <c r="BZ104" i="6"/>
  <c r="BY104" i="6"/>
  <c r="BX104" i="6"/>
  <c r="BW104" i="6"/>
  <c r="BV104" i="6"/>
  <c r="BU104" i="6"/>
  <c r="BT104" i="6"/>
  <c r="BZ98" i="6"/>
  <c r="BZ99" i="6"/>
  <c r="BZ103" i="6"/>
  <c r="BY98" i="6"/>
  <c r="BY99" i="6"/>
  <c r="BY103" i="6"/>
  <c r="BX98" i="6"/>
  <c r="BX99" i="6"/>
  <c r="BX103" i="6"/>
  <c r="BW98" i="6"/>
  <c r="BW99" i="6"/>
  <c r="BW103" i="6"/>
  <c r="BV98" i="6"/>
  <c r="BV99" i="6"/>
  <c r="BV103" i="6"/>
  <c r="BU98" i="6"/>
  <c r="BU99" i="6"/>
  <c r="BU103" i="6"/>
  <c r="BT98" i="6"/>
  <c r="BT99" i="6"/>
  <c r="BT103" i="6"/>
  <c r="BZ87" i="6"/>
  <c r="BY87" i="6"/>
  <c r="BX87" i="6"/>
  <c r="BW87" i="6"/>
  <c r="BV87" i="6"/>
  <c r="BU87" i="6"/>
  <c r="BT87" i="6"/>
  <c r="BS87" i="6"/>
  <c r="BR87" i="6"/>
  <c r="BQ87" i="6"/>
  <c r="BP87" i="6"/>
  <c r="BO87" i="6"/>
  <c r="BN87" i="6"/>
  <c r="BM87" i="6"/>
  <c r="BL87" i="6"/>
  <c r="AT86" i="6"/>
  <c r="AS86" i="6"/>
  <c r="AR86" i="6"/>
  <c r="AQ86" i="6"/>
  <c r="AP86" i="6"/>
  <c r="AO86" i="6"/>
  <c r="AN86" i="6"/>
  <c r="AM86" i="6"/>
  <c r="AL86" i="6"/>
  <c r="AK86" i="6"/>
  <c r="AJ86" i="6"/>
  <c r="AI86" i="6"/>
  <c r="AH86" i="6"/>
  <c r="BZ14" i="5"/>
  <c r="BZ15" i="5"/>
  <c r="BZ16" i="5"/>
  <c r="BZ62" i="5"/>
  <c r="BY14" i="5"/>
  <c r="BY15" i="5"/>
  <c r="BY16" i="5"/>
  <c r="BY62" i="5"/>
  <c r="BX14" i="5"/>
  <c r="BX15" i="5"/>
  <c r="BX16" i="5"/>
  <c r="BX62" i="5"/>
  <c r="BW14" i="5"/>
  <c r="BW15" i="5"/>
  <c r="BW16" i="5"/>
  <c r="BW62" i="5"/>
  <c r="BV14" i="5"/>
  <c r="BV15" i="5"/>
  <c r="BV16" i="5"/>
  <c r="BV62" i="5"/>
  <c r="BU14" i="5"/>
  <c r="BU15" i="5"/>
  <c r="BU16" i="5"/>
  <c r="BU62" i="5"/>
  <c r="BT14" i="5"/>
  <c r="BT15" i="5"/>
  <c r="BT16" i="5"/>
  <c r="BT62" i="5"/>
  <c r="BS14" i="5"/>
  <c r="BS15" i="5"/>
  <c r="BS16" i="5"/>
  <c r="BS62" i="5"/>
  <c r="BR14" i="5"/>
  <c r="BR15" i="5"/>
  <c r="BR16" i="5"/>
  <c r="BR62" i="5"/>
  <c r="BQ14" i="5"/>
  <c r="BQ15" i="5"/>
  <c r="BQ16" i="5"/>
  <c r="BQ62" i="5"/>
  <c r="BP14" i="5"/>
  <c r="BP15" i="5"/>
  <c r="BP16" i="5"/>
  <c r="BP62" i="5"/>
  <c r="BO14" i="5"/>
  <c r="BO15" i="5"/>
  <c r="BO16" i="5"/>
  <c r="BO62" i="5"/>
  <c r="BN14" i="5"/>
  <c r="BN15" i="5"/>
  <c r="BN16" i="5"/>
  <c r="BN62" i="5"/>
  <c r="BM14" i="5"/>
  <c r="BM15" i="5"/>
  <c r="BM16" i="5"/>
  <c r="BM62" i="5"/>
  <c r="BL14" i="5"/>
  <c r="BL15" i="5"/>
  <c r="BL16" i="5"/>
  <c r="BL62" i="5"/>
  <c r="BK14" i="5"/>
  <c r="BK15" i="5"/>
  <c r="BK16" i="5"/>
  <c r="BK62" i="5"/>
  <c r="BJ14" i="5"/>
  <c r="BJ15" i="5"/>
  <c r="BJ16" i="5"/>
  <c r="BJ62" i="5"/>
  <c r="BI14" i="5"/>
  <c r="BI15" i="5"/>
  <c r="BI16" i="5"/>
  <c r="BI62" i="5"/>
  <c r="BH14" i="5"/>
  <c r="BH15" i="5"/>
  <c r="BH16" i="5"/>
  <c r="BH62" i="5"/>
  <c r="BG14" i="5"/>
  <c r="BG15" i="5"/>
  <c r="BG16" i="5"/>
  <c r="BG62" i="5"/>
  <c r="BF14" i="5"/>
  <c r="BF15" i="5"/>
  <c r="BF16" i="5"/>
  <c r="BF62" i="5"/>
  <c r="BE14" i="5"/>
  <c r="BE15" i="5"/>
  <c r="BE16" i="5"/>
  <c r="BE62" i="5"/>
  <c r="BD14" i="5"/>
  <c r="BD15" i="5"/>
  <c r="BD16" i="5"/>
  <c r="BD62" i="5"/>
  <c r="BC14" i="5"/>
  <c r="BC15" i="5"/>
  <c r="BC16" i="5"/>
  <c r="BC62" i="5"/>
  <c r="BB14" i="5"/>
  <c r="BB15" i="5"/>
  <c r="BB16" i="5"/>
  <c r="BB62" i="5"/>
  <c r="BA14" i="5"/>
  <c r="BA15" i="5"/>
  <c r="BA16" i="5"/>
  <c r="BA62" i="5"/>
  <c r="AZ14" i="5"/>
  <c r="AZ15" i="5"/>
  <c r="AZ16" i="5"/>
  <c r="AZ62" i="5"/>
  <c r="AY14" i="5"/>
  <c r="AY15" i="5"/>
  <c r="AY16" i="5"/>
  <c r="AY62" i="5"/>
  <c r="AX14" i="5"/>
  <c r="AX15" i="5"/>
  <c r="AX16" i="5"/>
  <c r="AX62" i="5"/>
  <c r="AW14" i="5"/>
  <c r="AW15" i="5"/>
  <c r="AW16" i="5"/>
  <c r="AW62" i="5"/>
  <c r="AV14" i="5"/>
  <c r="AV15" i="5"/>
  <c r="AV16" i="5"/>
  <c r="AV62" i="5"/>
  <c r="AU14" i="5"/>
  <c r="AU15" i="5"/>
  <c r="AU16" i="5"/>
  <c r="AU62" i="5"/>
  <c r="AT14" i="5"/>
  <c r="AT15" i="5"/>
  <c r="AT16" i="5"/>
  <c r="AT62" i="5"/>
  <c r="AS14" i="5"/>
  <c r="AS15" i="5"/>
  <c r="AS16" i="5"/>
  <c r="AS62" i="5"/>
  <c r="AR14" i="5"/>
  <c r="AR15" i="5"/>
  <c r="AR16" i="5"/>
  <c r="AR62" i="5"/>
  <c r="AQ14" i="5"/>
  <c r="AQ15" i="5"/>
  <c r="AQ16" i="5"/>
  <c r="AQ62" i="5"/>
  <c r="AP14" i="5"/>
  <c r="AP15" i="5"/>
  <c r="AP16" i="5"/>
  <c r="AP62" i="5"/>
  <c r="AO14" i="5"/>
  <c r="AO15" i="5"/>
  <c r="AO16" i="5"/>
  <c r="AO62" i="5"/>
  <c r="AN14" i="5"/>
  <c r="AN15" i="5"/>
  <c r="AN16" i="5"/>
  <c r="AN62" i="5"/>
  <c r="AM14" i="5"/>
  <c r="AM15" i="5"/>
  <c r="AM16" i="5"/>
  <c r="AM62" i="5"/>
  <c r="AL14" i="5"/>
  <c r="AL15" i="5"/>
  <c r="AL16" i="5"/>
  <c r="AL62" i="5"/>
  <c r="AK14" i="5"/>
  <c r="AK15" i="5"/>
  <c r="AK16" i="5"/>
  <c r="AK62" i="5"/>
  <c r="AJ14" i="5"/>
  <c r="AJ15" i="5"/>
  <c r="AJ16" i="5"/>
  <c r="AJ62" i="5"/>
  <c r="AI14" i="5"/>
  <c r="AI15" i="5"/>
  <c r="AI16" i="5"/>
  <c r="AI62" i="5"/>
  <c r="AH14" i="5"/>
  <c r="AH15" i="5"/>
  <c r="AH16" i="5"/>
  <c r="AH62" i="5"/>
  <c r="BZ9" i="5"/>
  <c r="BZ10" i="5"/>
  <c r="BZ11" i="5"/>
  <c r="BZ57" i="5"/>
  <c r="BY9" i="5"/>
  <c r="BY10" i="5"/>
  <c r="BY11" i="5"/>
  <c r="BY57" i="5"/>
  <c r="BX9" i="5"/>
  <c r="BX10" i="5"/>
  <c r="BX11" i="5"/>
  <c r="BX57" i="5"/>
  <c r="BW9" i="5"/>
  <c r="BW10" i="5"/>
  <c r="BW11" i="5"/>
  <c r="BW57" i="5"/>
  <c r="BV9" i="5"/>
  <c r="BV10" i="5"/>
  <c r="BV11" i="5"/>
  <c r="BV57" i="5"/>
  <c r="BU9" i="5"/>
  <c r="BU10" i="5"/>
  <c r="BU11" i="5"/>
  <c r="BU57" i="5"/>
  <c r="BT9" i="5"/>
  <c r="BT10" i="5"/>
  <c r="BT11" i="5"/>
  <c r="BT57" i="5"/>
  <c r="BS9" i="5"/>
  <c r="BS10" i="5"/>
  <c r="BS11" i="5"/>
  <c r="BS57" i="5"/>
  <c r="BR9" i="5"/>
  <c r="BR10" i="5"/>
  <c r="BR11" i="5"/>
  <c r="BR57" i="5"/>
  <c r="BQ9" i="5"/>
  <c r="BQ10" i="5"/>
  <c r="BQ11" i="5"/>
  <c r="BQ57" i="5"/>
  <c r="BP9" i="5"/>
  <c r="BP10" i="5"/>
  <c r="BP11" i="5"/>
  <c r="BP57" i="5"/>
  <c r="BO9" i="5"/>
  <c r="BO10" i="5"/>
  <c r="BO11" i="5"/>
  <c r="BO57" i="5"/>
  <c r="BN9" i="5"/>
  <c r="BN10" i="5"/>
  <c r="BN11" i="5"/>
  <c r="BN57" i="5"/>
  <c r="BM9" i="5"/>
  <c r="BM10" i="5"/>
  <c r="BM11" i="5"/>
  <c r="BM57" i="5"/>
  <c r="BL9" i="5"/>
  <c r="BL10" i="5"/>
  <c r="BL11" i="5"/>
  <c r="BL57" i="5"/>
  <c r="BK9" i="5"/>
  <c r="BK10" i="5"/>
  <c r="BK11" i="5"/>
  <c r="BK57" i="5"/>
  <c r="BJ9" i="5"/>
  <c r="BJ10" i="5"/>
  <c r="BJ11" i="5"/>
  <c r="BJ57" i="5"/>
  <c r="BI9" i="5"/>
  <c r="BI10" i="5"/>
  <c r="BI11" i="5"/>
  <c r="BI57" i="5"/>
  <c r="BH9" i="5"/>
  <c r="BH10" i="5"/>
  <c r="BH11" i="5"/>
  <c r="BH57" i="5"/>
  <c r="BG9" i="5"/>
  <c r="BG10" i="5"/>
  <c r="BG11" i="5"/>
  <c r="BG57" i="5"/>
  <c r="BF9" i="5"/>
  <c r="BF10" i="5"/>
  <c r="BF11" i="5"/>
  <c r="BF57" i="5"/>
  <c r="BE9" i="5"/>
  <c r="BE10" i="5"/>
  <c r="BE11" i="5"/>
  <c r="BE57" i="5"/>
  <c r="BD9" i="5"/>
  <c r="BD10" i="5"/>
  <c r="BD11" i="5"/>
  <c r="BD57" i="5"/>
  <c r="BC9" i="5"/>
  <c r="BC10" i="5"/>
  <c r="BC11" i="5"/>
  <c r="BC57" i="5"/>
  <c r="BB9" i="5"/>
  <c r="BB10" i="5"/>
  <c r="BB11" i="5"/>
  <c r="BB57" i="5"/>
  <c r="BA9" i="5"/>
  <c r="BA10" i="5"/>
  <c r="BA11" i="5"/>
  <c r="BA57" i="5"/>
  <c r="AZ9" i="5"/>
  <c r="AZ10" i="5"/>
  <c r="AZ11" i="5"/>
  <c r="AZ57" i="5"/>
  <c r="AY9" i="5"/>
  <c r="AY10" i="5"/>
  <c r="AY11" i="5"/>
  <c r="AY57" i="5"/>
  <c r="AX9" i="5"/>
  <c r="AX10" i="5"/>
  <c r="AX11" i="5"/>
  <c r="AX57" i="5"/>
  <c r="AW9" i="5"/>
  <c r="AW10" i="5"/>
  <c r="AW11" i="5"/>
  <c r="AW57" i="5"/>
  <c r="AV9" i="5"/>
  <c r="AV10" i="5"/>
  <c r="AV11" i="5"/>
  <c r="AV57" i="5"/>
  <c r="AU9" i="5"/>
  <c r="AU10" i="5"/>
  <c r="AU11" i="5"/>
  <c r="AU57" i="5"/>
  <c r="AT9" i="5"/>
  <c r="AT10" i="5"/>
  <c r="AT11" i="5"/>
  <c r="AT57" i="5"/>
  <c r="AS9" i="5"/>
  <c r="AS10" i="5"/>
  <c r="AS11" i="5"/>
  <c r="AS57" i="5"/>
  <c r="AR9" i="5"/>
  <c r="AR10" i="5"/>
  <c r="AR11" i="5"/>
  <c r="AR57" i="5"/>
  <c r="AQ9" i="5"/>
  <c r="AQ10" i="5"/>
  <c r="AQ11" i="5"/>
  <c r="AQ57" i="5"/>
  <c r="AP9" i="5"/>
  <c r="AP10" i="5"/>
  <c r="AP11" i="5"/>
  <c r="AP57" i="5"/>
  <c r="AO9" i="5"/>
  <c r="AO10" i="5"/>
  <c r="AO11" i="5"/>
  <c r="AO57" i="5"/>
  <c r="AN9" i="5"/>
  <c r="AN10" i="5"/>
  <c r="AN11" i="5"/>
  <c r="AN57" i="5"/>
  <c r="AM9" i="5"/>
  <c r="AM10" i="5"/>
  <c r="AM11" i="5"/>
  <c r="AM57" i="5"/>
  <c r="AL9" i="5"/>
  <c r="AL10" i="5"/>
  <c r="AL11" i="5"/>
  <c r="AL57" i="5"/>
  <c r="AK9" i="5"/>
  <c r="AK10" i="5"/>
  <c r="AK11" i="5"/>
  <c r="AK57" i="5"/>
  <c r="AJ9" i="5"/>
  <c r="AJ10" i="5"/>
  <c r="AJ11" i="5"/>
  <c r="AJ57" i="5"/>
  <c r="AI9" i="5"/>
  <c r="AI10" i="5"/>
  <c r="AI11" i="5"/>
  <c r="AI57" i="5"/>
  <c r="AH9" i="5"/>
  <c r="AH10" i="5"/>
  <c r="AH11" i="5"/>
  <c r="AH57" i="5"/>
  <c r="AG9" i="5"/>
  <c r="AG10" i="5"/>
  <c r="AG11" i="5"/>
  <c r="AG57" i="5"/>
  <c r="AF9" i="5"/>
  <c r="AF10" i="5"/>
  <c r="AF11" i="5"/>
  <c r="AF57" i="5"/>
  <c r="AE9" i="5"/>
  <c r="AE10" i="5"/>
  <c r="AE11" i="5"/>
  <c r="AE57" i="5"/>
  <c r="AD9" i="5"/>
  <c r="AD10" i="5"/>
  <c r="AD11" i="5"/>
  <c r="AD57" i="5"/>
  <c r="AC9" i="5"/>
  <c r="AC10" i="5"/>
  <c r="AC11" i="5"/>
  <c r="AC57" i="5"/>
  <c r="AB9" i="5"/>
  <c r="AB10" i="5"/>
  <c r="AB11" i="5"/>
  <c r="AB57" i="5"/>
  <c r="AA9" i="5"/>
  <c r="AA10" i="5"/>
  <c r="AA11" i="5"/>
  <c r="AA57" i="5"/>
  <c r="Z9" i="5"/>
  <c r="Z10" i="5"/>
  <c r="Z11" i="5"/>
  <c r="Z57" i="5"/>
  <c r="Y9" i="5"/>
  <c r="Y10" i="5"/>
  <c r="Y11" i="5"/>
  <c r="Y57" i="5"/>
  <c r="X9" i="5"/>
  <c r="X10" i="5"/>
  <c r="X11" i="5"/>
  <c r="X57" i="5"/>
  <c r="W9" i="5"/>
  <c r="W10" i="5"/>
  <c r="W11" i="5"/>
  <c r="W57" i="5"/>
  <c r="V9" i="5"/>
  <c r="V10" i="5"/>
  <c r="V11" i="5"/>
  <c r="V57" i="5"/>
  <c r="U9" i="5"/>
  <c r="U10" i="5"/>
  <c r="U11" i="5"/>
  <c r="U57" i="5"/>
  <c r="T9" i="5"/>
  <c r="T10" i="5"/>
  <c r="T11" i="5"/>
  <c r="T57" i="5"/>
  <c r="S9" i="5"/>
  <c r="S10" i="5"/>
  <c r="S11" i="5"/>
  <c r="S57"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BZ6" i="5"/>
  <c r="BY6" i="5"/>
  <c r="BX6" i="5"/>
  <c r="BW6" i="5"/>
  <c r="BV6" i="5"/>
  <c r="BU6" i="5"/>
  <c r="BT6" i="5"/>
  <c r="BS6" i="5"/>
  <c r="BR6" i="5"/>
  <c r="BQ6" i="5"/>
  <c r="BP6"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9" i="5"/>
  <c r="R10" i="5"/>
  <c r="R11" i="5"/>
  <c r="R42" i="5"/>
  <c r="Q9" i="5"/>
  <c r="Q10" i="5"/>
  <c r="Q11" i="5"/>
  <c r="Q42" i="5"/>
  <c r="P9" i="5"/>
  <c r="P10" i="5"/>
  <c r="P11" i="5"/>
  <c r="P42" i="5"/>
  <c r="O9" i="5"/>
  <c r="O10" i="5"/>
  <c r="O11" i="5"/>
  <c r="O42" i="5"/>
  <c r="N9" i="5"/>
  <c r="N10" i="5"/>
  <c r="N11" i="5"/>
  <c r="N42" i="5"/>
  <c r="M9" i="5"/>
  <c r="M10" i="5"/>
  <c r="M11" i="5"/>
  <c r="M42" i="5"/>
  <c r="L9" i="5"/>
  <c r="L10" i="5"/>
  <c r="L11" i="5"/>
  <c r="L42" i="5"/>
  <c r="K9" i="5"/>
  <c r="K10" i="5"/>
  <c r="K11" i="5"/>
  <c r="K4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9" i="5"/>
  <c r="J10" i="5"/>
  <c r="J11" i="5"/>
  <c r="J27" i="5"/>
  <c r="I9" i="5"/>
  <c r="I10" i="5"/>
  <c r="I11" i="5"/>
  <c r="I27" i="5"/>
  <c r="H9" i="5"/>
  <c r="H10" i="5"/>
  <c r="H11" i="5"/>
  <c r="H27" i="5"/>
  <c r="G9" i="5"/>
  <c r="G10" i="5"/>
  <c r="G11" i="5"/>
  <c r="G27" i="5"/>
  <c r="F9" i="5"/>
  <c r="F10" i="5"/>
  <c r="F11" i="5"/>
  <c r="F27" i="5"/>
  <c r="E9" i="5"/>
  <c r="E10" i="5"/>
  <c r="E11" i="5"/>
  <c r="E27" i="5"/>
  <c r="D9" i="5"/>
  <c r="D10" i="5"/>
  <c r="D11" i="5"/>
  <c r="D2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BZ10" i="4"/>
  <c r="BY10" i="4"/>
  <c r="BX10" i="4"/>
  <c r="BW10" i="4"/>
  <c r="BV10" i="4"/>
  <c r="BU10" i="4"/>
  <c r="BT10" i="4"/>
  <c r="BS10" i="4"/>
  <c r="BR10" i="4"/>
  <c r="BQ10" i="4"/>
  <c r="BP10" i="4"/>
  <c r="BO10" i="4"/>
  <c r="BN10" i="4"/>
  <c r="BM10" i="4"/>
  <c r="BL10" i="4"/>
  <c r="BK10" i="4"/>
  <c r="BJ10" i="4"/>
  <c r="BI10" i="4"/>
  <c r="BH10" i="4"/>
  <c r="BG10" i="4"/>
  <c r="BF10" i="4"/>
  <c r="BE10" i="4"/>
  <c r="BD10" i="4"/>
  <c r="BC10" i="4"/>
  <c r="BB10" i="4"/>
  <c r="BA10" i="4"/>
  <c r="AZ10" i="4"/>
  <c r="AY10" i="4"/>
  <c r="AX10" i="4"/>
  <c r="AW10" i="4"/>
  <c r="AV10" i="4"/>
  <c r="AU10" i="4"/>
  <c r="AT10" i="4"/>
  <c r="AS10" i="4"/>
  <c r="AR10" i="4"/>
  <c r="AQ10" i="4"/>
  <c r="AP10" i="4"/>
  <c r="AO10" i="4"/>
  <c r="AN10" i="4"/>
  <c r="AM10" i="4"/>
  <c r="AL10" i="4"/>
  <c r="AK10" i="4"/>
  <c r="AJ10" i="4"/>
  <c r="AI10" i="4"/>
  <c r="AH10" i="4"/>
  <c r="BZ9" i="4"/>
  <c r="BY9" i="4"/>
  <c r="BX9" i="4"/>
  <c r="BW9" i="4"/>
  <c r="BV9" i="4"/>
  <c r="BU9" i="4"/>
  <c r="BT9" i="4"/>
  <c r="BS9" i="4"/>
  <c r="BR9" i="4"/>
  <c r="BQ9" i="4"/>
  <c r="BZ6" i="4"/>
  <c r="BZ7" i="4"/>
  <c r="BZ36" i="4"/>
  <c r="BY6" i="4"/>
  <c r="BY7" i="4"/>
  <c r="BY36" i="4"/>
  <c r="BX6" i="4"/>
  <c r="BX7" i="4"/>
  <c r="BX36" i="4"/>
  <c r="BW6" i="4"/>
  <c r="BW7" i="4"/>
  <c r="BW36" i="4"/>
  <c r="BV6" i="4"/>
  <c r="BV7" i="4"/>
  <c r="BV36" i="4"/>
  <c r="BU6" i="4"/>
  <c r="BU7" i="4"/>
  <c r="BU36" i="4"/>
  <c r="BT6" i="4"/>
  <c r="BT7" i="4"/>
  <c r="BT36" i="4"/>
  <c r="BS6" i="4"/>
  <c r="BS7" i="4"/>
  <c r="BS36" i="4"/>
  <c r="BR6" i="4"/>
  <c r="BR7" i="4"/>
  <c r="BR36" i="4"/>
  <c r="BQ6" i="4"/>
  <c r="BQ7" i="4"/>
  <c r="BQ36" i="4"/>
  <c r="BP6" i="4"/>
  <c r="BP7" i="4"/>
  <c r="BP36" i="4"/>
  <c r="BO6" i="4"/>
  <c r="BO7" i="4"/>
  <c r="BO36" i="4"/>
  <c r="BN6" i="4"/>
  <c r="BN7" i="4"/>
  <c r="BN36" i="4"/>
  <c r="BM6" i="4"/>
  <c r="BM7" i="4"/>
  <c r="BM36" i="4"/>
  <c r="BL6" i="4"/>
  <c r="BL7" i="4"/>
  <c r="BL36" i="4"/>
  <c r="BK6" i="4"/>
  <c r="BK7" i="4"/>
  <c r="BK36" i="4"/>
  <c r="BJ6" i="4"/>
  <c r="BJ7" i="4"/>
  <c r="BJ36" i="4"/>
  <c r="BI6" i="4"/>
  <c r="BI7" i="4"/>
  <c r="BI36" i="4"/>
  <c r="BH6" i="4"/>
  <c r="BH7" i="4"/>
  <c r="BH36" i="4"/>
  <c r="BG6" i="4"/>
  <c r="BG7" i="4"/>
  <c r="BG36" i="4"/>
  <c r="BF6" i="4"/>
  <c r="BF7" i="4"/>
  <c r="BF36" i="4"/>
  <c r="BE6" i="4"/>
  <c r="BE7" i="4"/>
  <c r="BE36" i="4"/>
  <c r="BD6" i="4"/>
  <c r="BD7" i="4"/>
  <c r="BD36" i="4"/>
  <c r="BC6" i="4"/>
  <c r="BC7" i="4"/>
  <c r="BC36" i="4"/>
  <c r="BB6" i="4"/>
  <c r="BB7" i="4"/>
  <c r="BB36" i="4"/>
  <c r="BA6" i="4"/>
  <c r="BA7" i="4"/>
  <c r="BA36" i="4"/>
  <c r="AZ6" i="4"/>
  <c r="AZ7" i="4"/>
  <c r="AZ36" i="4"/>
  <c r="AY6" i="4"/>
  <c r="AY7" i="4"/>
  <c r="AY36" i="4"/>
  <c r="AX6" i="4"/>
  <c r="AX7" i="4"/>
  <c r="AX36" i="4"/>
  <c r="AW6" i="4"/>
  <c r="AW7" i="4"/>
  <c r="AW36" i="4"/>
  <c r="AV6" i="4"/>
  <c r="AV7" i="4"/>
  <c r="AV36" i="4"/>
  <c r="AU6" i="4"/>
  <c r="AU7" i="4"/>
  <c r="AU36" i="4"/>
  <c r="AT6" i="4"/>
  <c r="AT7" i="4"/>
  <c r="AT36" i="4"/>
  <c r="AS6" i="4"/>
  <c r="AS7" i="4"/>
  <c r="AS36" i="4"/>
  <c r="AR6" i="4"/>
  <c r="AR7" i="4"/>
  <c r="AR36" i="4"/>
  <c r="AQ6" i="4"/>
  <c r="AQ7" i="4"/>
  <c r="AQ36" i="4"/>
  <c r="AP6" i="4"/>
  <c r="AP7" i="4"/>
  <c r="AP36" i="4"/>
  <c r="AO6" i="4"/>
  <c r="AO7" i="4"/>
  <c r="AO36" i="4"/>
  <c r="AN6" i="4"/>
  <c r="AN7" i="4"/>
  <c r="AN36" i="4"/>
  <c r="AM6" i="4"/>
  <c r="AM7" i="4"/>
  <c r="AM36" i="4"/>
  <c r="AL6" i="4"/>
  <c r="AL7" i="4"/>
  <c r="AL36" i="4"/>
  <c r="AK6" i="4"/>
  <c r="AK7" i="4"/>
  <c r="AK36" i="4"/>
  <c r="AJ6" i="4"/>
  <c r="AJ7" i="4"/>
  <c r="AJ36" i="4"/>
  <c r="AI6" i="4"/>
  <c r="AI7" i="4"/>
  <c r="AI36" i="4"/>
  <c r="AH6" i="4"/>
  <c r="AH7" i="4"/>
  <c r="AH36"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E9" i="3"/>
  <c r="AE10" i="3"/>
  <c r="AE11" i="3"/>
  <c r="AE13" i="3"/>
  <c r="AE6" i="3"/>
  <c r="AE15" i="3"/>
  <c r="AE14" i="3"/>
  <c r="AE40" i="3"/>
  <c r="AD9" i="3"/>
  <c r="AD10" i="3"/>
  <c r="AD11" i="3"/>
  <c r="AD13" i="3"/>
  <c r="AD6" i="3"/>
  <c r="AD15" i="3"/>
  <c r="AD14" i="3"/>
  <c r="AD40" i="3"/>
  <c r="AC9" i="3"/>
  <c r="AC10" i="3"/>
  <c r="AC11" i="3"/>
  <c r="AC13" i="3"/>
  <c r="AC6" i="3"/>
  <c r="AC15" i="3"/>
  <c r="AC14" i="3"/>
  <c r="AC40" i="3"/>
  <c r="AB9" i="3"/>
  <c r="AB10" i="3"/>
  <c r="AB11" i="3"/>
  <c r="AB13" i="3"/>
  <c r="AB6" i="3"/>
  <c r="AB15" i="3"/>
  <c r="AB14" i="3"/>
  <c r="AB40" i="3"/>
  <c r="AA9" i="3"/>
  <c r="AA10" i="3"/>
  <c r="AA11" i="3"/>
  <c r="AA13" i="3"/>
  <c r="AA6" i="3"/>
  <c r="AA15" i="3"/>
  <c r="AA14" i="3"/>
  <c r="AA40" i="3"/>
  <c r="Z9" i="3"/>
  <c r="Z10" i="3"/>
  <c r="Z11" i="3"/>
  <c r="Z13" i="3"/>
  <c r="Z6" i="3"/>
  <c r="Z15" i="3"/>
  <c r="Z14" i="3"/>
  <c r="Z40" i="3"/>
  <c r="Y9" i="3"/>
  <c r="Y10" i="3"/>
  <c r="Y11" i="3"/>
  <c r="Y13" i="3"/>
  <c r="Y6" i="3"/>
  <c r="Y15" i="3"/>
  <c r="Y14" i="3"/>
  <c r="Y40" i="3"/>
  <c r="X9" i="3"/>
  <c r="X10" i="3"/>
  <c r="X11" i="3"/>
  <c r="X13" i="3"/>
  <c r="X6" i="3"/>
  <c r="X15" i="3"/>
  <c r="X14" i="3"/>
  <c r="X40" i="3"/>
  <c r="W9" i="3"/>
  <c r="W10" i="3"/>
  <c r="W11" i="3"/>
  <c r="W13" i="3"/>
  <c r="W6" i="3"/>
  <c r="W15" i="3"/>
  <c r="W14" i="3"/>
  <c r="W40" i="3"/>
  <c r="V9" i="3"/>
  <c r="V10" i="3"/>
  <c r="V11" i="3"/>
  <c r="V13" i="3"/>
  <c r="V6" i="3"/>
  <c r="V15" i="3"/>
  <c r="V14" i="3"/>
  <c r="V40" i="3"/>
  <c r="U9" i="3"/>
  <c r="U10" i="3"/>
  <c r="U11" i="3"/>
  <c r="U13" i="3"/>
  <c r="U6" i="3"/>
  <c r="U14" i="3"/>
  <c r="U40" i="3"/>
  <c r="T9" i="3"/>
  <c r="T10" i="3"/>
  <c r="T11" i="3"/>
  <c r="T13" i="3"/>
  <c r="T6" i="3"/>
  <c r="T14" i="3"/>
  <c r="T40" i="3"/>
  <c r="S9" i="3"/>
  <c r="S10" i="3"/>
  <c r="S11" i="3"/>
  <c r="S13" i="3"/>
  <c r="S6" i="3"/>
  <c r="S14" i="3"/>
  <c r="S40" i="3"/>
  <c r="R9" i="3"/>
  <c r="R10" i="3"/>
  <c r="R11" i="3"/>
  <c r="R13" i="3"/>
  <c r="R6" i="3"/>
  <c r="R14" i="3"/>
  <c r="R40" i="3"/>
  <c r="Q9" i="3"/>
  <c r="Q10" i="3"/>
  <c r="Q11" i="3"/>
  <c r="Q13" i="3"/>
  <c r="Q6" i="3"/>
  <c r="Q14" i="3"/>
  <c r="Q40" i="3"/>
  <c r="P9" i="3"/>
  <c r="P10" i="3"/>
  <c r="P11" i="3"/>
  <c r="P13" i="3"/>
  <c r="P6" i="3"/>
  <c r="P14" i="3"/>
  <c r="P40" i="3"/>
  <c r="O9" i="3"/>
  <c r="O10" i="3"/>
  <c r="O11" i="3"/>
  <c r="O13" i="3"/>
  <c r="O6" i="3"/>
  <c r="O14" i="3"/>
  <c r="O40" i="3"/>
  <c r="N9" i="3"/>
  <c r="N10" i="3"/>
  <c r="N11" i="3"/>
  <c r="N13" i="3"/>
  <c r="N6" i="3"/>
  <c r="N14" i="3"/>
  <c r="N40" i="3"/>
  <c r="M9" i="3"/>
  <c r="M10" i="3"/>
  <c r="M11" i="3"/>
  <c r="M13" i="3"/>
  <c r="M6" i="3"/>
  <c r="M14" i="3"/>
  <c r="M40" i="3"/>
  <c r="L9" i="3"/>
  <c r="L10" i="3"/>
  <c r="L11" i="3"/>
  <c r="L13" i="3"/>
  <c r="L6" i="3"/>
  <c r="L14" i="3"/>
  <c r="L40" i="3"/>
  <c r="K9" i="3"/>
  <c r="K10" i="3"/>
  <c r="K11" i="3"/>
  <c r="K13" i="3"/>
  <c r="K6" i="3"/>
  <c r="K14" i="3"/>
  <c r="K40" i="3"/>
  <c r="J9" i="3"/>
  <c r="J10" i="3"/>
  <c r="J11" i="3"/>
  <c r="J13" i="3"/>
  <c r="J6" i="3"/>
  <c r="J14" i="3"/>
  <c r="J40" i="3"/>
  <c r="I9" i="3"/>
  <c r="I10" i="3"/>
  <c r="I11" i="3"/>
  <c r="I13" i="3"/>
  <c r="I6" i="3"/>
  <c r="I14" i="3"/>
  <c r="I40" i="3"/>
  <c r="H9" i="3"/>
  <c r="H10" i="3"/>
  <c r="H11" i="3"/>
  <c r="H13" i="3"/>
  <c r="H6" i="3"/>
  <c r="H14" i="3"/>
  <c r="H40" i="3"/>
  <c r="G9" i="3"/>
  <c r="G10" i="3"/>
  <c r="G11" i="3"/>
  <c r="G13" i="3"/>
  <c r="G6" i="3"/>
  <c r="G14" i="3"/>
  <c r="G40" i="3"/>
  <c r="F9" i="3"/>
  <c r="F10" i="3"/>
  <c r="F11" i="3"/>
  <c r="F13" i="3"/>
  <c r="F6" i="3"/>
  <c r="F14" i="3"/>
  <c r="F40" i="3"/>
  <c r="E9" i="3"/>
  <c r="E10" i="3"/>
  <c r="E11" i="3"/>
  <c r="E13" i="3"/>
  <c r="E6" i="3"/>
  <c r="E14" i="3"/>
  <c r="E40"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alcChain>
</file>

<file path=xl/sharedStrings.xml><?xml version="1.0" encoding="utf-8"?>
<sst xmlns="http://schemas.openxmlformats.org/spreadsheetml/2006/main" count="14593" uniqueCount="749">
  <si>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</si>
  <si>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</si>
  <si>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</si>
  <si>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</si>
  <si>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</si>
  <si>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</si>
  <si>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</si>
  <si>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2022/23. </t>
  </si>
  <si>
    <t xml:space="preserve">Table 1a: Benefit expenditure by benefit 1948/49 to 2022/23 nominal terms. </t>
  </si>
  <si>
    <t xml:space="preserve">Table 1b: Benefit expenditure by benefit 1948/49 to 2022/23 real terms prices. </t>
  </si>
  <si>
    <t>Table 1c: Caseloads by benefit</t>
  </si>
  <si>
    <t>Table 2a: Benefit expenditure by age group, 1978/79 to 2022/23 nominal terms.</t>
  </si>
  <si>
    <t>Table 2b: Benefit expenditure by age group, 1978/79 to 2022/23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</si>
  <si>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</si>
  <si>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</si>
  <si>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</si>
  <si>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</si>
  <si>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</si>
  <si>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</si>
  <si>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</si>
  <si>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</si>
  <si>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</si>
  <si>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</si>
  <si>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</si>
  <si>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</si>
  <si>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</si>
  <si>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</si>
  <si>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</si>
  <si>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</si>
  <si>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</si>
  <si>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</si>
  <si>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</si>
  <si>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</si>
  <si>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</si>
  <si>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</si>
  <si>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</si>
  <si>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</si>
  <si>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</si>
  <si>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</si>
  <si>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expenditure.tables@dwp.gsi.gov.uk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</si>
  <si>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</si>
  <si>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</si>
  <si>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</si>
  <si>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BASIS FOR THIS FORECAST</t>
  </si>
  <si>
    <t>PRESENTATION OF FIGURES</t>
  </si>
  <si>
    <r>
      <rPr>
        <b/>
        <sz val="12"/>
        <rFont val="Arial"/>
        <family val="2"/>
      </rPr>
      <t>Welfare Cap:</t>
    </r>
    <r>
      <rPr>
        <sz val="12"/>
        <rFont val="Arial"/>
        <family val="2"/>
      </rPr>
      <t xml:space="preserve">
One of the government's fiscal rules is the welfare cap. The current cap was reset at Autumn Budget 2017 and applies to all DWP AME excluding state pensions and the most cyclical elements of welfare (Jobseeker’s Allowance, associated Housing Benefit, and the equivalent in Universal Credit). The cap also includes social security spending by other departments and the equivalent in Northern Ireland.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Where items of spending have ceased without an obvious replacement, we have assumed they are within the cap unless clearly analogous to those items that are currently excluded.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</si>
  <si>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</si>
  <si>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</si>
  <si>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Real terms:</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</si>
  <si>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rFont val="Arial"/>
        <family val="2"/>
      </rPr>
      <t>Rounding:</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
</t>
    </r>
  </si>
  <si>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</si>
  <si>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rFont val="Arial"/>
        <family val="2"/>
      </rPr>
      <t>Accounting basis: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</si>
  <si>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t>BENEFIT SPECIFIC NOTES</t>
  </si>
  <si>
    <r>
      <rPr>
        <b/>
        <sz val="12"/>
        <rFont val="Arial"/>
        <family val="2"/>
      </rPr>
      <t>Treatment of 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2017/18,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</si>
  <si>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</si>
  <si>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t xml:space="preserve">DEL expenditure: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scheme
    New Deal and Employment Allowances from 2014/15
    New Enterprise Allowance from 2014/15
    Pneumoconiosis 1979 scheme
    Specialised Vehicles Fund from 2014/15
    Sure Start Maternity Grant from 2014/15
    Vaccine Damage Payments from 2014/15
</t>
  </si>
  <si>
    <r>
      <rPr>
        <b/>
        <sz val="12"/>
        <rFont val="Arial"/>
        <family val="2"/>
      </rPr>
      <t>Discretionary Housing Payments:</t>
    </r>
    <r>
      <rPr>
        <sz val="12"/>
        <rFont val="Arial"/>
        <family val="2"/>
      </rPr>
      <t xml:space="preserve">
Discretionary Housing Payments outturn figures are shown up to 2016/17 and include all payments made by Local Authorities, whatever the funding source. Forecast figures from 2017/18 to 2020/21 are based on the £800m total allocation for 2016/17 to 2020/21 that was announced in the Summer 2015 Budget but show only the expected DWP DEL allocations for England and Wales, as funding for Scotland is now devolved and paid through the block grant. Expenditure beyond 2020/21 will be determined at the next Spending Review.</t>
    </r>
  </si>
  <si>
    <r>
      <t xml:space="preserve">Support for Mortgage Interest loans
</t>
    </r>
    <r>
      <rPr>
        <sz val="12"/>
        <rFont val="Arial"/>
        <family val="2"/>
      </rPr>
      <t>From April 2018 Support for Mortgage Interest becomes a loan replacing the support for mortgage interest element in qualifying benefits. Expenditure depicted in the tables relates only to the estimated write-off of the loan.</t>
    </r>
  </si>
  <si>
    <t>OTHER INFORMATION</t>
  </si>
  <si>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</si>
  <si>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</si>
  <si>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</si>
  <si>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</si>
  <si>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</si>
  <si>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</si>
  <si>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</si>
  <si>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</si>
  <si>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</si>
  <si>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</si>
  <si>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</si>
  <si>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</si>
  <si>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t>Information relating to this table can be found in the 'Notes' tab</t>
  </si>
  <si>
    <t>Summary table: UK welfare,</t>
  </si>
  <si>
    <t>Department for Work &amp; Pensions, Northern Ireland Executive</t>
  </si>
  <si>
    <t>Her Majesty's Revenue and Customs and predecessors</t>
  </si>
  <si>
    <t>United Kingdom welfare spending, 
£ billion, nominal terms</t>
  </si>
  <si>
    <t xml:space="preserve">Welfare spend within the Welfare Cap </t>
  </si>
  <si>
    <t>of which DWP Social Security (GB)</t>
  </si>
  <si>
    <t>of which Northern Ireland Social Security</t>
  </si>
  <si>
    <t xml:space="preserve">of which Personal tax credits </t>
  </si>
  <si>
    <t>of which Child Benefit</t>
  </si>
  <si>
    <t>of which Tax Free Childcare</t>
  </si>
  <si>
    <t xml:space="preserve">of which Paternity, Parental and Adoption Pay </t>
  </si>
  <si>
    <t>of which Child Trust Fund; Health in Pregnancy Grant</t>
  </si>
  <si>
    <t xml:space="preserve">Welfare spend outside the Welfare Cap </t>
  </si>
  <si>
    <t>United Kingdom welfare spending, 
£ billion, real terms, 2018/19 prices</t>
  </si>
  <si>
    <t xml:space="preserve">  of which Northern Ireland Social Security</t>
  </si>
  <si>
    <t>United Kingdom welfare spending, 
£ per year, real terms, 2018/19 prices, per total household</t>
  </si>
  <si>
    <t>Total</t>
  </si>
  <si>
    <t>United Kingdom welfare spending, 
as a share of Gross Domestic Product</t>
  </si>
  <si>
    <t>United Kingdom welfare spending, 
as a share of Total Managed Expenditure</t>
  </si>
  <si>
    <t>Summary table: GB welfare,</t>
  </si>
  <si>
    <t xml:space="preserve">Department for Work &amp; Pensions, </t>
  </si>
  <si>
    <t>Great Britain welfare spending, 
£ billion, nominal terms</t>
  </si>
  <si>
    <t>People of working age and children</t>
  </si>
  <si>
    <t>Pensioners</t>
  </si>
  <si>
    <t>of which Universal Credit and predecessors</t>
  </si>
  <si>
    <t>of which personal tax credits</t>
  </si>
  <si>
    <t>Great Britain welfare spending, 
£ billion, real terms, 2018/19 prices</t>
  </si>
  <si>
    <t>Great Britain welfare spending, 
£ per year, real terms, 2018/19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</si>
  <si>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</si>
  <si>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</si>
  <si>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</si>
  <si>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</si>
  <si>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</si>
  <si>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</si>
  <si>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</si>
  <si>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</si>
  <si>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</si>
  <si>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</si>
  <si>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</si>
  <si>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2018/19 prices</t>
  </si>
  <si>
    <t>Benefit expenditure consistent with current DWP coverage, 
£ billion, real terms, 2018/19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</si>
  <si>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</si>
  <si>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</si>
  <si>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</si>
  <si>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</si>
  <si>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</si>
  <si>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</si>
  <si>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</si>
  <si>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</si>
  <si>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</si>
  <si>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</si>
  <si>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</si>
  <si>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</si>
  <si>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</si>
  <si>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</si>
  <si>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</si>
  <si>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</si>
  <si>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</si>
  <si>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</si>
  <si>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</si>
  <si>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</si>
  <si>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</si>
  <si>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</si>
  <si>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</si>
  <si>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</si>
  <si>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</si>
  <si>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</si>
  <si>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</si>
  <si>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</si>
  <si>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</si>
  <si>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</si>
  <si>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</si>
  <si>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</si>
  <si>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</si>
  <si>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</si>
  <si>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</si>
  <si>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</si>
  <si>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</si>
  <si>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</si>
  <si>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</si>
  <si>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</si>
  <si>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</si>
  <si>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</si>
  <si>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</si>
  <si>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</si>
  <si>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</si>
  <si>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</si>
  <si>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</si>
  <si>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</si>
  <si>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</si>
  <si>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</si>
  <si>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</si>
  <si>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</si>
  <si>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</si>
  <si>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</si>
  <si>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</si>
  <si>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</si>
  <si>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</si>
  <si>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</si>
  <si>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</si>
  <si>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</si>
  <si>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</si>
  <si>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</si>
  <si>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</si>
  <si>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</si>
  <si>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 - actual (to 2017/18)</t>
  </si>
  <si>
    <t>of which within Welfare Cap</t>
  </si>
  <si>
    <t>of which outside Welfare Cap</t>
  </si>
  <si>
    <t>Universal Credit - marginal costs (from 2018/19)</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</si>
  <si>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</si>
  <si>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</si>
  <si>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</si>
  <si>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</si>
  <si>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</si>
  <si>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</si>
  <si>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</si>
  <si>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</si>
  <si>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</si>
  <si>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</si>
  <si>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</si>
  <si>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</si>
  <si>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</si>
  <si>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</si>
  <si>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</si>
  <si>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</si>
  <si>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benefits</t>
  </si>
  <si>
    <t>of which Council Tax Benefit</t>
  </si>
  <si>
    <t xml:space="preserve">of which Discretionary Housing Payments </t>
  </si>
  <si>
    <t>Reconciliation with OBR Economic &amp; Fiscal Outlook Supplementary Fiscal Table 2.21</t>
  </si>
  <si>
    <t>Total in DWP Annually Managed Expenditure (as row 84 above)</t>
  </si>
  <si>
    <t>removal of Over 75 TV Licences</t>
  </si>
  <si>
    <t>removal of accounting adjustments</t>
  </si>
  <si>
    <t>removal of latest data</t>
  </si>
  <si>
    <t>Total DWP AME (consistent with OBR's Economic &amp; Fiscal Outlook definition)</t>
  </si>
  <si>
    <t>DWP Social Security spending as shown in the Supplementary Fiscal Table 2.21 OBR Economic and Fiscal Outlook Published 13 March 2018</t>
  </si>
  <si>
    <t>Reconciliation with DWP accounts for 2016/17</t>
  </si>
  <si>
    <t>plus additional provision for future Financial Assistance Scheme payments</t>
  </si>
  <si>
    <t>removal of Financial Assistance Scheme payments made to Northern Ireland recipients not in DWP Accounts</t>
  </si>
  <si>
    <t xml:space="preserve">removal of  Statutory Maternity Payment expenditure relating to prior years </t>
  </si>
  <si>
    <t>removal of latest outturn data not included in DWP Accounts</t>
  </si>
  <si>
    <t>other expenditure not related to above benefits included in DWP Accounts</t>
  </si>
  <si>
    <t>Total consistent with DWP Accounts (SOPS 1.1)</t>
  </si>
  <si>
    <t>Total Annually Managed Expenditure in DWP Accounts 2016/17 (SOPS 1.1 Analysis of net resource outturn by section)</t>
  </si>
  <si>
    <t>of which Voted</t>
  </si>
  <si>
    <t>of which Non voted</t>
  </si>
  <si>
    <t>Key to benefit type</t>
  </si>
  <si>
    <t xml:space="preserve">     (NC / NIR) = Non Contributory and Non Income Related benefit</t>
  </si>
  <si>
    <t xml:space="preserve">     (C) = Contributory benefit</t>
  </si>
  <si>
    <t xml:space="preserve">     (IR) = Income Related benefit</t>
  </si>
  <si>
    <t>Table 1b: Expenditure by benefit,</t>
  </si>
  <si>
    <t>£ million, real terms, 2018/19 prices</t>
  </si>
  <si>
    <t>of which Discretionary Housing Payments</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</si>
  <si>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</si>
  <si>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</si>
  <si>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</si>
  <si>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</si>
  <si>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</si>
  <si>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</si>
  <si>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</si>
  <si>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</si>
  <si>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</si>
  <si>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</si>
  <si>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</si>
  <si>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</si>
  <si>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</si>
  <si>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</si>
  <si>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</si>
  <si>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</si>
  <si>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</si>
  <si>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</si>
  <si>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</si>
  <si>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</si>
  <si>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</si>
  <si>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</si>
  <si>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</si>
  <si>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</si>
  <si>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</si>
  <si>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</si>
  <si>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</si>
  <si>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</si>
  <si>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</si>
  <si>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</si>
  <si>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</si>
  <si>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</si>
  <si>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</si>
  <si>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</si>
  <si>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</si>
  <si>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</si>
  <si>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</si>
  <si>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</si>
  <si>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</si>
  <si>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</si>
  <si>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</si>
  <si>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</si>
  <si>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</si>
  <si>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</si>
  <si>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</si>
  <si>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</si>
  <si>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</si>
  <si>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</si>
  <si>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</si>
  <si>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</si>
  <si>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</si>
  <si>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</si>
  <si>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</si>
  <si>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</si>
  <si>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</si>
  <si>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</si>
  <si>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</si>
  <si>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</si>
  <si>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</si>
  <si>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</si>
  <si>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</si>
  <si>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</si>
  <si>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</si>
  <si>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</si>
  <si>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</si>
  <si>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</si>
  <si>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</si>
  <si>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</si>
  <si>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</si>
  <si>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</si>
  <si>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</si>
  <si>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</si>
  <si>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</si>
  <si>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</si>
  <si>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</si>
  <si>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</si>
  <si>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</si>
  <si>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</si>
  <si>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</si>
  <si>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</si>
  <si>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</si>
  <si>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</si>
  <si>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</si>
  <si>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</si>
  <si>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</si>
  <si>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</si>
  <si>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</si>
  <si>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</si>
  <si>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</si>
  <si>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</si>
  <si>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</si>
  <si>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</si>
  <si>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</si>
  <si>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</si>
  <si>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</si>
  <si>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</si>
  <si>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</si>
  <si>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</si>
  <si>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</si>
  <si>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</si>
  <si>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</si>
  <si>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Universal Credit actual costs (to 2017/18)</t>
  </si>
  <si>
    <t>Universal Credit marginal costs (from 2018/19)</t>
  </si>
  <si>
    <t>Total income-related benefits</t>
  </si>
  <si>
    <t>Aged above Pension Credit qualifying age / in receipt of Pension Credit or State Pension</t>
  </si>
  <si>
    <t>Universal Credit actual costs (to 2017/18 - not attributed to claimant group)</t>
  </si>
  <si>
    <t>Universal Credit marginal costs (from 2018/19 -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</si>
  <si>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</si>
  <si>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</si>
  <si>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</si>
  <si>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</si>
  <si>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</si>
  <si>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</si>
  <si>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</si>
  <si>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</si>
  <si>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</si>
  <si>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</si>
  <si>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</si>
  <si>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</si>
  <si>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</si>
  <si>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</si>
  <si>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</si>
  <si>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</si>
  <si>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</si>
  <si>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</si>
  <si>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Employment and Support Allowance and Universal Credit equivalent</t>
  </si>
  <si>
    <t>Income Support (incapacity / sick and disabled)</t>
  </si>
  <si>
    <t>of which industrial injuries benefits</t>
  </si>
  <si>
    <t xml:space="preserve">  Industrial Death Benefit</t>
  </si>
  <si>
    <t xml:space="preserve">  Industrial Injuries Disablement Benefit</t>
  </si>
  <si>
    <t xml:space="preserve">  Mesothelioma</t>
  </si>
  <si>
    <t xml:space="preserve">  Other Industrial Injuries Benefits</t>
  </si>
  <si>
    <t xml:space="preserve">  Pneumoconiosis 1979</t>
  </si>
  <si>
    <t>of which Carer's Allowance</t>
  </si>
  <si>
    <t>of which Income Support for carers and Universal Credit equivalent</t>
  </si>
  <si>
    <t>of which associated Housing benefits</t>
  </si>
  <si>
    <t>by claimant group (National Statistics definition)</t>
  </si>
  <si>
    <t>Carer</t>
  </si>
  <si>
    <t>Disabled</t>
  </si>
  <si>
    <t>Incapacity</t>
  </si>
  <si>
    <t>by claimant group (previous definition)</t>
  </si>
  <si>
    <t>Long-term sick and disabled</t>
  </si>
  <si>
    <t>Industrial Death Benefit</t>
  </si>
  <si>
    <t>Industrial Injuries Disablement Benefit</t>
  </si>
  <si>
    <t>Other Industrial Injuries Benefits</t>
  </si>
  <si>
    <t>Benefit expenditure to support disabled people and people with health conditions, as a share of Gross Domestic Product</t>
  </si>
  <si>
    <t>Benefit expenditure to support disabled people and people with health conditions, as a share of Total Managed Expenditure</t>
  </si>
  <si>
    <t>Tax credits, Child Benefit and other GB welfare expenditure,</t>
  </si>
  <si>
    <t>Personal tax credits and equivalents</t>
  </si>
  <si>
    <t xml:space="preserve">of which Disability Working Allowance </t>
  </si>
  <si>
    <t>of which Family Credit</t>
  </si>
  <si>
    <t>of which Income Support (child allowances)</t>
  </si>
  <si>
    <t>of which Jobseeker's Allowance - income-based (child allowances)</t>
  </si>
  <si>
    <t>of which Child Tax Credit and Working Tax Credit (Great Britain)</t>
  </si>
  <si>
    <t>of which Working families Tax Credit and Disabled Person's Tax Credit (Great Britain)</t>
  </si>
  <si>
    <t>Child Benefit, One Parent Benefit &amp; Guardian's Allowance(Great Britain)</t>
  </si>
  <si>
    <t>Her Majesty's Revenue and Customs</t>
  </si>
  <si>
    <t>Other welfare expenditure (Great Britain)</t>
  </si>
  <si>
    <t>Child Trust Fund</t>
  </si>
  <si>
    <t>Health in Pregnancy Grant</t>
  </si>
  <si>
    <t>Paternity, Parental and Adoption Pay</t>
  </si>
  <si>
    <t>Tax Free Childcare</t>
  </si>
  <si>
    <t>Reconciliation with HMRC published expenditure,</t>
  </si>
  <si>
    <t>United Kingdom</t>
  </si>
  <si>
    <t xml:space="preserve">Child Tax Credit and Working Tax Credit </t>
  </si>
  <si>
    <t xml:space="preserve">Working families Tax Credit and Disabled Person's Tax Credit </t>
  </si>
  <si>
    <t>of which expenditure component</t>
  </si>
  <si>
    <t>of which negative tax</t>
  </si>
  <si>
    <t>Child Benefit &amp; One Parent Benefit and Guardian's Allowance</t>
  </si>
  <si>
    <t>Great Britain (including payments overseas)</t>
  </si>
  <si>
    <t>Northern Ireland</t>
  </si>
  <si>
    <t>Bereavement related benefits expenditure,</t>
  </si>
  <si>
    <t>Bereavement Support Payment</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</si>
  <si>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</si>
  <si>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</si>
  <si>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</si>
  <si>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</si>
  <si>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</si>
  <si>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</si>
  <si>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</si>
  <si>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</si>
  <si>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</si>
  <si>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</si>
  <si>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</si>
  <si>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</si>
  <si>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</si>
  <si>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</si>
  <si>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</si>
  <si>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</si>
  <si>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</si>
  <si>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</si>
  <si>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</si>
  <si>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</si>
  <si>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</si>
  <si>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</si>
  <si>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</si>
  <si>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60 years of age and over</t>
  </si>
  <si>
    <t>Lone parents</t>
  </si>
  <si>
    <t>Short-term sick and others</t>
  </si>
  <si>
    <t>Total under 60 years of age</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</si>
  <si>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</si>
  <si>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</si>
  <si>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</si>
  <si>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</si>
  <si>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</si>
  <si>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</si>
  <si>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</si>
  <si>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</si>
  <si>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</si>
  <si>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</si>
  <si>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</si>
  <si>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</si>
  <si>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</si>
  <si>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</si>
  <si>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</si>
  <si>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</si>
  <si>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</si>
  <si>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</si>
  <si>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</si>
  <si>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</si>
  <si>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</si>
  <si>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</si>
  <si>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</si>
  <si>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</si>
  <si>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</si>
  <si>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</si>
  <si>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</si>
  <si>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</si>
  <si>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</si>
  <si>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</si>
  <si>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</si>
  <si>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</si>
  <si>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</si>
  <si>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</si>
  <si>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</si>
  <si>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</si>
  <si>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</si>
  <si>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</si>
  <si>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</si>
  <si>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2018/19 prices</t>
  </si>
  <si>
    <t xml:space="preserve">     of which Local Housing Allowance</t>
  </si>
  <si>
    <t>Housing benefits caseloads, 
thousands</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</si>
  <si>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</si>
  <si>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</si>
  <si>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</si>
  <si>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</si>
  <si>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</si>
  <si>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</si>
  <si>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</si>
  <si>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</si>
  <si>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</si>
  <si>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</si>
  <si>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</si>
  <si>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</si>
  <si>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</si>
  <si>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</si>
  <si>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</si>
  <si>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</si>
  <si>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</si>
  <si>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</si>
  <si>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</si>
  <si>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</si>
  <si>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</si>
  <si>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</si>
  <si>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</si>
  <si>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</si>
  <si>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</si>
  <si>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</si>
  <si>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</si>
  <si>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</si>
  <si>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</si>
  <si>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</si>
  <si>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</si>
  <si>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</si>
  <si>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</si>
  <si>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</si>
  <si>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</si>
  <si>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</si>
  <si>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</si>
  <si>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</si>
  <si>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</si>
  <si>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</si>
  <si>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</si>
  <si>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</si>
  <si>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</si>
  <si>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</si>
  <si>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</si>
  <si>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</si>
  <si>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</si>
  <si>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</si>
  <si>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</si>
  <si>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</si>
  <si>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</si>
  <si>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</si>
  <si>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</si>
  <si>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</si>
  <si>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</si>
  <si>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</si>
  <si>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</si>
  <si>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</si>
  <si>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</si>
  <si>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</si>
  <si>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</si>
  <si>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</si>
  <si>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</si>
  <si>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</si>
  <si>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</si>
  <si>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t>
  </si>
  <si>
    <t xml:space="preserve">    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</si>
  <si>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</si>
  <si>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</si>
  <si>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</si>
  <si>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</si>
  <si>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</si>
  <si>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</si>
  <si>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</si>
  <si>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</si>
  <si>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</si>
  <si>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</si>
  <si>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</si>
  <si>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</si>
  <si>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</si>
  <si>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</si>
  <si>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</si>
  <si>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</si>
  <si>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</si>
  <si>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</si>
  <si>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</si>
  <si>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</si>
  <si>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</si>
  <si>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</si>
  <si>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</si>
  <si>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</si>
  <si>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</si>
  <si>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</si>
  <si>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</si>
  <si>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</si>
  <si>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</si>
  <si>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</si>
  <si>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</si>
  <si>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</si>
  <si>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</si>
  <si>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</si>
  <si>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</si>
  <si>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</si>
  <si>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</si>
  <si>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</si>
  <si>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</si>
  <si>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State Pension (non contributory only 'Category D')</t>
  </si>
  <si>
    <t>Unemployment benefits expenditure,</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</si>
  <si>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</si>
  <si>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</si>
  <si>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</si>
  <si>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</si>
  <si>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</si>
  <si>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</si>
  <si>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</si>
  <si>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</si>
  <si>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</si>
  <si>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</si>
  <si>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</si>
  <si>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</si>
  <si>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</si>
  <si>
    <t>Spring Statement 2018</t>
  </si>
  <si>
    <t>Spring Statement</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</si>
  <si>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</si>
  <si>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</si>
  <si>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</si>
  <si>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</si>
  <si>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</si>
  <si>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</si>
  <si>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</si>
  <si>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</si>
  <si>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</si>
  <si>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</si>
  <si>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</si>
  <si>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</si>
  <si>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</si>
  <si>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</si>
  <si>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</si>
  <si>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</si>
  <si>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</si>
  <si>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</si>
  <si>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</si>
  <si>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</si>
  <si>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</si>
  <si>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</si>
  <si>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</si>
  <si>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</si>
  <si>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</si>
  <si>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</si>
  <si>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</si>
  <si>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</si>
  <si>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Outturn</t>
  </si>
  <si>
    <t>Forecast</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</si>
  <si>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</si>
  <si>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</si>
  <si>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</si>
  <si>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</si>
  <si>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</si>
  <si>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</si>
  <si>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</si>
  <si>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</si>
  <si>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</si>
  <si>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</si>
  <si>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</si>
  <si>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</si>
  <si>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</si>
  <si>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</si>
  <si>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</si>
  <si>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</si>
  <si>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</si>
  <si>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</si>
  <si>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</si>
  <si>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</si>
  <si>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</si>
  <si>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</si>
  <si>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</si>
  <si>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</si>
  <si>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</si>
  <si>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</si>
  <si>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</si>
  <si>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</si>
  <si>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</si>
  <si>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</si>
  <si>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</si>
  <si>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</si>
  <si>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</si>
  <si>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</si>
  <si>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</si>
  <si>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</si>
  <si>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</si>
  <si>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</si>
  <si>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</si>
  <si>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</si>
  <si>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</si>
  <si>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</si>
  <si>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</si>
  <si>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</si>
  <si>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</si>
  <si>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</si>
  <si>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</si>
  <si>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</si>
  <si>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</si>
  <si>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</si>
  <si>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</si>
  <si>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</si>
  <si>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</si>
  <si>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</si>
  <si>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</si>
  <si>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</si>
  <si>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</si>
  <si>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</si>
  <si>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</si>
  <si>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</si>
  <si>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</si>
  <si>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</si>
  <si>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</si>
  <si>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</si>
  <si>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</si>
  <si>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</si>
  <si>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</si>
  <si>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</si>
  <si>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</si>
  <si>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</si>
  <si>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</si>
  <si>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</si>
  <si>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</si>
  <si>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</si>
  <si>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</si>
  <si>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</si>
  <si>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</si>
  <si>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</si>
  <si>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</si>
  <si>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</si>
  <si>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</si>
  <si>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</si>
  <si>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</si>
  <si>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</si>
  <si>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</si>
  <si>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</si>
  <si>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</si>
  <si>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</si>
  <si>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</si>
  <si>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</si>
  <si>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</si>
  <si>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</si>
  <si>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</si>
  <si>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</si>
  <si>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</si>
  <si>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</si>
  <si>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</si>
  <si>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</si>
  <si>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</si>
  <si>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</si>
  <si>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</si>
  <si>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</si>
  <si>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</si>
  <si>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</si>
  <si>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</si>
  <si>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</si>
  <si>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</si>
  <si>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</si>
  <si>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</si>
  <si>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</si>
  <si>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</si>
  <si>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</si>
  <si>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</si>
  <si>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</si>
  <si>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</si>
  <si>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</si>
  <si>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Forecast</t>
  </si>
  <si>
    <t>2018/19 Forecast</t>
  </si>
  <si>
    <t>2019/20 Forecast</t>
  </si>
  <si>
    <t>2020/21 Forecast</t>
  </si>
  <si>
    <t>2021/22 Forecast</t>
  </si>
  <si>
    <t>2022/23 Forecast</t>
  </si>
  <si>
    <t xml:space="preserve">Forecast figures are consistent with Spring Statement 2018 Economic and Fiscal Outlook (EFO) published by the Office for Budget Responsibility (OBR) on 13th March 2018. The OBR EFO is available at http://cdn.obr.uk/EFO-MaRch_2018.pdf. The forecasts reflect the Government's delivery plans and the OBR’s additional judgements as set out in the EFO. 
Details of the DWP Social Security forecast (within Welfare Cap) are published in the EFO, Supplementary Table 2.21, at http://cdn.obr.uk/Fiscal_Supplementary_Tables_Expenditure_March_2018_EFO-1.xlsx
Due to different definitions of spending and to additional analysis leading to reassignment of spending across benefits, figures in these tables do not exactly match those in the EFO, but a reconciliation between the two is included at the foot of Table 1a. 
</t>
  </si>
  <si>
    <r>
      <rPr>
        <b/>
        <sz val="12"/>
        <rFont val="Arial"/>
        <family val="2"/>
      </rPr>
      <t xml:space="preserve">UK Welfare table:
</t>
    </r>
    <r>
      <rPr>
        <sz val="12"/>
        <rFont val="Arial"/>
        <family val="2"/>
      </rPr>
      <t>Figures have been derived to</t>
    </r>
    <r>
      <rPr>
        <b/>
        <sz val="12"/>
        <rFont val="Arial"/>
        <family val="2"/>
      </rPr>
      <t xml:space="preserve"> </t>
    </r>
    <r>
      <rPr>
        <sz val="12"/>
        <rFont val="Arial"/>
        <family val="2"/>
      </rPr>
      <t xml:space="preserve">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2016/17 may vary slightly to those published in the Office of Budget Responsibility's Economic Fiscal Outlook in March 2018 due to latest outturn data.
Information on Tax Credits, Tax Free Child Care and Child Benefit is sourced from Her Majesty's Revenue &amp; Customs (HMRC) and OBR.
Statutory Paternity Pay, Statutory Adoption Pay, Statutory Additional Paternity Pay, and Shared Parental Pay are funded by the Department for Business, Energy &amp; Industrial Strategy (BEIS). Information on these payments has been sourced from BEIS and OBR.
</t>
    </r>
  </si>
  <si>
    <r>
      <rPr>
        <b/>
        <sz val="12"/>
        <rFont val="Arial"/>
        <family val="2"/>
      </rPr>
      <t>GB Welfare:</t>
    </r>
    <r>
      <rPr>
        <sz val="12"/>
        <rFont val="Arial"/>
        <family val="2"/>
      </rPr>
      <t xml:space="preserve">
Information on Tax Credits, Tax Free Child Care and Child Benefit is sourced from Her Majesty's Revenue &amp; Customs (HMRC) and OBR.  Figures are converted to Great Britain estimates using HMRC estimates of spending by country.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Energy &amp; Industrial Strategy (BEIS). Information on these payments has been sourced from BEIS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</si>
  <si>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t xml:space="preserve">Caseloads:
</t>
    </r>
    <r>
      <rPr>
        <sz val="12"/>
        <rFont val="Arial"/>
        <family val="2"/>
      </rPr>
      <t xml:space="preserve">Caseload figures represent an average over the full financial year; caseloads for benefits which commenced or ended during a financial year still reflect an average over the full year.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</si>
  <si>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</si>
  <si>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rFont val="Arial"/>
        <family val="2"/>
      </rPr>
      <t>New Deal and Employment programme allowances:</t>
    </r>
    <r>
      <rPr>
        <sz val="12"/>
        <rFont val="Arial"/>
        <family val="2"/>
      </rPr>
      <t xml:space="preserve">
These comprise New Deal Allowances and expenditure for Work Programme customers on training courses for 30+ hours a week.
</t>
    </r>
  </si>
  <si>
    <r>
      <rPr>
        <b/>
        <sz val="12"/>
        <rFont val="Arial"/>
        <family val="2"/>
      </rPr>
      <t>Benefit expenditure to support disabled people and people with health conditions (Table 4):</t>
    </r>
    <r>
      <rPr>
        <sz val="12"/>
        <rFont val="Arial"/>
        <family val="2"/>
      </rPr>
      <t xml:space="preserve">
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and their equivalents in Universal Credit. However, forecast figures for the contribution of the carers group to UC marginal costs from 2018/19 are not available. (See also note on Treatment of Universal Credit.) Benefits not otherwise associated with disability, incapacity or caring responsibilities (for example, State Pension) are not included, even 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</si>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</sst>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0\ ;\-#,##0\ ;\-"/>
    <numFmt numFmtId="165" formatCode="#,##0.0\ ;\-#,##0.0\ ;\-"/>
    <numFmt numFmtId="166" formatCode="#,##0.000\ ;\-#,##0.000\ ;\-"/>
    <numFmt numFmtId="167" formatCode="0.0%"/>
    <numFmt numFmtId="168" formatCode="#,##0.00000000_ ;\-#,##0.00000000\ "/>
    <numFmt numFmtId="169" formatCode="#,##0.000_ ;\-#,##0.000\ "/>
    <numFmt numFmtId="170" formatCode="#,##0.0\ ;\-#,##0.0\ ;\-\ "/>
    <numFmt numFmtId="171" formatCode="0.000000%"/>
    <numFmt numFmtId="172" formatCode="0.00000%"/>
    <numFmt numFmtId="173" formatCode="#,##0.000\ ;\-#,##0.000\ ;\-\ "/>
    <numFmt numFmtId="174" formatCode="_-* #,##0_-;\-* #,##0_-;_-* &quot;-&quot;??_-;_-@_-"/>
    <numFmt numFmtId="175" formatCode="_-* #,##0.000_-;\-* #,##0.000_-;_-* &quot;-&quot;??_-;_-@_-"/>
    <numFmt numFmtId="176" formatCode="#,##0\ ;\-#,##0\ ;\-\ "/>
    <numFmt numFmtId="177" formatCode="#,##0;\-#,##0;\-"/>
  </numFmts>
  <fonts count="22" x14ac:knownFonts="1">
    <font>
      <sz val="10"/>
      <name val="Arial"/>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sz val="10"/>
      <name val="Arial"/>
      <family val="2"/>
    </font>
    <font>
      <b/>
      <sz val="12"/>
      <name val="Arial"/>
      <family val="2"/>
    </font>
    <font>
      <sz val="12"/>
      <color theme="9" tint="-0.249977111117893"/>
      <name val="Arial"/>
      <family val="2"/>
    </font>
    <font>
      <sz val="12"/>
      <color rgb="FFFF0000"/>
      <name val="Arial"/>
      <family val="2"/>
    </font>
    <font>
      <sz val="12"/>
      <color indexed="8"/>
      <name val="Arial"/>
      <family val="2"/>
    </font>
    <font>
      <b/>
      <sz val="12"/>
      <color indexed="8"/>
      <name val="Arial"/>
      <family val="2"/>
    </font>
    <font>
      <sz val="12"/>
      <color indexed="9"/>
      <name val="Arial"/>
      <family val="2"/>
    </font>
    <font>
      <sz val="12"/>
      <color indexed="55"/>
      <name val="Arial"/>
      <family val="2"/>
    </font>
    <font>
      <sz val="12"/>
      <color indexed="22"/>
      <name val="Arial"/>
      <family val="2"/>
    </font>
    <font>
      <sz val="8"/>
      <name val="Arial"/>
      <family val="2"/>
    </font>
    <font>
      <b/>
      <sz val="12"/>
      <color indexed="12"/>
      <name val="Arial"/>
      <family val="2"/>
    </font>
    <font>
      <sz val="12"/>
      <color indexed="10"/>
      <name val="Arial"/>
      <family val="2"/>
    </font>
    <font>
      <b/>
      <sz val="12"/>
      <color indexed="9"/>
      <name val="Arial"/>
      <family val="2"/>
    </font>
    <font>
      <b/>
      <sz val="12"/>
      <color indexed="10"/>
      <name val="Arial"/>
      <family val="2"/>
    </font>
    <font>
      <b/>
      <u/>
      <sz val="12"/>
      <color indexed="1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style="thin">
        <color indexed="64"/>
      </left>
      <right/>
      <top/>
      <bottom/>
      <diagonal/>
    </border>
    <border>
      <left/>
      <right/>
      <top style="thin">
        <color auto="1"/>
      </top>
      <bottom/>
      <diagonal/>
    </border>
    <border>
      <left/>
      <right style="medium">
        <color indexed="64"/>
      </right>
      <top style="thin">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double">
        <color indexed="64"/>
      </bottom>
      <diagonal/>
    </border>
    <border>
      <left/>
      <right style="medium">
        <color indexed="64"/>
      </right>
      <top/>
      <bottom style="double">
        <color indexed="64"/>
      </bottom>
      <diagonal/>
    </border>
    <border>
      <left style="thin">
        <color indexed="64"/>
      </left>
      <right/>
      <top style="thin">
        <color auto="1"/>
      </top>
      <bottom/>
      <diagonal/>
    </border>
    <border>
      <left/>
      <right style="thin">
        <color auto="1"/>
      </right>
      <top style="thin">
        <color auto="1"/>
      </top>
      <bottom/>
      <diagonal/>
    </border>
    <border>
      <left/>
      <right style="thin">
        <color auto="1"/>
      </right>
      <top/>
      <bottom/>
      <diagonal/>
    </border>
  </borders>
  <cellStyleXfs count="9">
    <xf numFmtId="0" fontId="0" fillId="0" borderId="0"/>
    <xf numFmtId="0" fontId="5" fillId="0" borderId="0" applyNumberFormat="0" applyFill="0" applyBorder="0" applyAlignment="0" applyProtection="0">
      <alignment vertical="top"/>
      <protection locked="0"/>
    </xf>
    <xf numFmtId="0" fontId="7" fillId="0" borderId="0"/>
    <xf numFmtId="0" fontId="7" fillId="0" borderId="0"/>
    <xf numFmtId="9" fontId="7" fillId="0" borderId="0" applyFont="0" applyFill="0" applyBorder="0" applyAlignment="0" applyProtection="0"/>
    <xf numFmtId="0" fontId="16" fillId="0" borderId="0"/>
    <xf numFmtId="43" fontId="7" fillId="0" borderId="0" applyFont="0" applyFill="0" applyBorder="0" applyAlignment="0" applyProtection="0"/>
    <xf numFmtId="0" fontId="7" fillId="0" borderId="0"/>
    <xf numFmtId="0" fontId="7" fillId="0" borderId="0"/>
  </cellStyleXfs>
  <cellXfs count="549">
    <xf numFmtId="0" fontId="0" fillId="0" borderId="0" xfId="0"/>
    <xf numFmtId="0" fontId="0" fillId="2" borderId="0" xfId="0" applyFill="1"/>
    <xf numFmtId="0" fontId="1" fillId="2" borderId="1" xfId="0" applyFont="1" applyFill="1" applyBorder="1" applyAlignment="1">
      <alignment horizontal="left" vertical="center" indent="22"/>
    </xf>
    <xf numFmtId="0" fontId="2" fillId="2" borderId="2" xfId="0" applyFont="1" applyFill="1" applyBorder="1" applyAlignment="1">
      <alignment horizontal="left" indent="18"/>
    </xf>
    <xf numFmtId="0" fontId="2" fillId="2" borderId="3" xfId="0" applyFont="1" applyFill="1" applyBorder="1" applyAlignment="1">
      <alignment horizontal="left" vertical="top" indent="18"/>
    </xf>
    <xf numFmtId="0" fontId="3" fillId="2" borderId="2" xfId="0" applyFont="1" applyFill="1" applyBorder="1" applyAlignment="1">
      <alignment horizontal="left" wrapText="1" indent="2"/>
    </xf>
    <xf numFmtId="0" fontId="3" fillId="2" borderId="2" xfId="0" applyFont="1" applyFill="1" applyBorder="1" applyAlignment="1">
      <alignment horizontal="left" indent="2"/>
    </xf>
    <xf numFmtId="0" fontId="4" fillId="2" borderId="2" xfId="0" applyFont="1" applyFill="1" applyBorder="1" applyAlignment="1">
      <alignment horizontal="left" indent="2"/>
    </xf>
    <xf numFmtId="0" fontId="6" fillId="2" borderId="2" xfId="1" applyFont="1" applyFill="1" applyBorder="1" applyAlignment="1" applyProtection="1">
      <alignment horizontal="left" indent="2"/>
    </xf>
    <xf numFmtId="0" fontId="4" fillId="2" borderId="2" xfId="0" applyFont="1" applyFill="1" applyBorder="1" applyAlignment="1">
      <alignment horizontal="left" wrapText="1" indent="2"/>
    </xf>
    <xf numFmtId="0" fontId="6" fillId="2" borderId="2" xfId="1" applyFont="1" applyFill="1" applyBorder="1" applyAlignment="1" applyProtection="1">
      <alignment horizontal="left" wrapText="1" indent="2"/>
    </xf>
    <xf numFmtId="0" fontId="6" fillId="2" borderId="2" xfId="1" applyFont="1" applyFill="1" applyBorder="1" applyAlignment="1" applyProtection="1">
      <alignment horizontal="left" vertical="top" indent="2"/>
    </xf>
    <xf numFmtId="0" fontId="6" fillId="2" borderId="4" xfId="1" applyFont="1" applyFill="1" applyBorder="1" applyAlignment="1" applyProtection="1">
      <alignment horizontal="left" vertical="top" wrapText="1" indent="2"/>
    </xf>
    <xf numFmtId="0" fontId="6" fillId="2" borderId="0" xfId="1" applyFont="1" applyFill="1" applyBorder="1" applyAlignment="1" applyProtection="1">
      <alignment horizontal="center" vertical="top"/>
    </xf>
    <xf numFmtId="0" fontId="3" fillId="2" borderId="0" xfId="2" applyFont="1" applyFill="1" applyBorder="1" applyAlignment="1">
      <alignment vertical="center"/>
    </xf>
    <xf numFmtId="0" fontId="8" fillId="2" borderId="5" xfId="2" applyFont="1" applyFill="1" applyBorder="1" applyAlignment="1">
      <alignment horizontal="center" vertical="top" wrapText="1"/>
    </xf>
    <xf numFmtId="0" fontId="8" fillId="2" borderId="6" xfId="2" applyFont="1" applyFill="1" applyBorder="1" applyAlignment="1">
      <alignment wrapText="1"/>
    </xf>
    <xf numFmtId="0" fontId="3" fillId="2" borderId="7" xfId="2" applyFont="1" applyFill="1" applyBorder="1" applyAlignment="1">
      <alignment vertical="center"/>
    </xf>
    <xf numFmtId="0" fontId="8" fillId="2" borderId="8" xfId="2" applyFont="1" applyFill="1" applyBorder="1" applyAlignment="1">
      <alignment horizontal="center" vertical="top" wrapText="1"/>
    </xf>
    <xf numFmtId="0" fontId="8" fillId="2" borderId="0" xfId="2" applyFont="1" applyFill="1" applyBorder="1" applyAlignment="1">
      <alignment vertical="center" wrapText="1"/>
    </xf>
    <xf numFmtId="0" fontId="3" fillId="2" borderId="9" xfId="2" applyFont="1" applyFill="1" applyBorder="1" applyAlignment="1">
      <alignment vertical="center"/>
    </xf>
    <xf numFmtId="0" fontId="8" fillId="2" borderId="0" xfId="2" applyFont="1" applyFill="1" applyBorder="1" applyAlignment="1">
      <alignment vertical="top" wrapText="1"/>
    </xf>
    <xf numFmtId="0" fontId="9" fillId="2" borderId="8" xfId="2" applyFont="1" applyFill="1" applyBorder="1" applyAlignment="1">
      <alignment vertical="top"/>
    </xf>
    <xf numFmtId="0" fontId="3" fillId="2" borderId="0" xfId="2" applyFont="1" applyFill="1" applyBorder="1" applyAlignment="1">
      <alignment horizontal="left" vertical="top" wrapText="1" indent="2"/>
    </xf>
    <xf numFmtId="0" fontId="3" fillId="2" borderId="0" xfId="0" applyFont="1" applyFill="1" applyBorder="1" applyAlignment="1">
      <alignment horizontal="left" vertical="top" wrapText="1" indent="2"/>
    </xf>
    <xf numFmtId="0" fontId="3" fillId="2" borderId="0" xfId="2" applyFont="1" applyFill="1" applyBorder="1" applyAlignment="1">
      <alignment vertical="top"/>
    </xf>
    <xf numFmtId="0" fontId="8" fillId="2" borderId="0" xfId="2" applyFont="1" applyFill="1" applyBorder="1" applyAlignment="1">
      <alignment vertical="center"/>
    </xf>
    <xf numFmtId="0" fontId="8" fillId="2" borderId="0" xfId="2" applyFont="1" applyFill="1" applyBorder="1" applyAlignment="1">
      <alignment horizontal="left" vertical="top" wrapText="1"/>
    </xf>
    <xf numFmtId="0" fontId="8" fillId="2" borderId="0" xfId="2" applyFont="1" applyFill="1" applyBorder="1" applyAlignment="1">
      <alignment horizontal="left" vertical="top" wrapText="1" indent="2"/>
    </xf>
    <xf numFmtId="0" fontId="8" fillId="2" borderId="0" xfId="2" applyFont="1" applyFill="1" applyBorder="1" applyAlignment="1">
      <alignment horizontal="left" vertical="top"/>
    </xf>
    <xf numFmtId="0" fontId="3" fillId="2" borderId="9" xfId="2" applyFont="1" applyFill="1" applyBorder="1" applyAlignment="1">
      <alignment vertical="top"/>
    </xf>
    <xf numFmtId="0" fontId="3" fillId="2" borderId="0" xfId="2" applyFont="1" applyFill="1" applyBorder="1" applyAlignment="1">
      <alignment horizontal="left" vertical="top" wrapText="1" indent="4"/>
    </xf>
    <xf numFmtId="0" fontId="3" fillId="2" borderId="9" xfId="2" applyFont="1" applyFill="1" applyBorder="1" applyAlignment="1">
      <alignment vertical="center" wrapText="1"/>
    </xf>
    <xf numFmtId="0" fontId="9" fillId="2" borderId="10" xfId="2" applyFont="1" applyFill="1" applyBorder="1" applyAlignment="1">
      <alignment vertical="top"/>
    </xf>
    <xf numFmtId="0" fontId="3" fillId="2" borderId="11" xfId="2" applyFont="1" applyFill="1" applyBorder="1" applyAlignment="1">
      <alignment horizontal="left" vertical="top" wrapText="1" indent="2"/>
    </xf>
    <xf numFmtId="0" fontId="3" fillId="2" borderId="12" xfId="2" applyFont="1" applyFill="1" applyBorder="1" applyAlignment="1">
      <alignment vertical="center"/>
    </xf>
    <xf numFmtId="0" fontId="6" fillId="2" borderId="0" xfId="1" applyFont="1" applyFill="1" applyBorder="1" applyAlignment="1" applyProtection="1">
      <alignment horizontal="center" vertical="center"/>
    </xf>
    <xf numFmtId="0" fontId="6" fillId="2" borderId="0" xfId="1" applyFont="1" applyFill="1" applyBorder="1" applyAlignment="1" applyProtection="1">
      <alignment horizontal="left" vertical="center"/>
    </xf>
    <xf numFmtId="164" fontId="3" fillId="2" borderId="0" xfId="2" applyNumberFormat="1" applyFont="1" applyFill="1" applyBorder="1" applyAlignment="1">
      <alignment vertical="center"/>
    </xf>
    <xf numFmtId="0" fontId="3" fillId="2" borderId="0" xfId="2" applyFont="1" applyFill="1" applyAlignment="1">
      <alignment vertical="center"/>
    </xf>
    <xf numFmtId="0" fontId="8" fillId="2" borderId="5" xfId="2" applyFont="1" applyFill="1" applyBorder="1" applyAlignment="1">
      <alignment horizontal="center" wrapText="1"/>
    </xf>
    <xf numFmtId="0" fontId="3" fillId="2" borderId="6" xfId="2" applyFont="1" applyFill="1" applyBorder="1"/>
    <xf numFmtId="164" fontId="8" fillId="2" borderId="6" xfId="2" applyNumberFormat="1" applyFont="1" applyFill="1" applyBorder="1" applyAlignment="1">
      <alignment horizontal="right"/>
    </xf>
    <xf numFmtId="164" fontId="8" fillId="2" borderId="7" xfId="2" applyNumberFormat="1" applyFont="1" applyFill="1" applyBorder="1" applyAlignment="1">
      <alignment horizontal="right"/>
    </xf>
    <xf numFmtId="0" fontId="3" fillId="2" borderId="0" xfId="2" applyFont="1" applyFill="1"/>
    <xf numFmtId="0" fontId="8" fillId="2" borderId="8" xfId="2" applyFont="1" applyFill="1" applyBorder="1" applyAlignment="1">
      <alignment horizontal="center" wrapText="1"/>
    </xf>
    <xf numFmtId="0" fontId="3" fillId="2" borderId="0" xfId="2" applyNumberFormat="1" applyFont="1" applyFill="1" applyBorder="1" applyAlignment="1">
      <alignment vertical="top" wrapText="1"/>
    </xf>
    <xf numFmtId="164" fontId="8" fillId="2" borderId="0" xfId="2" applyNumberFormat="1" applyFont="1" applyFill="1" applyBorder="1" applyAlignment="1">
      <alignment horizontal="right"/>
    </xf>
    <xf numFmtId="164" fontId="8" fillId="2" borderId="9" xfId="2" applyNumberFormat="1" applyFont="1" applyFill="1" applyBorder="1" applyAlignment="1">
      <alignment horizontal="right"/>
    </xf>
    <xf numFmtId="0" fontId="3" fillId="2" borderId="0" xfId="2" applyNumberFormat="1" applyFont="1" applyFill="1" applyAlignment="1">
      <alignment vertical="top" wrapText="1"/>
    </xf>
    <xf numFmtId="0" fontId="8" fillId="2" borderId="8" xfId="2" applyFont="1" applyFill="1" applyBorder="1" applyAlignment="1">
      <alignment vertical="center" wrapText="1"/>
    </xf>
    <xf numFmtId="0" fontId="3" fillId="2" borderId="0" xfId="2" applyFont="1" applyFill="1" applyBorder="1"/>
    <xf numFmtId="164" fontId="13" fillId="2" borderId="0" xfId="2" applyNumberFormat="1" applyFont="1" applyFill="1" applyBorder="1"/>
    <xf numFmtId="164" fontId="3" fillId="2" borderId="0" xfId="2" applyNumberFormat="1" applyFont="1" applyFill="1" applyBorder="1"/>
    <xf numFmtId="164" fontId="3" fillId="2" borderId="9" xfId="2" applyNumberFormat="1" applyFont="1" applyFill="1" applyBorder="1"/>
    <xf numFmtId="0" fontId="3" fillId="2" borderId="8" xfId="2" applyFont="1" applyFill="1" applyBorder="1"/>
    <xf numFmtId="0" fontId="8" fillId="2" borderId="0" xfId="2" applyFont="1" applyFill="1" applyBorder="1" applyAlignment="1">
      <alignment wrapText="1"/>
    </xf>
    <xf numFmtId="0" fontId="8" fillId="2" borderId="0" xfId="2" applyFont="1" applyFill="1" applyBorder="1"/>
    <xf numFmtId="165" fontId="3" fillId="2" borderId="0" xfId="2" applyNumberFormat="1" applyFont="1" applyFill="1" applyBorder="1" applyAlignment="1">
      <alignment horizontal="right"/>
    </xf>
    <xf numFmtId="165" fontId="8" fillId="2" borderId="0" xfId="2" applyNumberFormat="1" applyFont="1" applyFill="1" applyBorder="1" applyAlignment="1">
      <alignment horizontal="right"/>
    </xf>
    <xf numFmtId="165" fontId="8" fillId="2" borderId="9" xfId="2" applyNumberFormat="1" applyFont="1" applyFill="1" applyBorder="1" applyAlignment="1">
      <alignment horizontal="right"/>
    </xf>
    <xf numFmtId="0" fontId="3" fillId="2" borderId="0" xfId="2" applyFont="1" applyFill="1" applyBorder="1" applyAlignment="1">
      <alignment horizontal="left" indent="1"/>
    </xf>
    <xf numFmtId="165" fontId="3" fillId="2" borderId="9" xfId="2" applyNumberFormat="1" applyFont="1" applyFill="1" applyBorder="1" applyAlignment="1">
      <alignment horizontal="right"/>
    </xf>
    <xf numFmtId="165" fontId="8" fillId="2" borderId="0" xfId="2" applyNumberFormat="1" applyFont="1" applyFill="1" applyBorder="1"/>
    <xf numFmtId="165" fontId="3" fillId="2" borderId="0" xfId="2" applyNumberFormat="1" applyFont="1" applyFill="1" applyBorder="1"/>
    <xf numFmtId="165" fontId="3" fillId="2" borderId="9" xfId="2" applyNumberFormat="1" applyFont="1" applyFill="1" applyBorder="1"/>
    <xf numFmtId="0" fontId="3" fillId="2" borderId="8" xfId="2" applyFont="1" applyFill="1" applyBorder="1" applyAlignment="1">
      <alignment horizontal="center" vertical="center" wrapText="1"/>
    </xf>
    <xf numFmtId="166" fontId="3" fillId="2" borderId="0" xfId="2" applyNumberFormat="1" applyFont="1" applyFill="1" applyBorder="1" applyAlignment="1">
      <alignment horizontal="right"/>
    </xf>
    <xf numFmtId="166" fontId="3" fillId="2" borderId="9" xfId="2" applyNumberFormat="1" applyFont="1" applyFill="1" applyBorder="1" applyAlignment="1">
      <alignment horizontal="right"/>
    </xf>
    <xf numFmtId="0" fontId="3" fillId="2" borderId="8" xfId="2" applyFont="1" applyFill="1" applyBorder="1" applyAlignment="1">
      <alignment vertical="center" wrapText="1"/>
    </xf>
    <xf numFmtId="0" fontId="3" fillId="2" borderId="11" xfId="2" applyFont="1" applyFill="1" applyBorder="1" applyAlignment="1">
      <alignment horizontal="left" vertical="top" indent="1"/>
    </xf>
    <xf numFmtId="0" fontId="3" fillId="2" borderId="11" xfId="2" applyFont="1" applyFill="1" applyBorder="1" applyAlignment="1">
      <alignment vertical="top"/>
    </xf>
    <xf numFmtId="165" fontId="3" fillId="2" borderId="11" xfId="2" applyNumberFormat="1" applyFont="1" applyFill="1" applyBorder="1" applyAlignment="1">
      <alignment horizontal="right" vertical="top"/>
    </xf>
    <xf numFmtId="165" fontId="3" fillId="2" borderId="12" xfId="2" applyNumberFormat="1" applyFont="1" applyFill="1" applyBorder="1" applyAlignment="1">
      <alignment horizontal="right" vertical="top"/>
    </xf>
    <xf numFmtId="165" fontId="8" fillId="2" borderId="9" xfId="2" applyNumberFormat="1" applyFont="1" applyFill="1" applyBorder="1"/>
    <xf numFmtId="0" fontId="3" fillId="2" borderId="11" xfId="2" applyFont="1" applyFill="1" applyBorder="1" applyAlignment="1">
      <alignment horizontal="left" vertical="top"/>
    </xf>
    <xf numFmtId="165" fontId="3" fillId="2" borderId="11" xfId="2" applyNumberFormat="1" applyFont="1" applyFill="1" applyBorder="1" applyAlignment="1">
      <alignment vertical="top"/>
    </xf>
    <xf numFmtId="165" fontId="3" fillId="2" borderId="12" xfId="2" applyNumberFormat="1" applyFont="1" applyFill="1" applyBorder="1" applyAlignment="1">
      <alignment vertical="top"/>
    </xf>
    <xf numFmtId="0" fontId="8" fillId="2" borderId="11" xfId="2" applyFont="1" applyFill="1" applyBorder="1" applyAlignment="1">
      <alignment vertical="center"/>
    </xf>
    <xf numFmtId="0" fontId="3" fillId="2" borderId="11" xfId="2" applyFont="1" applyFill="1" applyBorder="1" applyAlignment="1">
      <alignment vertical="center"/>
    </xf>
    <xf numFmtId="164" fontId="8" fillId="2" borderId="11" xfId="2" applyNumberFormat="1" applyFont="1" applyFill="1" applyBorder="1" applyAlignment="1">
      <alignment vertical="center"/>
    </xf>
    <xf numFmtId="164" fontId="8" fillId="2" borderId="12" xfId="2" applyNumberFormat="1" applyFont="1" applyFill="1" applyBorder="1" applyAlignment="1">
      <alignment vertical="center"/>
    </xf>
    <xf numFmtId="0" fontId="3" fillId="2" borderId="9" xfId="2" applyFont="1" applyFill="1" applyBorder="1"/>
    <xf numFmtId="167" fontId="3" fillId="2" borderId="0" xfId="4" applyNumberFormat="1" applyFont="1" applyFill="1" applyBorder="1"/>
    <xf numFmtId="167" fontId="3" fillId="2" borderId="9" xfId="4" applyNumberFormat="1" applyFont="1" applyFill="1" applyBorder="1"/>
    <xf numFmtId="167" fontId="8" fillId="2" borderId="11" xfId="4" applyNumberFormat="1" applyFont="1" applyFill="1" applyBorder="1" applyAlignment="1">
      <alignment vertical="center"/>
    </xf>
    <xf numFmtId="167" fontId="8" fillId="2" borderId="12" xfId="4" applyNumberFormat="1" applyFont="1" applyFill="1" applyBorder="1" applyAlignment="1">
      <alignment vertical="center"/>
    </xf>
    <xf numFmtId="0" fontId="8" fillId="2" borderId="10" xfId="2" applyFont="1" applyFill="1" applyBorder="1"/>
    <xf numFmtId="0" fontId="8" fillId="2" borderId="0" xfId="2" applyFont="1" applyFill="1"/>
    <xf numFmtId="0" fontId="6" fillId="2" borderId="11" xfId="1" applyFont="1" applyFill="1" applyBorder="1" applyAlignment="1" applyProtection="1">
      <alignment horizontal="center" vertical="center"/>
    </xf>
    <xf numFmtId="164" fontId="3" fillId="2" borderId="11" xfId="2" applyNumberFormat="1" applyFont="1" applyFill="1" applyBorder="1" applyAlignment="1">
      <alignment vertical="center"/>
    </xf>
    <xf numFmtId="0" fontId="8" fillId="2" borderId="13" xfId="2" applyFont="1" applyFill="1" applyBorder="1" applyAlignment="1">
      <alignment vertical="center" wrapText="1"/>
    </xf>
    <xf numFmtId="0" fontId="8" fillId="2" borderId="14" xfId="2" applyFont="1" applyFill="1" applyBorder="1" applyAlignment="1">
      <alignment vertical="center" wrapText="1"/>
    </xf>
    <xf numFmtId="0" fontId="3" fillId="2" borderId="14" xfId="2" applyFont="1" applyFill="1" applyBorder="1"/>
    <xf numFmtId="164" fontId="13" fillId="2" borderId="14" xfId="2" applyNumberFormat="1" applyFont="1" applyFill="1" applyBorder="1"/>
    <xf numFmtId="164" fontId="3" fillId="2" borderId="14" xfId="2" applyNumberFormat="1" applyFont="1" applyFill="1" applyBorder="1"/>
    <xf numFmtId="164" fontId="3" fillId="2" borderId="15" xfId="2" applyNumberFormat="1" applyFont="1" applyFill="1" applyBorder="1"/>
    <xf numFmtId="0" fontId="3" fillId="2" borderId="0" xfId="2" applyFont="1" applyFill="1" applyBorder="1" applyAlignment="1">
      <alignment horizontal="left" indent="2"/>
    </xf>
    <xf numFmtId="0" fontId="3" fillId="2" borderId="11" xfId="2" applyFont="1" applyFill="1" applyBorder="1"/>
    <xf numFmtId="165" fontId="3" fillId="2" borderId="11" xfId="2" applyNumberFormat="1" applyFont="1" applyFill="1" applyBorder="1"/>
    <xf numFmtId="165" fontId="3" fillId="2" borderId="12" xfId="2" applyNumberFormat="1" applyFont="1" applyFill="1" applyBorder="1"/>
    <xf numFmtId="164" fontId="8" fillId="2" borderId="0" xfId="2" applyNumberFormat="1" applyFont="1" applyFill="1" applyBorder="1"/>
    <xf numFmtId="164" fontId="8" fillId="2" borderId="9" xfId="2" applyNumberFormat="1" applyFont="1" applyFill="1" applyBorder="1"/>
    <xf numFmtId="164" fontId="3" fillId="2" borderId="11" xfId="2" applyNumberFormat="1" applyFont="1" applyFill="1" applyBorder="1"/>
    <xf numFmtId="164" fontId="3" fillId="2" borderId="12" xfId="2" applyNumberFormat="1" applyFont="1" applyFill="1" applyBorder="1"/>
    <xf numFmtId="167" fontId="8" fillId="2" borderId="0" xfId="4" applyNumberFormat="1" applyFont="1" applyFill="1" applyBorder="1"/>
    <xf numFmtId="167" fontId="8" fillId="2" borderId="9" xfId="4" applyNumberFormat="1" applyFont="1" applyFill="1" applyBorder="1"/>
    <xf numFmtId="0" fontId="3" fillId="2" borderId="12" xfId="2" applyFont="1" applyFill="1" applyBorder="1"/>
    <xf numFmtId="0" fontId="8" fillId="2" borderId="8" xfId="2" applyFont="1" applyFill="1" applyBorder="1"/>
    <xf numFmtId="0" fontId="3" fillId="2" borderId="10" xfId="2" applyFont="1" applyFill="1" applyBorder="1"/>
    <xf numFmtId="165" fontId="3" fillId="2" borderId="11" xfId="2" applyNumberFormat="1" applyFont="1" applyFill="1" applyBorder="1" applyAlignment="1">
      <alignment vertical="center"/>
    </xf>
    <xf numFmtId="0" fontId="8" fillId="2" borderId="6" xfId="2" applyFont="1" applyFill="1" applyBorder="1" applyAlignment="1">
      <alignment vertical="top" wrapText="1"/>
    </xf>
    <xf numFmtId="0" fontId="8" fillId="2" borderId="14" xfId="2" applyFont="1" applyFill="1" applyBorder="1" applyAlignment="1">
      <alignment vertical="top" wrapText="1"/>
    </xf>
    <xf numFmtId="165" fontId="13" fillId="2" borderId="14" xfId="2" applyNumberFormat="1" applyFont="1" applyFill="1" applyBorder="1"/>
    <xf numFmtId="165" fontId="3" fillId="2" borderId="14" xfId="2" applyNumberFormat="1" applyFont="1" applyFill="1" applyBorder="1"/>
    <xf numFmtId="165" fontId="3" fillId="2" borderId="15" xfId="2" applyNumberFormat="1" applyFont="1" applyFill="1" applyBorder="1"/>
    <xf numFmtId="0" fontId="8" fillId="2" borderId="0" xfId="2" applyFont="1" applyFill="1" applyAlignment="1">
      <alignment wrapText="1"/>
    </xf>
    <xf numFmtId="165" fontId="3" fillId="2" borderId="0" xfId="2" applyNumberFormat="1" applyFont="1" applyFill="1" applyAlignment="1">
      <alignment horizontal="right"/>
    </xf>
    <xf numFmtId="165" fontId="3" fillId="2" borderId="0" xfId="2" applyNumberFormat="1" applyFont="1" applyFill="1"/>
    <xf numFmtId="0" fontId="3" fillId="2" borderId="0" xfId="2" applyFont="1" applyFill="1" applyAlignment="1">
      <alignment horizontal="left" indent="1"/>
    </xf>
    <xf numFmtId="165" fontId="8" fillId="2" borderId="0" xfId="2" applyNumberFormat="1" applyFont="1" applyFill="1"/>
    <xf numFmtId="168" fontId="3" fillId="2" borderId="0" xfId="2" applyNumberFormat="1" applyFont="1" applyFill="1"/>
    <xf numFmtId="169" fontId="3" fillId="2" borderId="0" xfId="2" applyNumberFormat="1" applyFont="1" applyFill="1"/>
    <xf numFmtId="167" fontId="3" fillId="2" borderId="0" xfId="4" applyNumberFormat="1" applyFont="1" applyFill="1"/>
    <xf numFmtId="170" fontId="3" fillId="2" borderId="0" xfId="2" applyNumberFormat="1" applyFont="1" applyFill="1"/>
    <xf numFmtId="170" fontId="8" fillId="2" borderId="0" xfId="2" applyNumberFormat="1" applyFont="1" applyFill="1"/>
    <xf numFmtId="167" fontId="8" fillId="2" borderId="0" xfId="4" applyNumberFormat="1" applyFont="1" applyFill="1"/>
    <xf numFmtId="171" fontId="3" fillId="2" borderId="0" xfId="2" applyNumberFormat="1" applyFont="1" applyFill="1" applyBorder="1"/>
    <xf numFmtId="172" fontId="3" fillId="2" borderId="0" xfId="2" applyNumberFormat="1" applyFont="1" applyFill="1" applyBorder="1"/>
    <xf numFmtId="164" fontId="14" fillId="2" borderId="11" xfId="2" applyNumberFormat="1" applyFont="1" applyFill="1" applyBorder="1" applyAlignment="1">
      <alignment horizontal="center" vertical="center"/>
    </xf>
    <xf numFmtId="0" fontId="8" fillId="2" borderId="0" xfId="2" applyFont="1" applyFill="1" applyBorder="1" applyAlignment="1">
      <alignment horizontal="center" vertical="top" wrapText="1"/>
    </xf>
    <xf numFmtId="164" fontId="13" fillId="2" borderId="15" xfId="2" applyNumberFormat="1" applyFont="1" applyFill="1" applyBorder="1"/>
    <xf numFmtId="0" fontId="3" fillId="2" borderId="8" xfId="2" applyFont="1" applyFill="1" applyBorder="1" applyAlignment="1">
      <alignment horizontal="center"/>
    </xf>
    <xf numFmtId="0" fontId="3" fillId="2" borderId="0" xfId="0" applyFont="1" applyFill="1" applyBorder="1" applyAlignment="1">
      <alignment horizontal="center"/>
    </xf>
    <xf numFmtId="164" fontId="3" fillId="2" borderId="0" xfId="2" applyNumberFormat="1" applyFont="1" applyFill="1" applyBorder="1" applyAlignment="1">
      <alignment horizontal="right"/>
    </xf>
    <xf numFmtId="164" fontId="3" fillId="2" borderId="9" xfId="2" applyNumberFormat="1" applyFont="1" applyFill="1" applyBorder="1" applyAlignment="1">
      <alignment horizontal="right"/>
    </xf>
    <xf numFmtId="164" fontId="15" fillId="2" borderId="0" xfId="2" applyNumberFormat="1" applyFont="1" applyFill="1" applyBorder="1" applyAlignment="1">
      <alignment horizontal="right"/>
    </xf>
    <xf numFmtId="164" fontId="15" fillId="2" borderId="9" xfId="2" applyNumberFormat="1" applyFont="1" applyFill="1" applyBorder="1" applyAlignment="1">
      <alignment horizontal="right"/>
    </xf>
    <xf numFmtId="0" fontId="3" fillId="2" borderId="0" xfId="2" applyFont="1" applyFill="1" applyBorder="1" applyAlignment="1">
      <alignment horizontal="center"/>
    </xf>
    <xf numFmtId="0" fontId="3" fillId="2" borderId="0" xfId="2" applyFont="1" applyFill="1" applyBorder="1" applyAlignment="1">
      <alignment horizontal="left"/>
    </xf>
    <xf numFmtId="3" fontId="3" fillId="2" borderId="8" xfId="5" applyNumberFormat="1" applyFont="1" applyFill="1" applyBorder="1" applyAlignment="1" applyProtection="1">
      <alignment horizontal="center"/>
    </xf>
    <xf numFmtId="3" fontId="3" fillId="2" borderId="8" xfId="5" applyNumberFormat="1" applyFont="1" applyFill="1" applyBorder="1" applyAlignment="1">
      <alignment horizontal="center"/>
    </xf>
    <xf numFmtId="0" fontId="3" fillId="2" borderId="0" xfId="0" applyFont="1" applyFill="1" applyBorder="1"/>
    <xf numFmtId="0" fontId="3" fillId="2" borderId="0" xfId="2" applyFont="1" applyFill="1" applyBorder="1" applyAlignment="1"/>
    <xf numFmtId="173" fontId="3" fillId="2" borderId="8" xfId="2" applyNumberFormat="1" applyFont="1" applyFill="1" applyBorder="1" applyAlignment="1">
      <alignment horizontal="center"/>
    </xf>
    <xf numFmtId="0" fontId="3" fillId="2" borderId="0" xfId="0" applyFont="1" applyFill="1" applyBorder="1" applyAlignment="1">
      <alignment horizontal="left" indent="1"/>
    </xf>
    <xf numFmtId="0" fontId="8" fillId="2" borderId="8" xfId="2" applyFont="1" applyFill="1" applyBorder="1" applyAlignment="1">
      <alignment horizontal="center"/>
    </xf>
    <xf numFmtId="0" fontId="8" fillId="2" borderId="0" xfId="2" applyFont="1" applyFill="1" applyBorder="1" applyAlignment="1">
      <alignment horizontal="center"/>
    </xf>
    <xf numFmtId="164" fontId="3" fillId="2" borderId="0" xfId="0" applyNumberFormat="1" applyFont="1" applyFill="1" applyBorder="1"/>
    <xf numFmtId="164" fontId="3" fillId="2" borderId="9" xfId="0" applyNumberFormat="1" applyFont="1" applyFill="1" applyBorder="1"/>
    <xf numFmtId="0" fontId="3" fillId="2" borderId="11" xfId="2" applyFont="1" applyFill="1" applyBorder="1" applyAlignment="1">
      <alignment horizontal="center"/>
    </xf>
    <xf numFmtId="166" fontId="3" fillId="2" borderId="11" xfId="2" applyNumberFormat="1" applyFont="1" applyFill="1" applyBorder="1"/>
    <xf numFmtId="174" fontId="8" fillId="2" borderId="0" xfId="6" applyNumberFormat="1" applyFont="1" applyFill="1" applyBorder="1" applyAlignment="1">
      <alignment horizontal="center"/>
    </xf>
    <xf numFmtId="0" fontId="3" fillId="2" borderId="6" xfId="2" applyFont="1" applyFill="1" applyBorder="1" applyAlignment="1">
      <alignment horizontal="center"/>
    </xf>
    <xf numFmtId="164" fontId="3" fillId="2" borderId="6" xfId="2" applyNumberFormat="1" applyFont="1" applyFill="1" applyBorder="1"/>
    <xf numFmtId="164" fontId="3" fillId="2" borderId="7" xfId="2" applyNumberFormat="1" applyFont="1" applyFill="1" applyBorder="1"/>
    <xf numFmtId="0" fontId="8" fillId="2" borderId="0" xfId="2" applyFont="1" applyFill="1" applyBorder="1" applyAlignment="1"/>
    <xf numFmtId="164" fontId="3" fillId="2" borderId="0" xfId="2" applyNumberFormat="1" applyFont="1" applyFill="1" applyBorder="1" applyAlignment="1"/>
    <xf numFmtId="164" fontId="8" fillId="2" borderId="0" xfId="2" applyNumberFormat="1" applyFont="1" applyFill="1" applyBorder="1" applyAlignment="1"/>
    <xf numFmtId="164" fontId="8" fillId="2" borderId="9" xfId="2" applyNumberFormat="1" applyFont="1" applyFill="1" applyBorder="1" applyAlignment="1"/>
    <xf numFmtId="0" fontId="3" fillId="2" borderId="0" xfId="2" applyFont="1" applyFill="1" applyAlignment="1"/>
    <xf numFmtId="0" fontId="3" fillId="2" borderId="8" xfId="2" applyFont="1" applyFill="1" applyBorder="1" applyAlignment="1">
      <alignment horizontal="center" vertical="top"/>
    </xf>
    <xf numFmtId="0" fontId="3" fillId="2" borderId="0" xfId="2" applyFont="1" applyFill="1" applyBorder="1" applyAlignment="1">
      <alignment horizontal="left" vertical="top" indent="1"/>
    </xf>
    <xf numFmtId="0" fontId="3" fillId="2" borderId="0" xfId="2" applyFont="1" applyFill="1" applyBorder="1" applyAlignment="1">
      <alignment horizontal="center" vertical="top"/>
    </xf>
    <xf numFmtId="164" fontId="3" fillId="2" borderId="0" xfId="2" applyNumberFormat="1" applyFont="1" applyFill="1" applyBorder="1" applyAlignment="1">
      <alignment vertical="top"/>
    </xf>
    <xf numFmtId="164" fontId="3" fillId="2" borderId="9" xfId="2" applyNumberFormat="1" applyFont="1" applyFill="1" applyBorder="1" applyAlignment="1">
      <alignment vertical="top"/>
    </xf>
    <xf numFmtId="0" fontId="3" fillId="2" borderId="0" xfId="2" applyFont="1" applyFill="1" applyAlignment="1">
      <alignment vertical="top"/>
    </xf>
    <xf numFmtId="0" fontId="8" fillId="2" borderId="0" xfId="2" applyFont="1" applyFill="1" applyBorder="1" applyAlignment="1">
      <alignment vertical="top"/>
    </xf>
    <xf numFmtId="164" fontId="8" fillId="2" borderId="0" xfId="2" applyNumberFormat="1" applyFont="1" applyFill="1" applyBorder="1" applyAlignment="1">
      <alignment vertical="top"/>
    </xf>
    <xf numFmtId="164" fontId="8" fillId="2" borderId="9" xfId="2" applyNumberFormat="1" applyFont="1" applyFill="1" applyBorder="1" applyAlignment="1">
      <alignment vertical="top"/>
    </xf>
    <xf numFmtId="164" fontId="3" fillId="2" borderId="9" xfId="2" applyNumberFormat="1" applyFont="1" applyFill="1" applyBorder="1" applyAlignment="1"/>
    <xf numFmtId="0" fontId="3" fillId="2" borderId="0" xfId="2" applyFont="1" applyFill="1" applyBorder="1" applyAlignment="1">
      <alignment horizontal="left" wrapText="1" indent="1"/>
    </xf>
    <xf numFmtId="164" fontId="7" fillId="2" borderId="0" xfId="2" applyNumberFormat="1" applyFill="1" applyBorder="1" applyAlignment="1"/>
    <xf numFmtId="164" fontId="7" fillId="2" borderId="9" xfId="2" applyNumberFormat="1" applyFill="1" applyBorder="1" applyAlignment="1"/>
    <xf numFmtId="0" fontId="3" fillId="2" borderId="0" xfId="2" applyFont="1" applyFill="1" applyBorder="1" applyAlignment="1">
      <alignment horizontal="left" vertical="top" wrapText="1" indent="1"/>
    </xf>
    <xf numFmtId="164" fontId="7" fillId="2" borderId="0" xfId="2" applyNumberFormat="1" applyFont="1" applyFill="1" applyBorder="1" applyAlignment="1">
      <alignment vertical="top"/>
    </xf>
    <xf numFmtId="164" fontId="7" fillId="2" borderId="0" xfId="2" applyNumberFormat="1" applyFill="1" applyBorder="1" applyAlignment="1">
      <alignment vertical="top"/>
    </xf>
    <xf numFmtId="164" fontId="7" fillId="2" borderId="9" xfId="2" applyNumberFormat="1" applyFill="1" applyBorder="1" applyAlignment="1">
      <alignment vertical="top"/>
    </xf>
    <xf numFmtId="0" fontId="3" fillId="2" borderId="10" xfId="2" applyFont="1" applyFill="1" applyBorder="1" applyAlignment="1">
      <alignment horizontal="center"/>
    </xf>
    <xf numFmtId="0" fontId="3" fillId="2" borderId="0" xfId="2" applyFont="1" applyFill="1" applyAlignment="1">
      <alignment horizontal="center"/>
    </xf>
    <xf numFmtId="164" fontId="3" fillId="2" borderId="0" xfId="2" applyNumberFormat="1" applyFont="1" applyFill="1"/>
    <xf numFmtId="0" fontId="8" fillId="2" borderId="6" xfId="2" applyFont="1" applyFill="1" applyBorder="1"/>
    <xf numFmtId="174" fontId="8" fillId="2" borderId="6" xfId="6" applyNumberFormat="1" applyFont="1" applyFill="1" applyBorder="1" applyAlignment="1">
      <alignment horizontal="center"/>
    </xf>
    <xf numFmtId="164" fontId="8" fillId="2" borderId="6" xfId="6" applyNumberFormat="1" applyFont="1" applyFill="1" applyBorder="1" applyAlignment="1">
      <alignment horizontal="right"/>
    </xf>
    <xf numFmtId="164" fontId="8" fillId="2" borderId="6" xfId="6" applyNumberFormat="1" applyFont="1" applyFill="1" applyBorder="1"/>
    <xf numFmtId="164" fontId="8" fillId="2" borderId="0" xfId="6" applyNumberFormat="1" applyFont="1" applyFill="1" applyBorder="1"/>
    <xf numFmtId="164" fontId="8" fillId="2" borderId="7" xfId="6" applyNumberFormat="1" applyFont="1" applyFill="1" applyBorder="1"/>
    <xf numFmtId="164" fontId="8" fillId="2" borderId="0" xfId="6" applyNumberFormat="1" applyFont="1" applyFill="1" applyBorder="1" applyAlignment="1">
      <alignment horizontal="right"/>
    </xf>
    <xf numFmtId="164" fontId="8" fillId="2" borderId="9" xfId="6" applyNumberFormat="1" applyFont="1" applyFill="1" applyBorder="1"/>
    <xf numFmtId="164" fontId="8" fillId="2" borderId="0" xfId="4" applyNumberFormat="1" applyFont="1" applyFill="1" applyBorder="1"/>
    <xf numFmtId="164" fontId="3" fillId="2" borderId="11" xfId="7" applyNumberFormat="1" applyFont="1" applyFill="1" applyBorder="1" applyAlignment="1">
      <alignment vertical="center"/>
    </xf>
    <xf numFmtId="0" fontId="3" fillId="2" borderId="0" xfId="7" applyFont="1" applyFill="1" applyAlignment="1">
      <alignment vertical="center"/>
    </xf>
    <xf numFmtId="0" fontId="8" fillId="2" borderId="6" xfId="7" applyFont="1" applyFill="1" applyBorder="1" applyAlignment="1">
      <alignment wrapText="1"/>
    </xf>
    <xf numFmtId="0" fontId="8" fillId="2" borderId="6" xfId="7" applyFont="1" applyFill="1" applyBorder="1" applyAlignment="1">
      <alignment vertical="top" wrapText="1"/>
    </xf>
    <xf numFmtId="0" fontId="3" fillId="2" borderId="0" xfId="7" applyFont="1" applyFill="1"/>
    <xf numFmtId="0" fontId="8" fillId="2" borderId="0" xfId="7" applyFont="1" applyFill="1" applyBorder="1" applyAlignment="1">
      <alignment vertical="center" wrapText="1"/>
    </xf>
    <xf numFmtId="0" fontId="8" fillId="2" borderId="0" xfId="7" applyFont="1" applyFill="1" applyBorder="1" applyAlignment="1">
      <alignment vertical="top" wrapText="1"/>
    </xf>
    <xf numFmtId="0" fontId="3" fillId="2" borderId="0" xfId="7" applyNumberFormat="1" applyFont="1" applyFill="1" applyAlignment="1">
      <alignment vertical="top" wrapText="1"/>
    </xf>
    <xf numFmtId="0" fontId="8" fillId="2" borderId="14" xfId="7" applyFont="1" applyFill="1" applyBorder="1" applyAlignment="1">
      <alignment vertical="center" wrapText="1"/>
    </xf>
    <xf numFmtId="0" fontId="8" fillId="2" borderId="14" xfId="7" applyFont="1" applyFill="1" applyBorder="1" applyAlignment="1">
      <alignment vertical="top" wrapText="1"/>
    </xf>
    <xf numFmtId="164" fontId="13" fillId="2" borderId="14" xfId="7" applyNumberFormat="1" applyFont="1" applyFill="1" applyBorder="1"/>
    <xf numFmtId="164" fontId="13" fillId="2" borderId="15" xfId="7" applyNumberFormat="1" applyFont="1" applyFill="1" applyBorder="1"/>
    <xf numFmtId="0" fontId="3" fillId="2" borderId="0" xfId="7" applyFont="1" applyFill="1" applyBorder="1" applyAlignment="1">
      <alignment horizontal="center"/>
    </xf>
    <xf numFmtId="164" fontId="13" fillId="2" borderId="0" xfId="7" applyNumberFormat="1" applyFont="1" applyFill="1" applyBorder="1"/>
    <xf numFmtId="164" fontId="3" fillId="2" borderId="0" xfId="7" applyNumberFormat="1" applyFont="1" applyFill="1" applyAlignment="1">
      <alignment horizontal="right"/>
    </xf>
    <xf numFmtId="164" fontId="3" fillId="2" borderId="0" xfId="7" applyNumberFormat="1" applyFont="1" applyFill="1" applyBorder="1" applyAlignment="1">
      <alignment horizontal="right"/>
    </xf>
    <xf numFmtId="164" fontId="3" fillId="2" borderId="9" xfId="7" applyNumberFormat="1" applyFont="1" applyFill="1" applyBorder="1" applyAlignment="1">
      <alignment horizontal="right"/>
    </xf>
    <xf numFmtId="0" fontId="3" fillId="2" borderId="0" xfId="7" applyFont="1" applyFill="1" applyAlignment="1">
      <alignment horizontal="center"/>
    </xf>
    <xf numFmtId="0" fontId="3" fillId="2" borderId="0" xfId="7" applyFont="1" applyFill="1" applyAlignment="1">
      <alignment horizontal="left" indent="1"/>
    </xf>
    <xf numFmtId="164" fontId="3" fillId="2" borderId="0" xfId="6" applyNumberFormat="1" applyFont="1" applyFill="1" applyAlignment="1">
      <alignment horizontal="right"/>
    </xf>
    <xf numFmtId="164" fontId="3" fillId="2" borderId="0" xfId="6" applyNumberFormat="1" applyFont="1" applyFill="1" applyBorder="1" applyAlignment="1">
      <alignment horizontal="right"/>
    </xf>
    <xf numFmtId="164" fontId="3" fillId="2" borderId="9" xfId="6" applyNumberFormat="1" applyFont="1" applyFill="1" applyBorder="1" applyAlignment="1">
      <alignment horizontal="right"/>
    </xf>
    <xf numFmtId="0" fontId="3" fillId="2" borderId="0" xfId="0" applyFont="1" applyFill="1"/>
    <xf numFmtId="0" fontId="8" fillId="2" borderId="11" xfId="7" applyFont="1" applyFill="1" applyBorder="1" applyAlignment="1">
      <alignment horizontal="center"/>
    </xf>
    <xf numFmtId="0" fontId="8" fillId="2" borderId="11" xfId="7" applyFont="1" applyFill="1" applyBorder="1"/>
    <xf numFmtId="174" fontId="8" fillId="2" borderId="11" xfId="6" applyNumberFormat="1" applyFont="1" applyFill="1" applyBorder="1" applyAlignment="1">
      <alignment horizontal="center"/>
    </xf>
    <xf numFmtId="164" fontId="8" fillId="2" borderId="11" xfId="6" applyNumberFormat="1" applyFont="1" applyFill="1" applyBorder="1"/>
    <xf numFmtId="164" fontId="8" fillId="2" borderId="12" xfId="6" applyNumberFormat="1" applyFont="1" applyFill="1" applyBorder="1"/>
    <xf numFmtId="0" fontId="8" fillId="2" borderId="0" xfId="7" applyFont="1" applyFill="1"/>
    <xf numFmtId="164" fontId="3" fillId="2" borderId="0" xfId="7" applyNumberFormat="1" applyFont="1" applyFill="1"/>
    <xf numFmtId="164" fontId="8" fillId="2" borderId="14" xfId="2" applyNumberFormat="1" applyFont="1" applyFill="1" applyBorder="1"/>
    <xf numFmtId="175" fontId="8" fillId="2" borderId="0" xfId="2" applyNumberFormat="1" applyFont="1" applyFill="1" applyBorder="1"/>
    <xf numFmtId="175" fontId="3" fillId="2" borderId="0" xfId="2" applyNumberFormat="1" applyFont="1" applyFill="1" applyBorder="1" applyAlignment="1">
      <alignment horizontal="center"/>
    </xf>
    <xf numFmtId="0" fontId="8" fillId="2" borderId="0" xfId="2" applyFont="1" applyFill="1" applyBorder="1" applyAlignment="1">
      <alignment horizontal="left" indent="1"/>
    </xf>
    <xf numFmtId="176" fontId="3" fillId="2" borderId="8" xfId="2" applyNumberFormat="1" applyFont="1" applyFill="1" applyBorder="1" applyAlignment="1">
      <alignment horizontal="center"/>
    </xf>
    <xf numFmtId="176" fontId="3" fillId="2" borderId="0" xfId="2" applyNumberFormat="1" applyFont="1" applyFill="1" applyAlignment="1">
      <alignment horizontal="right"/>
    </xf>
    <xf numFmtId="0" fontId="8" fillId="2" borderId="0" xfId="2" applyFont="1" applyFill="1" applyBorder="1" applyAlignment="1">
      <alignment horizontal="left"/>
    </xf>
    <xf numFmtId="164" fontId="3" fillId="2" borderId="16" xfId="2" applyNumberFormat="1" applyFont="1" applyFill="1" applyBorder="1" applyAlignment="1">
      <alignment horizontal="right"/>
    </xf>
    <xf numFmtId="0" fontId="8" fillId="2" borderId="0" xfId="0" applyFont="1" applyFill="1" applyBorder="1"/>
    <xf numFmtId="164" fontId="3" fillId="2" borderId="0" xfId="2" applyNumberFormat="1" applyFont="1" applyFill="1" applyBorder="1" applyAlignment="1">
      <alignment horizontal="left"/>
    </xf>
    <xf numFmtId="176" fontId="3" fillId="2" borderId="0" xfId="2" applyNumberFormat="1" applyFont="1" applyFill="1" applyBorder="1" applyAlignment="1">
      <alignment horizontal="right"/>
    </xf>
    <xf numFmtId="174" fontId="3" fillId="2" borderId="0" xfId="6" applyNumberFormat="1" applyFont="1" applyFill="1" applyBorder="1" applyAlignment="1">
      <alignment horizontal="left" indent="2"/>
    </xf>
    <xf numFmtId="174" fontId="8" fillId="2" borderId="0" xfId="6" applyNumberFormat="1" applyFont="1" applyFill="1" applyBorder="1"/>
    <xf numFmtId="0" fontId="3" fillId="2" borderId="0" xfId="7" applyFont="1" applyFill="1" applyBorder="1" applyAlignment="1">
      <alignment vertical="center"/>
    </xf>
    <xf numFmtId="0" fontId="8" fillId="2" borderId="6" xfId="7" applyFont="1" applyFill="1" applyBorder="1" applyAlignment="1">
      <alignment vertical="center" wrapText="1"/>
    </xf>
    <xf numFmtId="0" fontId="3" fillId="2" borderId="0" xfId="7" applyFont="1" applyFill="1" applyBorder="1"/>
    <xf numFmtId="0" fontId="3" fillId="2" borderId="0" xfId="7" applyNumberFormat="1" applyFont="1" applyFill="1" applyBorder="1" applyAlignment="1">
      <alignment vertical="top" wrapText="1"/>
    </xf>
    <xf numFmtId="164" fontId="3" fillId="2" borderId="0" xfId="2" applyNumberFormat="1" applyFont="1" applyFill="1" applyAlignment="1">
      <alignment horizontal="right"/>
    </xf>
    <xf numFmtId="0" fontId="3" fillId="2" borderId="0" xfId="2" applyFont="1" applyFill="1" applyAlignment="1">
      <alignment horizontal="left"/>
    </xf>
    <xf numFmtId="0" fontId="3" fillId="2" borderId="0" xfId="7" applyFont="1" applyFill="1" applyAlignment="1">
      <alignment horizontal="left"/>
    </xf>
    <xf numFmtId="176" fontId="3" fillId="2" borderId="0" xfId="7" applyNumberFormat="1" applyFont="1" applyFill="1" applyAlignment="1">
      <alignment horizontal="center"/>
    </xf>
    <xf numFmtId="176" fontId="3" fillId="2" borderId="0" xfId="7" applyNumberFormat="1" applyFont="1" applyFill="1" applyAlignment="1">
      <alignment horizontal="right"/>
    </xf>
    <xf numFmtId="176" fontId="3" fillId="2" borderId="0" xfId="7" applyNumberFormat="1" applyFont="1" applyFill="1" applyBorder="1" applyAlignment="1">
      <alignment horizontal="right"/>
    </xf>
    <xf numFmtId="164" fontId="3" fillId="2" borderId="0" xfId="7" quotePrefix="1" applyNumberFormat="1" applyFont="1" applyFill="1" applyBorder="1" applyAlignment="1">
      <alignment horizontal="right"/>
    </xf>
    <xf numFmtId="164" fontId="3" fillId="2" borderId="9" xfId="7" quotePrefix="1" applyNumberFormat="1" applyFont="1" applyFill="1" applyBorder="1" applyAlignment="1">
      <alignment horizontal="right"/>
    </xf>
    <xf numFmtId="0" fontId="3" fillId="2" borderId="0" xfId="7" applyFont="1" applyFill="1" applyAlignment="1">
      <alignment horizontal="left" indent="2"/>
    </xf>
    <xf numFmtId="0" fontId="8" fillId="2" borderId="0" xfId="7" applyFont="1" applyFill="1" applyBorder="1" applyAlignment="1">
      <alignment horizontal="center"/>
    </xf>
    <xf numFmtId="0" fontId="8" fillId="2" borderId="0" xfId="7" applyFont="1" applyFill="1" applyBorder="1"/>
    <xf numFmtId="0" fontId="3" fillId="2" borderId="11" xfId="7" applyFont="1" applyFill="1" applyBorder="1" applyAlignment="1">
      <alignment horizontal="center"/>
    </xf>
    <xf numFmtId="0" fontId="3" fillId="2" borderId="11" xfId="7" applyFont="1" applyFill="1" applyBorder="1"/>
    <xf numFmtId="164" fontId="3" fillId="2" borderId="11" xfId="7" applyNumberFormat="1" applyFont="1" applyFill="1" applyBorder="1" applyAlignment="1">
      <alignment horizontal="right"/>
    </xf>
    <xf numFmtId="164" fontId="3" fillId="2" borderId="12" xfId="7" applyNumberFormat="1" applyFont="1" applyFill="1" applyBorder="1" applyAlignment="1">
      <alignment horizontal="right"/>
    </xf>
    <xf numFmtId="164" fontId="3" fillId="2" borderId="0" xfId="7" applyNumberFormat="1" applyFont="1" applyFill="1" applyBorder="1"/>
    <xf numFmtId="0" fontId="8" fillId="2" borderId="6" xfId="2" applyFont="1" applyFill="1" applyBorder="1" applyAlignment="1">
      <alignment vertical="center" wrapText="1"/>
    </xf>
    <xf numFmtId="164" fontId="3" fillId="2" borderId="17" xfId="2" applyNumberFormat="1" applyFont="1" applyFill="1" applyBorder="1" applyAlignment="1">
      <alignment horizontal="left"/>
    </xf>
    <xf numFmtId="164" fontId="3" fillId="2" borderId="17" xfId="2" applyNumberFormat="1" applyFont="1" applyFill="1" applyBorder="1" applyAlignment="1">
      <alignment horizontal="right"/>
    </xf>
    <xf numFmtId="164" fontId="3" fillId="2" borderId="16" xfId="2" applyNumberFormat="1" applyFont="1" applyFill="1" applyBorder="1" applyAlignment="1">
      <alignment horizontal="left"/>
    </xf>
    <xf numFmtId="0" fontId="3" fillId="2" borderId="0" xfId="2" applyFont="1" applyFill="1" applyBorder="1" applyAlignment="1">
      <alignment horizontal="left" indent="4"/>
    </xf>
    <xf numFmtId="0" fontId="3" fillId="2" borderId="0" xfId="0" applyFont="1" applyFill="1" applyBorder="1" applyAlignment="1"/>
    <xf numFmtId="0" fontId="8" fillId="2" borderId="10" xfId="2" applyFont="1" applyFill="1" applyBorder="1" applyAlignment="1">
      <alignment horizontal="center"/>
    </xf>
    <xf numFmtId="0" fontId="8" fillId="2" borderId="11" xfId="2" applyFont="1" applyFill="1" applyBorder="1"/>
    <xf numFmtId="164" fontId="8" fillId="2" borderId="11" xfId="2" applyNumberFormat="1" applyFont="1" applyFill="1" applyBorder="1"/>
    <xf numFmtId="164" fontId="8" fillId="2" borderId="11" xfId="2" applyNumberFormat="1" applyFont="1" applyFill="1" applyBorder="1" applyAlignment="1">
      <alignment horizontal="right"/>
    </xf>
    <xf numFmtId="164" fontId="8" fillId="2" borderId="12" xfId="2" applyNumberFormat="1" applyFont="1" applyFill="1" applyBorder="1" applyAlignment="1">
      <alignment horizontal="right"/>
    </xf>
    <xf numFmtId="0" fontId="8" fillId="2" borderId="0" xfId="2" applyFont="1" applyFill="1" applyAlignment="1">
      <alignment horizontal="left"/>
    </xf>
    <xf numFmtId="0" fontId="3" fillId="2" borderId="0" xfId="2" applyFont="1" applyFill="1" applyAlignment="1">
      <alignment horizontal="left" indent="2"/>
    </xf>
    <xf numFmtId="0" fontId="3" fillId="2" borderId="0" xfId="2" applyFont="1" applyFill="1" applyAlignment="1">
      <alignment horizontal="left" indent="4"/>
    </xf>
    <xf numFmtId="0" fontId="3" fillId="2" borderId="0" xfId="0" applyFont="1" applyFill="1" applyAlignment="1"/>
    <xf numFmtId="0" fontId="8" fillId="2" borderId="0" xfId="2" applyFont="1" applyFill="1" applyAlignment="1">
      <alignment horizontal="center"/>
    </xf>
    <xf numFmtId="164" fontId="8" fillId="2" borderId="0" xfId="2" applyNumberFormat="1" applyFont="1" applyFill="1"/>
    <xf numFmtId="164" fontId="8" fillId="2" borderId="0" xfId="2" applyNumberFormat="1" applyFont="1" applyFill="1" applyAlignment="1">
      <alignment horizontal="right"/>
    </xf>
    <xf numFmtId="164" fontId="3" fillId="2" borderId="11" xfId="2" applyNumberFormat="1" applyFont="1" applyFill="1" applyBorder="1" applyAlignment="1">
      <alignment horizontal="right"/>
    </xf>
    <xf numFmtId="0" fontId="8" fillId="2" borderId="0" xfId="7" applyFont="1" applyFill="1" applyAlignment="1"/>
    <xf numFmtId="164" fontId="3" fillId="2" borderId="9" xfId="7" applyNumberFormat="1" applyFont="1" applyFill="1" applyBorder="1"/>
    <xf numFmtId="0" fontId="3" fillId="2" borderId="0" xfId="7" applyFont="1" applyFill="1" applyAlignment="1"/>
    <xf numFmtId="164" fontId="3" fillId="2" borderId="16" xfId="7" applyNumberFormat="1" applyFont="1" applyFill="1" applyBorder="1" applyAlignment="1">
      <alignment horizontal="right"/>
    </xf>
    <xf numFmtId="0" fontId="3" fillId="2" borderId="11" xfId="7" applyFont="1" applyFill="1" applyBorder="1" applyAlignment="1">
      <alignment horizontal="left" indent="1"/>
    </xf>
    <xf numFmtId="164" fontId="3" fillId="2" borderId="11" xfId="7" applyNumberFormat="1" applyFont="1" applyFill="1" applyBorder="1"/>
    <xf numFmtId="164" fontId="3" fillId="2" borderId="0" xfId="7" applyNumberFormat="1" applyFont="1" applyFill="1" applyBorder="1" applyAlignment="1">
      <alignment vertical="center"/>
    </xf>
    <xf numFmtId="164" fontId="8" fillId="2" borderId="14" xfId="2" applyNumberFormat="1" applyFont="1" applyFill="1" applyBorder="1" applyAlignment="1">
      <alignment horizontal="right"/>
    </xf>
    <xf numFmtId="164" fontId="8" fillId="2" borderId="15" xfId="2" applyNumberFormat="1" applyFont="1" applyFill="1" applyBorder="1" applyAlignment="1">
      <alignment horizontal="right"/>
    </xf>
    <xf numFmtId="0" fontId="8" fillId="2" borderId="8" xfId="7" applyFont="1" applyFill="1" applyBorder="1" applyAlignment="1">
      <alignment horizontal="center"/>
    </xf>
    <xf numFmtId="0" fontId="8" fillId="2" borderId="0" xfId="7" applyFont="1" applyFill="1" applyBorder="1" applyAlignment="1"/>
    <xf numFmtId="164" fontId="8" fillId="2" borderId="0" xfId="7" applyNumberFormat="1" applyFont="1" applyFill="1" applyBorder="1" applyAlignment="1">
      <alignment horizontal="right"/>
    </xf>
    <xf numFmtId="164" fontId="8" fillId="2" borderId="9" xfId="7" applyNumberFormat="1" applyFont="1" applyFill="1" applyBorder="1" applyAlignment="1">
      <alignment horizontal="right"/>
    </xf>
    <xf numFmtId="0" fontId="8" fillId="2" borderId="0" xfId="7" applyFont="1" applyFill="1" applyBorder="1" applyAlignment="1">
      <alignment horizontal="left" indent="1"/>
    </xf>
    <xf numFmtId="164" fontId="8" fillId="2" borderId="0" xfId="7" applyNumberFormat="1" applyFont="1" applyFill="1" applyBorder="1"/>
    <xf numFmtId="0" fontId="3" fillId="2" borderId="8" xfId="7" applyFont="1" applyFill="1" applyBorder="1" applyAlignment="1">
      <alignment horizontal="center"/>
    </xf>
    <xf numFmtId="0" fontId="3" fillId="2" borderId="0" xfId="7" applyFont="1" applyFill="1" applyBorder="1" applyAlignment="1">
      <alignment horizontal="left" indent="3"/>
    </xf>
    <xf numFmtId="3" fontId="3" fillId="2" borderId="0" xfId="2" applyNumberFormat="1" applyFont="1" applyFill="1" applyBorder="1" applyAlignment="1">
      <alignment horizontal="left" indent="2"/>
    </xf>
    <xf numFmtId="0" fontId="3" fillId="2" borderId="0" xfId="2" applyFont="1" applyFill="1" applyBorder="1" applyAlignment="1">
      <alignment horizontal="left" vertical="center" indent="2"/>
    </xf>
    <xf numFmtId="0" fontId="3" fillId="2" borderId="0" xfId="7" applyFont="1" applyFill="1" applyBorder="1" applyAlignment="1">
      <alignment horizontal="left" indent="2"/>
    </xf>
    <xf numFmtId="0" fontId="3" fillId="2" borderId="8" xfId="7" applyFont="1" applyFill="1" applyBorder="1" applyAlignment="1">
      <alignment horizontal="center" vertical="top"/>
    </xf>
    <xf numFmtId="0" fontId="3" fillId="2" borderId="0" xfId="7" applyFont="1" applyFill="1" applyBorder="1" applyAlignment="1">
      <alignment horizontal="left" vertical="top" indent="3"/>
    </xf>
    <xf numFmtId="0" fontId="3" fillId="2" borderId="0" xfId="7" applyFont="1" applyFill="1" applyBorder="1" applyAlignment="1">
      <alignment vertical="top"/>
    </xf>
    <xf numFmtId="164" fontId="3" fillId="2" borderId="0" xfId="7" applyNumberFormat="1" applyFont="1" applyFill="1" applyBorder="1" applyAlignment="1">
      <alignment vertical="top"/>
    </xf>
    <xf numFmtId="164" fontId="3" fillId="2" borderId="0" xfId="7" applyNumberFormat="1" applyFont="1" applyFill="1" applyBorder="1" applyAlignment="1">
      <alignment horizontal="right" vertical="top"/>
    </xf>
    <xf numFmtId="164" fontId="3" fillId="2" borderId="9" xfId="7" applyNumberFormat="1" applyFont="1" applyFill="1" applyBorder="1" applyAlignment="1">
      <alignment horizontal="right" vertical="top"/>
    </xf>
    <xf numFmtId="0" fontId="8" fillId="2" borderId="13" xfId="2" applyFont="1" applyFill="1" applyBorder="1" applyAlignment="1">
      <alignment horizontal="center" vertical="center" wrapText="1"/>
    </xf>
    <xf numFmtId="0" fontId="3" fillId="2" borderId="0" xfId="2" applyFont="1" applyFill="1" applyBorder="1" applyAlignment="1">
      <alignment horizontal="left" indent="3"/>
    </xf>
    <xf numFmtId="3" fontId="3" fillId="2" borderId="0" xfId="2" applyNumberFormat="1" applyFont="1" applyFill="1" applyBorder="1" applyAlignment="1">
      <alignment horizontal="left" indent="3"/>
    </xf>
    <xf numFmtId="0" fontId="3" fillId="2" borderId="0" xfId="2" applyFont="1" applyFill="1" applyBorder="1" applyAlignment="1">
      <alignment horizontal="left" vertical="center" indent="3"/>
    </xf>
    <xf numFmtId="0" fontId="8" fillId="2" borderId="0" xfId="7" applyFont="1" applyFill="1" applyBorder="1" applyAlignment="1">
      <alignment horizontal="left" vertical="top" wrapText="1"/>
    </xf>
    <xf numFmtId="167" fontId="8" fillId="2" borderId="0" xfId="4" applyNumberFormat="1" applyFont="1" applyFill="1" applyBorder="1" applyAlignment="1">
      <alignment vertical="top"/>
    </xf>
    <xf numFmtId="167" fontId="8" fillId="2" borderId="9" xfId="4" applyNumberFormat="1" applyFont="1" applyFill="1" applyBorder="1" applyAlignment="1">
      <alignment vertical="top"/>
    </xf>
    <xf numFmtId="0" fontId="3" fillId="2" borderId="10" xfId="7" applyFont="1" applyFill="1" applyBorder="1" applyAlignment="1">
      <alignment horizontal="center" vertical="top"/>
    </xf>
    <xf numFmtId="0" fontId="8" fillId="2" borderId="11" xfId="7" applyFont="1" applyFill="1" applyBorder="1" applyAlignment="1">
      <alignment horizontal="left" vertical="top" wrapText="1"/>
    </xf>
    <xf numFmtId="0" fontId="3" fillId="2" borderId="11" xfId="7" applyFont="1" applyFill="1" applyBorder="1" applyAlignment="1">
      <alignment vertical="top"/>
    </xf>
    <xf numFmtId="164" fontId="3" fillId="2" borderId="11" xfId="7" applyNumberFormat="1" applyFont="1" applyFill="1" applyBorder="1" applyAlignment="1">
      <alignment vertical="top"/>
    </xf>
    <xf numFmtId="167" fontId="8" fillId="2" borderId="11" xfId="4" applyNumberFormat="1" applyFont="1" applyFill="1" applyBorder="1" applyAlignment="1">
      <alignment vertical="top"/>
    </xf>
    <xf numFmtId="167" fontId="8" fillId="2" borderId="12" xfId="4" applyNumberFormat="1" applyFont="1" applyFill="1" applyBorder="1" applyAlignment="1">
      <alignment vertical="top"/>
    </xf>
    <xf numFmtId="164" fontId="3" fillId="2" borderId="11" xfId="6" applyNumberFormat="1" applyFont="1" applyFill="1" applyBorder="1" applyAlignment="1">
      <alignment vertical="center"/>
    </xf>
    <xf numFmtId="164" fontId="3" fillId="2" borderId="11" xfId="6" applyNumberFormat="1" applyFont="1" applyFill="1" applyBorder="1" applyAlignment="1">
      <alignment horizontal="right" vertical="center"/>
    </xf>
    <xf numFmtId="164" fontId="17" fillId="2" borderId="11" xfId="2" applyNumberFormat="1" applyFont="1" applyFill="1" applyBorder="1" applyAlignment="1">
      <alignment vertical="center"/>
    </xf>
    <xf numFmtId="174" fontId="3" fillId="2" borderId="0" xfId="6" applyNumberFormat="1" applyFont="1" applyFill="1" applyBorder="1" applyAlignment="1">
      <alignment vertical="center"/>
    </xf>
    <xf numFmtId="0" fontId="8" fillId="2" borderId="6" xfId="2" applyFont="1" applyFill="1" applyBorder="1" applyAlignment="1">
      <alignment vertical="top"/>
    </xf>
    <xf numFmtId="174" fontId="3" fillId="2" borderId="0" xfId="6" applyNumberFormat="1" applyFont="1" applyFill="1" applyBorder="1"/>
    <xf numFmtId="0" fontId="8" fillId="2" borderId="14" xfId="2" applyFont="1" applyFill="1" applyBorder="1" applyAlignment="1">
      <alignment vertical="center"/>
    </xf>
    <xf numFmtId="0" fontId="8" fillId="2" borderId="14" xfId="2" applyFont="1" applyFill="1" applyBorder="1" applyAlignment="1">
      <alignment vertical="top"/>
    </xf>
    <xf numFmtId="0" fontId="8" fillId="2" borderId="0" xfId="8" applyFont="1" applyFill="1" applyAlignment="1">
      <alignment horizontal="left" vertical="center"/>
    </xf>
    <xf numFmtId="0" fontId="8" fillId="2" borderId="0" xfId="8" applyFont="1" applyFill="1" applyAlignment="1">
      <alignment horizontal="left"/>
    </xf>
    <xf numFmtId="164" fontId="3" fillId="2" borderId="0" xfId="2" applyNumberFormat="1" applyFont="1" applyFill="1" applyAlignment="1"/>
    <xf numFmtId="164" fontId="8" fillId="2" borderId="0" xfId="6" applyNumberFormat="1" applyFont="1" applyFill="1" applyAlignment="1">
      <alignment horizontal="right"/>
    </xf>
    <xf numFmtId="164" fontId="8" fillId="2" borderId="17" xfId="6" applyNumberFormat="1" applyFont="1" applyFill="1" applyBorder="1" applyAlignment="1">
      <alignment horizontal="right"/>
    </xf>
    <xf numFmtId="164" fontId="8" fillId="2" borderId="18" xfId="6" applyNumberFormat="1" applyFont="1" applyFill="1" applyBorder="1" applyAlignment="1">
      <alignment horizontal="right"/>
    </xf>
    <xf numFmtId="174" fontId="8" fillId="2" borderId="0" xfId="6" applyNumberFormat="1" applyFont="1" applyFill="1" applyBorder="1" applyAlignment="1"/>
    <xf numFmtId="174" fontId="3" fillId="2" borderId="0" xfId="6" applyNumberFormat="1" applyFont="1" applyFill="1" applyAlignment="1"/>
    <xf numFmtId="0" fontId="8" fillId="2" borderId="0" xfId="2" applyFont="1" applyFill="1" applyAlignment="1"/>
    <xf numFmtId="164" fontId="8" fillId="2" borderId="0" xfId="2" applyNumberFormat="1" applyFont="1" applyFill="1" applyAlignment="1"/>
    <xf numFmtId="164" fontId="8" fillId="2" borderId="9" xfId="6" applyNumberFormat="1" applyFont="1" applyFill="1" applyBorder="1" applyAlignment="1">
      <alignment horizontal="right"/>
    </xf>
    <xf numFmtId="174" fontId="3" fillId="2" borderId="0" xfId="6" applyNumberFormat="1" applyFont="1" applyFill="1" applyBorder="1" applyAlignment="1"/>
    <xf numFmtId="3" fontId="3" fillId="2" borderId="0" xfId="2" applyNumberFormat="1" applyFont="1" applyFill="1" applyAlignment="1">
      <alignment horizontal="left" indent="1"/>
    </xf>
    <xf numFmtId="3" fontId="3" fillId="2" borderId="0" xfId="2" applyNumberFormat="1" applyFont="1" applyFill="1" applyAlignment="1">
      <alignment horizontal="left"/>
    </xf>
    <xf numFmtId="164" fontId="3" fillId="2" borderId="0" xfId="2" applyNumberFormat="1" applyFont="1" applyFill="1" applyAlignment="1">
      <alignment horizontal="left"/>
    </xf>
    <xf numFmtId="3" fontId="8" fillId="2" borderId="0" xfId="2" applyNumberFormat="1" applyFont="1" applyFill="1" applyAlignment="1">
      <alignment horizontal="left"/>
    </xf>
    <xf numFmtId="164" fontId="8" fillId="2" borderId="0" xfId="2" applyNumberFormat="1" applyFont="1" applyFill="1" applyAlignment="1">
      <alignment horizontal="left"/>
    </xf>
    <xf numFmtId="0" fontId="3" fillId="2" borderId="0" xfId="8" applyFont="1" applyFill="1" applyAlignment="1">
      <alignment horizontal="left"/>
    </xf>
    <xf numFmtId="174" fontId="3" fillId="2" borderId="0" xfId="6" applyNumberFormat="1" applyFont="1" applyFill="1" applyAlignment="1">
      <alignment vertical="top"/>
    </xf>
    <xf numFmtId="174" fontId="3" fillId="2" borderId="0" xfId="6" applyNumberFormat="1" applyFont="1" applyFill="1" applyBorder="1" applyAlignment="1">
      <alignment vertical="top"/>
    </xf>
    <xf numFmtId="164" fontId="3" fillId="2" borderId="0" xfId="6" applyNumberFormat="1" applyFont="1" applyFill="1" applyBorder="1" applyAlignment="1">
      <alignment vertical="top"/>
    </xf>
    <xf numFmtId="164" fontId="3" fillId="2" borderId="0" xfId="6" applyNumberFormat="1" applyFont="1" applyFill="1" applyBorder="1" applyAlignment="1">
      <alignment horizontal="right" vertical="top"/>
    </xf>
    <xf numFmtId="164" fontId="3" fillId="2" borderId="9" xfId="6" applyNumberFormat="1" applyFont="1" applyFill="1" applyBorder="1" applyAlignment="1">
      <alignment horizontal="right" vertical="top"/>
    </xf>
    <xf numFmtId="174" fontId="3" fillId="2" borderId="11" xfId="6" applyNumberFormat="1" applyFont="1" applyFill="1" applyBorder="1" applyAlignment="1">
      <alignment vertical="top"/>
    </xf>
    <xf numFmtId="164" fontId="3" fillId="2" borderId="11" xfId="6" applyNumberFormat="1" applyFont="1" applyFill="1" applyBorder="1" applyAlignment="1">
      <alignment vertical="top"/>
    </xf>
    <xf numFmtId="164" fontId="3" fillId="2" borderId="11" xfId="6" applyNumberFormat="1" applyFont="1" applyFill="1" applyBorder="1" applyAlignment="1">
      <alignment horizontal="right" vertical="top"/>
    </xf>
    <xf numFmtId="164" fontId="3" fillId="2" borderId="12" xfId="6" applyNumberFormat="1" applyFont="1" applyFill="1" applyBorder="1" applyAlignment="1">
      <alignment horizontal="right" vertical="top"/>
    </xf>
    <xf numFmtId="174" fontId="8" fillId="2" borderId="0" xfId="1" applyNumberFormat="1" applyFont="1" applyFill="1" applyAlignment="1" applyProtection="1">
      <alignment vertical="justify"/>
    </xf>
    <xf numFmtId="0" fontId="8" fillId="2" borderId="14" xfId="2" applyFont="1" applyFill="1" applyBorder="1" applyAlignment="1"/>
    <xf numFmtId="174" fontId="18" fillId="2" borderId="14" xfId="6" applyNumberFormat="1" applyFont="1" applyFill="1" applyBorder="1" applyAlignment="1"/>
    <xf numFmtId="174" fontId="8" fillId="2" borderId="0" xfId="6" applyNumberFormat="1" applyFont="1" applyFill="1" applyAlignment="1"/>
    <xf numFmtId="174" fontId="8" fillId="2" borderId="0" xfId="1" applyNumberFormat="1" applyFont="1" applyFill="1" applyAlignment="1" applyProtection="1">
      <alignment horizontal="center" vertical="justify"/>
    </xf>
    <xf numFmtId="174" fontId="3" fillId="2" borderId="14" xfId="6" applyNumberFormat="1" applyFont="1" applyFill="1" applyBorder="1" applyAlignment="1"/>
    <xf numFmtId="164" fontId="3" fillId="2" borderId="0" xfId="6" applyNumberFormat="1" applyFont="1" applyFill="1" applyAlignment="1"/>
    <xf numFmtId="174" fontId="3" fillId="2" borderId="11" xfId="6" applyNumberFormat="1" applyFont="1" applyFill="1" applyBorder="1"/>
    <xf numFmtId="0" fontId="3" fillId="2" borderId="11" xfId="2" applyFont="1" applyFill="1" applyBorder="1" applyAlignment="1">
      <alignment horizontal="left" indent="1"/>
    </xf>
    <xf numFmtId="164" fontId="3" fillId="2" borderId="11" xfId="6" applyNumberFormat="1" applyFont="1" applyFill="1" applyBorder="1"/>
    <xf numFmtId="164" fontId="3" fillId="2" borderId="12" xfId="2" applyNumberFormat="1" applyFont="1" applyFill="1" applyBorder="1" applyAlignment="1">
      <alignment horizontal="right"/>
    </xf>
    <xf numFmtId="174" fontId="3" fillId="2" borderId="0" xfId="6" applyNumberFormat="1" applyFont="1" applyFill="1"/>
    <xf numFmtId="174" fontId="8" fillId="2" borderId="0" xfId="6" applyNumberFormat="1" applyFont="1" applyFill="1"/>
    <xf numFmtId="164" fontId="3" fillId="2" borderId="0" xfId="6" applyNumberFormat="1" applyFont="1" applyFill="1"/>
    <xf numFmtId="0" fontId="8" fillId="2" borderId="0" xfId="2" applyFont="1" applyFill="1" applyAlignment="1">
      <alignment vertical="center"/>
    </xf>
    <xf numFmtId="164" fontId="8" fillId="2" borderId="0" xfId="6" applyNumberFormat="1" applyFont="1" applyFill="1" applyAlignment="1">
      <alignment horizontal="right" wrapText="1"/>
    </xf>
    <xf numFmtId="164" fontId="8" fillId="2" borderId="9" xfId="6" applyNumberFormat="1" applyFont="1" applyFill="1" applyBorder="1" applyAlignment="1">
      <alignment horizontal="right" wrapText="1"/>
    </xf>
    <xf numFmtId="3" fontId="8" fillId="2" borderId="0" xfId="2" applyNumberFormat="1" applyFont="1" applyFill="1"/>
    <xf numFmtId="164" fontId="3" fillId="2" borderId="0" xfId="6" applyNumberFormat="1" applyFont="1" applyFill="1" applyAlignment="1">
      <alignment horizontal="right" wrapText="1"/>
    </xf>
    <xf numFmtId="164" fontId="3" fillId="2" borderId="9" xfId="6" applyNumberFormat="1" applyFont="1" applyFill="1" applyBorder="1" applyAlignment="1">
      <alignment horizontal="right" wrapText="1"/>
    </xf>
    <xf numFmtId="0" fontId="8" fillId="2" borderId="0" xfId="2" applyFont="1" applyFill="1" applyAlignment="1">
      <alignment horizontal="left" indent="1"/>
    </xf>
    <xf numFmtId="174" fontId="8" fillId="2" borderId="11" xfId="6" applyNumberFormat="1" applyFont="1" applyFill="1" applyBorder="1" applyAlignment="1">
      <alignment horizontal="left" vertical="center"/>
    </xf>
    <xf numFmtId="164" fontId="3" fillId="2" borderId="11" xfId="6" applyNumberFormat="1" applyFont="1" applyFill="1" applyBorder="1" applyAlignment="1">
      <alignment horizontal="right" vertical="top" wrapText="1"/>
    </xf>
    <xf numFmtId="164" fontId="3" fillId="2" borderId="12" xfId="6" applyNumberFormat="1" applyFont="1" applyFill="1" applyBorder="1" applyAlignment="1">
      <alignment horizontal="right" vertical="top" wrapText="1"/>
    </xf>
    <xf numFmtId="0" fontId="8" fillId="2" borderId="14" xfId="2" applyFont="1" applyFill="1" applyBorder="1"/>
    <xf numFmtId="174" fontId="18" fillId="2" borderId="14" xfId="6" applyNumberFormat="1" applyFont="1" applyFill="1" applyBorder="1"/>
    <xf numFmtId="164" fontId="8" fillId="2" borderId="0" xfId="6" applyNumberFormat="1" applyFont="1" applyFill="1" applyBorder="1" applyAlignment="1">
      <alignment horizontal="right" wrapText="1"/>
    </xf>
    <xf numFmtId="164" fontId="3" fillId="2" borderId="0" xfId="6" applyNumberFormat="1" applyFont="1" applyFill="1" applyBorder="1" applyAlignment="1">
      <alignment horizontal="right" wrapText="1"/>
    </xf>
    <xf numFmtId="0" fontId="8" fillId="2" borderId="19" xfId="2" applyFont="1" applyFill="1" applyBorder="1" applyAlignment="1">
      <alignment wrapText="1"/>
    </xf>
    <xf numFmtId="174" fontId="3" fillId="2" borderId="19" xfId="6" applyNumberFormat="1" applyFont="1" applyFill="1" applyBorder="1"/>
    <xf numFmtId="164" fontId="8" fillId="2" borderId="19" xfId="6" applyNumberFormat="1" applyFont="1" applyFill="1" applyBorder="1" applyAlignment="1">
      <alignment horizontal="right" wrapText="1"/>
    </xf>
    <xf numFmtId="164" fontId="8" fillId="2" borderId="20" xfId="6" applyNumberFormat="1" applyFont="1" applyFill="1" applyBorder="1" applyAlignment="1">
      <alignment horizontal="right" wrapText="1"/>
    </xf>
    <xf numFmtId="0" fontId="8" fillId="2" borderId="21" xfId="2" applyFont="1" applyFill="1" applyBorder="1" applyAlignment="1">
      <alignment horizontal="left"/>
    </xf>
    <xf numFmtId="174" fontId="3" fillId="2" borderId="21" xfId="6" applyNumberFormat="1" applyFont="1" applyFill="1" applyBorder="1"/>
    <xf numFmtId="164" fontId="8" fillId="2" borderId="21" xfId="6" applyNumberFormat="1" applyFont="1" applyFill="1" applyBorder="1" applyAlignment="1">
      <alignment horizontal="right" wrapText="1"/>
    </xf>
    <xf numFmtId="164" fontId="8" fillId="2" borderId="22" xfId="6" applyNumberFormat="1" applyFont="1" applyFill="1" applyBorder="1" applyAlignment="1">
      <alignment horizontal="right" wrapText="1"/>
    </xf>
    <xf numFmtId="0" fontId="3" fillId="2" borderId="11" xfId="2" applyFont="1" applyFill="1" applyBorder="1" applyAlignment="1">
      <alignment horizontal="left" vertical="center" indent="1"/>
    </xf>
    <xf numFmtId="0" fontId="3" fillId="2" borderId="11" xfId="2" applyFont="1" applyFill="1" applyBorder="1" applyAlignment="1">
      <alignment horizontal="left" vertical="center"/>
    </xf>
    <xf numFmtId="164" fontId="3" fillId="2" borderId="11" xfId="6" applyNumberFormat="1" applyFont="1" applyFill="1" applyBorder="1" applyAlignment="1">
      <alignment horizontal="right" vertical="center" wrapText="1"/>
    </xf>
    <xf numFmtId="164" fontId="3" fillId="2" borderId="12" xfId="6" applyNumberFormat="1" applyFont="1" applyFill="1" applyBorder="1" applyAlignment="1">
      <alignment horizontal="right" vertical="center" wrapText="1"/>
    </xf>
    <xf numFmtId="174" fontId="8" fillId="2" borderId="0" xfId="1" applyNumberFormat="1" applyFont="1" applyFill="1" applyBorder="1" applyAlignment="1" applyProtection="1">
      <alignment horizontal="center" vertical="justify"/>
    </xf>
    <xf numFmtId="3" fontId="3" fillId="2" borderId="19" xfId="2" applyNumberFormat="1" applyFont="1" applyFill="1" applyBorder="1" applyAlignment="1">
      <alignment horizontal="left" indent="1"/>
    </xf>
    <xf numFmtId="3" fontId="8" fillId="2" borderId="0" xfId="2" applyNumberFormat="1" applyFont="1" applyFill="1" applyAlignment="1">
      <alignment wrapText="1"/>
    </xf>
    <xf numFmtId="174" fontId="8" fillId="2" borderId="0" xfId="6" applyNumberFormat="1" applyFont="1" applyFill="1" applyAlignment="1">
      <alignment wrapText="1"/>
    </xf>
    <xf numFmtId="174" fontId="8" fillId="2" borderId="0" xfId="6" applyNumberFormat="1" applyFont="1" applyFill="1" applyBorder="1" applyAlignment="1">
      <alignment wrapText="1"/>
    </xf>
    <xf numFmtId="0" fontId="3" fillId="2" borderId="11" xfId="2" applyFont="1" applyFill="1" applyBorder="1" applyAlignment="1">
      <alignment horizontal="left" indent="3"/>
    </xf>
    <xf numFmtId="164" fontId="3" fillId="2" borderId="11" xfId="6" applyNumberFormat="1" applyFont="1" applyFill="1" applyBorder="1" applyAlignment="1">
      <alignment horizontal="right" wrapText="1"/>
    </xf>
    <xf numFmtId="164" fontId="3" fillId="2" borderId="12" xfId="6" applyNumberFormat="1" applyFont="1" applyFill="1" applyBorder="1" applyAlignment="1">
      <alignment horizontal="right" wrapText="1"/>
    </xf>
    <xf numFmtId="174" fontId="12" fillId="2" borderId="0" xfId="6" applyNumberFormat="1" applyFont="1" applyFill="1" applyAlignment="1"/>
    <xf numFmtId="174" fontId="18" fillId="2" borderId="0" xfId="6" applyNumberFormat="1" applyFont="1" applyFill="1"/>
    <xf numFmtId="174" fontId="13" fillId="2" borderId="0" xfId="6" applyNumberFormat="1" applyFont="1" applyFill="1"/>
    <xf numFmtId="164" fontId="3" fillId="2" borderId="0" xfId="6" quotePrefix="1" applyNumberFormat="1" applyFont="1" applyFill="1" applyAlignment="1">
      <alignment horizontal="right" wrapText="1"/>
    </xf>
    <xf numFmtId="174" fontId="13" fillId="2" borderId="0" xfId="6" applyNumberFormat="1" applyFont="1" applyFill="1" applyAlignment="1">
      <alignment vertical="top"/>
    </xf>
    <xf numFmtId="0" fontId="3" fillId="2" borderId="11" xfId="2" applyFont="1" applyFill="1" applyBorder="1" applyAlignment="1">
      <alignment horizontal="left" vertical="top" indent="2"/>
    </xf>
    <xf numFmtId="174" fontId="18" fillId="2" borderId="11" xfId="6" applyNumberFormat="1" applyFont="1" applyFill="1" applyBorder="1" applyAlignment="1">
      <alignment vertical="top"/>
    </xf>
    <xf numFmtId="174" fontId="19" fillId="2" borderId="0" xfId="6" applyNumberFormat="1" applyFont="1" applyFill="1"/>
    <xf numFmtId="0" fontId="8" fillId="2" borderId="19" xfId="2" applyFont="1" applyFill="1" applyBorder="1" applyAlignment="1">
      <alignment horizontal="left" wrapText="1"/>
    </xf>
    <xf numFmtId="174" fontId="13" fillId="2" borderId="11" xfId="6" applyNumberFormat="1" applyFont="1" applyFill="1" applyBorder="1"/>
    <xf numFmtId="177" fontId="3" fillId="2" borderId="11" xfId="6" applyNumberFormat="1" applyFont="1" applyFill="1" applyBorder="1" applyAlignment="1">
      <alignment vertical="center"/>
    </xf>
    <xf numFmtId="177" fontId="17" fillId="2" borderId="11" xfId="2" applyNumberFormat="1" applyFont="1" applyFill="1" applyBorder="1" applyAlignment="1">
      <alignment vertical="center"/>
    </xf>
    <xf numFmtId="174" fontId="3" fillId="2" borderId="6" xfId="6" applyNumberFormat="1" applyFont="1" applyFill="1" applyBorder="1"/>
    <xf numFmtId="174" fontId="20" fillId="2" borderId="0" xfId="6" applyNumberFormat="1" applyFont="1" applyFill="1"/>
    <xf numFmtId="177" fontId="8" fillId="2" borderId="0" xfId="6" applyNumberFormat="1" applyFont="1" applyFill="1" applyAlignment="1">
      <alignment horizontal="right" wrapText="1"/>
    </xf>
    <xf numFmtId="177" fontId="8" fillId="2" borderId="0" xfId="6" applyNumberFormat="1" applyFont="1" applyFill="1" applyBorder="1" applyAlignment="1">
      <alignment horizontal="right" wrapText="1"/>
    </xf>
    <xf numFmtId="177" fontId="8" fillId="2" borderId="9" xfId="6" applyNumberFormat="1" applyFont="1" applyFill="1" applyBorder="1" applyAlignment="1">
      <alignment horizontal="right" wrapText="1"/>
    </xf>
    <xf numFmtId="3" fontId="8" fillId="2" borderId="0" xfId="2" applyNumberFormat="1" applyFont="1" applyFill="1" applyBorder="1" applyAlignment="1">
      <alignment horizontal="left"/>
    </xf>
    <xf numFmtId="177" fontId="3" fillId="2" borderId="0" xfId="6" applyNumberFormat="1" applyFont="1" applyFill="1" applyAlignment="1">
      <alignment horizontal="right" wrapText="1"/>
    </xf>
    <xf numFmtId="177" fontId="3" fillId="2" borderId="0" xfId="6" applyNumberFormat="1" applyFont="1" applyFill="1" applyBorder="1" applyAlignment="1">
      <alignment horizontal="right" wrapText="1"/>
    </xf>
    <xf numFmtId="177" fontId="3" fillId="2" borderId="9" xfId="6" applyNumberFormat="1" applyFont="1" applyFill="1" applyBorder="1" applyAlignment="1">
      <alignment horizontal="right" wrapText="1"/>
    </xf>
    <xf numFmtId="3" fontId="3" fillId="2" borderId="0" xfId="2" applyNumberFormat="1" applyFont="1" applyFill="1" applyBorder="1" applyAlignment="1">
      <alignment horizontal="left" indent="1"/>
    </xf>
    <xf numFmtId="3" fontId="8" fillId="2" borderId="0" xfId="2" applyNumberFormat="1" applyFont="1" applyFill="1" applyBorder="1" applyAlignment="1"/>
    <xf numFmtId="3" fontId="3" fillId="2" borderId="0" xfId="2" applyNumberFormat="1" applyFont="1" applyFill="1" applyAlignment="1">
      <alignment horizontal="left" indent="2"/>
    </xf>
    <xf numFmtId="174" fontId="20" fillId="2" borderId="0" xfId="6" applyNumberFormat="1" applyFont="1" applyFill="1" applyBorder="1"/>
    <xf numFmtId="3" fontId="3" fillId="2" borderId="0" xfId="2" applyNumberFormat="1" applyFont="1" applyFill="1" applyAlignment="1">
      <alignment horizontal="left" indent="3"/>
    </xf>
    <xf numFmtId="3" fontId="8" fillId="2" borderId="0" xfId="2" applyNumberFormat="1" applyFont="1" applyFill="1" applyAlignment="1"/>
    <xf numFmtId="3" fontId="8" fillId="2" borderId="0" xfId="2" applyNumberFormat="1" applyFont="1" applyFill="1" applyBorder="1" applyAlignment="1">
      <alignment horizontal="left" indent="1"/>
    </xf>
    <xf numFmtId="3" fontId="3" fillId="2" borderId="11" xfId="2" applyNumberFormat="1" applyFont="1" applyFill="1" applyBorder="1" applyAlignment="1">
      <alignment horizontal="left" vertical="top" indent="2"/>
    </xf>
    <xf numFmtId="3" fontId="3" fillId="2" borderId="11" xfId="2" applyNumberFormat="1" applyFont="1" applyFill="1" applyBorder="1" applyAlignment="1">
      <alignment horizontal="left" vertical="top"/>
    </xf>
    <xf numFmtId="177" fontId="3" fillId="2" borderId="11" xfId="6" applyNumberFormat="1" applyFont="1" applyFill="1" applyBorder="1" applyAlignment="1">
      <alignment horizontal="right" vertical="top" wrapText="1"/>
    </xf>
    <xf numFmtId="177" fontId="3" fillId="2" borderId="12" xfId="6" applyNumberFormat="1" applyFont="1" applyFill="1" applyBorder="1" applyAlignment="1">
      <alignment horizontal="right" vertical="top" wrapText="1"/>
    </xf>
    <xf numFmtId="174" fontId="21" fillId="2" borderId="0" xfId="1" applyNumberFormat="1" applyFont="1" applyFill="1" applyAlignment="1" applyProtection="1">
      <alignment horizontal="center" vertical="justify"/>
    </xf>
    <xf numFmtId="177" fontId="8" fillId="2" borderId="0" xfId="6" applyNumberFormat="1" applyFont="1" applyFill="1" applyBorder="1" applyAlignment="1">
      <alignment horizontal="right"/>
    </xf>
    <xf numFmtId="174" fontId="8" fillId="2" borderId="0" xfId="6" applyNumberFormat="1" applyFont="1" applyFill="1" applyAlignment="1">
      <alignment horizontal="left" indent="2"/>
    </xf>
    <xf numFmtId="174" fontId="11" fillId="2" borderId="0" xfId="6" applyNumberFormat="1" applyFont="1" applyFill="1" applyAlignment="1">
      <alignment horizontal="left" indent="1"/>
    </xf>
    <xf numFmtId="174" fontId="3" fillId="2" borderId="0" xfId="6" applyNumberFormat="1" applyFont="1" applyFill="1" applyAlignment="1">
      <alignment horizontal="left" indent="1"/>
    </xf>
    <xf numFmtId="3" fontId="3" fillId="2" borderId="0" xfId="2" applyNumberFormat="1" applyFont="1" applyFill="1" applyBorder="1" applyAlignment="1">
      <alignment horizontal="left" indent="4"/>
    </xf>
    <xf numFmtId="3" fontId="3" fillId="2" borderId="11" xfId="2" applyNumberFormat="1" applyFont="1" applyFill="1" applyBorder="1" applyAlignment="1">
      <alignment horizontal="left" indent="1"/>
    </xf>
    <xf numFmtId="177" fontId="3" fillId="2" borderId="11" xfId="6" applyNumberFormat="1" applyFont="1" applyFill="1" applyBorder="1" applyAlignment="1">
      <alignment horizontal="right" wrapText="1"/>
    </xf>
    <xf numFmtId="177" fontId="3" fillId="2" borderId="12" xfId="6" applyNumberFormat="1" applyFont="1" applyFill="1" applyBorder="1" applyAlignment="1">
      <alignment horizontal="right" wrapText="1"/>
    </xf>
    <xf numFmtId="177" fontId="3" fillId="2" borderId="0" xfId="6" applyNumberFormat="1" applyFont="1" applyFill="1"/>
    <xf numFmtId="0" fontId="3" fillId="2" borderId="19" xfId="2" applyFont="1" applyFill="1" applyBorder="1"/>
    <xf numFmtId="0" fontId="3" fillId="2" borderId="11" xfId="2" applyFont="1" applyFill="1" applyBorder="1" applyAlignment="1">
      <alignment horizontal="left" indent="2"/>
    </xf>
    <xf numFmtId="177" fontId="3" fillId="2" borderId="11" xfId="6" applyNumberFormat="1" applyFont="1" applyFill="1" applyBorder="1" applyAlignment="1">
      <alignment horizontal="right" vertical="center"/>
    </xf>
    <xf numFmtId="0" fontId="8" fillId="2" borderId="0" xfId="2" applyFont="1" applyFill="1" applyAlignment="1">
      <alignment vertical="center" wrapText="1"/>
    </xf>
    <xf numFmtId="177" fontId="8" fillId="2" borderId="17" xfId="6" applyNumberFormat="1" applyFont="1" applyFill="1" applyBorder="1" applyAlignment="1">
      <alignment horizontal="right" wrapText="1"/>
    </xf>
    <xf numFmtId="177" fontId="8" fillId="2" borderId="23" xfId="6" applyNumberFormat="1" applyFont="1" applyFill="1" applyBorder="1" applyAlignment="1">
      <alignment horizontal="right" wrapText="1"/>
    </xf>
    <xf numFmtId="177" fontId="8" fillId="2" borderId="18" xfId="6" applyNumberFormat="1" applyFont="1" applyFill="1" applyBorder="1" applyAlignment="1">
      <alignment horizontal="right" wrapText="1"/>
    </xf>
    <xf numFmtId="177" fontId="3" fillId="2" borderId="16" xfId="6" applyNumberFormat="1" applyFont="1" applyFill="1" applyBorder="1" applyAlignment="1">
      <alignment horizontal="right" wrapText="1"/>
    </xf>
    <xf numFmtId="3" fontId="10" fillId="2" borderId="0" xfId="2" applyNumberFormat="1" applyFont="1" applyFill="1" applyAlignment="1">
      <alignment horizontal="left" vertical="center" wrapText="1"/>
    </xf>
    <xf numFmtId="177" fontId="8" fillId="2" borderId="16" xfId="6" applyNumberFormat="1" applyFont="1" applyFill="1" applyBorder="1" applyAlignment="1">
      <alignment horizontal="right" wrapText="1"/>
    </xf>
    <xf numFmtId="177" fontId="8" fillId="2" borderId="24" xfId="6" applyNumberFormat="1" applyFont="1" applyFill="1" applyBorder="1" applyAlignment="1">
      <alignment horizontal="right" wrapText="1"/>
    </xf>
    <xf numFmtId="3" fontId="3" fillId="2" borderId="0" xfId="2" applyNumberFormat="1" applyFont="1" applyFill="1"/>
    <xf numFmtId="177" fontId="3" fillId="2" borderId="0" xfId="6" quotePrefix="1" applyNumberFormat="1" applyFont="1" applyFill="1" applyBorder="1" applyAlignment="1">
      <alignment horizontal="right" wrapText="1"/>
    </xf>
    <xf numFmtId="177" fontId="3" fillId="2" borderId="25" xfId="6" applyNumberFormat="1" applyFont="1" applyFill="1" applyBorder="1" applyAlignment="1">
      <alignment horizontal="right" wrapText="1"/>
    </xf>
    <xf numFmtId="177" fontId="8" fillId="2" borderId="0" xfId="6" quotePrefix="1" applyNumberFormat="1" applyFont="1" applyFill="1" applyBorder="1" applyAlignment="1">
      <alignment horizontal="right" wrapText="1"/>
    </xf>
    <xf numFmtId="3" fontId="3" fillId="2" borderId="0" xfId="2" applyNumberFormat="1" applyFont="1" applyFill="1" applyBorder="1" applyAlignment="1"/>
    <xf numFmtId="177" fontId="3" fillId="2" borderId="0" xfId="6" applyNumberFormat="1" applyFont="1" applyFill="1" applyBorder="1" applyAlignment="1">
      <alignment horizontal="right"/>
    </xf>
    <xf numFmtId="177" fontId="3" fillId="2" borderId="9" xfId="6" applyNumberFormat="1" applyFont="1" applyFill="1" applyBorder="1" applyAlignment="1">
      <alignment horizontal="right"/>
    </xf>
    <xf numFmtId="177" fontId="8" fillId="2" borderId="25" xfId="6" applyNumberFormat="1" applyFont="1" applyFill="1" applyBorder="1" applyAlignment="1">
      <alignment horizontal="right" wrapText="1"/>
    </xf>
    <xf numFmtId="3" fontId="3" fillId="2" borderId="0" xfId="2" applyNumberFormat="1" applyFont="1" applyFill="1" applyBorder="1" applyAlignment="1">
      <alignment horizontal="left" wrapText="1" indent="1"/>
    </xf>
    <xf numFmtId="49" fontId="3" fillId="2" borderId="0" xfId="6" applyNumberFormat="1" applyFont="1" applyFill="1" applyBorder="1" applyAlignment="1">
      <alignment wrapText="1"/>
    </xf>
    <xf numFmtId="0" fontId="0" fillId="2" borderId="0" xfId="0" applyFill="1" applyBorder="1" applyAlignment="1">
      <alignment wrapText="1"/>
    </xf>
    <xf numFmtId="49" fontId="3" fillId="2" borderId="11" xfId="6" applyNumberFormat="1" applyFont="1" applyFill="1" applyBorder="1" applyAlignment="1">
      <alignment vertical="center" wrapText="1"/>
    </xf>
    <xf numFmtId="177" fontId="3" fillId="2" borderId="11" xfId="6" applyNumberFormat="1" applyFont="1" applyFill="1" applyBorder="1" applyAlignment="1">
      <alignment horizontal="right"/>
    </xf>
    <xf numFmtId="174" fontId="3" fillId="2" borderId="12" xfId="6" applyNumberFormat="1" applyFont="1" applyFill="1" applyBorder="1"/>
    <xf numFmtId="177" fontId="3" fillId="2" borderId="0" xfId="6" applyNumberFormat="1" applyFont="1" applyFill="1" applyAlignment="1">
      <alignment horizontal="right"/>
    </xf>
    <xf numFmtId="0" fontId="3" fillId="2" borderId="0" xfId="2" applyFont="1" applyFill="1" applyAlignment="1">
      <alignment horizontal="left" indent="3"/>
    </xf>
    <xf numFmtId="0" fontId="3" fillId="2" borderId="0" xfId="2" applyFont="1" applyFill="1" applyAlignment="1">
      <alignment horizontal="left" wrapText="1" indent="1"/>
    </xf>
    <xf numFmtId="3" fontId="3" fillId="2" borderId="0" xfId="2" applyNumberFormat="1" applyFont="1" applyFill="1" applyAlignment="1">
      <alignment horizontal="left" vertical="top" indent="2"/>
    </xf>
    <xf numFmtId="3" fontId="3" fillId="2" borderId="0" xfId="2" applyNumberFormat="1" applyFont="1" applyFill="1" applyAlignment="1">
      <alignment horizontal="left" vertical="top"/>
    </xf>
    <xf numFmtId="164" fontId="3" fillId="2" borderId="0" xfId="6" applyNumberFormat="1" applyFont="1" applyFill="1" applyAlignment="1">
      <alignment horizontal="right" vertical="top" wrapText="1"/>
    </xf>
    <xf numFmtId="164" fontId="3" fillId="2" borderId="0" xfId="6" applyNumberFormat="1" applyFont="1" applyFill="1" applyBorder="1" applyAlignment="1">
      <alignment horizontal="right" vertical="top" wrapText="1"/>
    </xf>
    <xf numFmtId="164" fontId="3" fillId="2" borderId="9" xfId="6" applyNumberFormat="1" applyFont="1" applyFill="1" applyBorder="1" applyAlignment="1">
      <alignment horizontal="right" vertical="top" wrapText="1"/>
    </xf>
    <xf numFmtId="3" fontId="3" fillId="2" borderId="19" xfId="2" applyNumberFormat="1" applyFont="1" applyFill="1" applyBorder="1" applyAlignment="1">
      <alignment horizontal="left"/>
    </xf>
    <xf numFmtId="164" fontId="3" fillId="2" borderId="0" xfId="2" applyNumberFormat="1" applyFont="1" applyFill="1" applyAlignment="1">
      <alignment horizontal="right" indent="1"/>
    </xf>
    <xf numFmtId="0" fontId="8" fillId="2" borderId="8" xfId="2" applyFont="1" applyFill="1" applyBorder="1" applyAlignment="1">
      <alignment vertical="center"/>
    </xf>
    <xf numFmtId="3" fontId="3" fillId="2" borderId="8" xfId="2" applyNumberFormat="1" applyFont="1" applyFill="1" applyBorder="1"/>
    <xf numFmtId="174" fontId="3" fillId="2" borderId="8" xfId="6" applyNumberFormat="1" applyFont="1" applyFill="1" applyBorder="1"/>
    <xf numFmtId="3" fontId="3" fillId="2" borderId="8" xfId="2" applyNumberFormat="1" applyFont="1" applyFill="1" applyBorder="1" applyAlignment="1">
      <alignment vertical="center"/>
    </xf>
    <xf numFmtId="0" fontId="3" fillId="2" borderId="0" xfId="2" applyFont="1" applyFill="1" applyBorder="1" applyAlignment="1">
      <alignment horizontal="left" vertical="center" indent="1"/>
    </xf>
    <xf numFmtId="164" fontId="3" fillId="2" borderId="0" xfId="6" applyNumberFormat="1" applyFont="1" applyFill="1" applyBorder="1" applyAlignment="1">
      <alignment horizontal="right" vertical="center" wrapText="1"/>
    </xf>
    <xf numFmtId="164" fontId="3" fillId="2" borderId="9" xfId="6" applyNumberFormat="1" applyFont="1" applyFill="1" applyBorder="1" applyAlignment="1">
      <alignment horizontal="right" vertical="center" wrapText="1"/>
    </xf>
    <xf numFmtId="164" fontId="8" fillId="2" borderId="0" xfId="6" applyNumberFormat="1" applyFont="1" applyFill="1" applyBorder="1" applyAlignment="1">
      <alignment horizontal="right" vertical="center" wrapText="1"/>
    </xf>
    <xf numFmtId="164" fontId="8" fillId="2" borderId="9" xfId="6" applyNumberFormat="1" applyFont="1" applyFill="1" applyBorder="1" applyAlignment="1">
      <alignment horizontal="right" vertical="center" wrapText="1"/>
    </xf>
    <xf numFmtId="3" fontId="3" fillId="2" borderId="0" xfId="2" applyNumberFormat="1" applyFont="1" applyFill="1" applyBorder="1" applyAlignment="1">
      <alignment horizontal="left"/>
    </xf>
    <xf numFmtId="174" fontId="3" fillId="2" borderId="8" xfId="6" applyNumberFormat="1" applyFont="1" applyFill="1" applyBorder="1" applyAlignment="1">
      <alignment vertical="top"/>
    </xf>
    <xf numFmtId="174" fontId="8" fillId="2" borderId="8" xfId="1" applyNumberFormat="1" applyFont="1" applyFill="1" applyBorder="1" applyAlignment="1" applyProtection="1">
      <alignment vertical="justify"/>
    </xf>
    <xf numFmtId="0" fontId="8" fillId="2" borderId="6" xfId="2" applyFont="1" applyFill="1" applyBorder="1" applyAlignment="1"/>
    <xf numFmtId="174" fontId="19" fillId="2" borderId="8" xfId="6" applyNumberFormat="1" applyFont="1" applyFill="1" applyBorder="1"/>
    <xf numFmtId="0" fontId="8" fillId="2" borderId="14" xfId="2" applyFont="1" applyFill="1" applyBorder="1" applyAlignment="1">
      <alignment wrapText="1"/>
    </xf>
    <xf numFmtId="174" fontId="3" fillId="2" borderId="14" xfId="6" applyNumberFormat="1" applyFont="1" applyFill="1" applyBorder="1"/>
    <xf numFmtId="3" fontId="3" fillId="2" borderId="0" xfId="2" applyNumberFormat="1" applyFont="1" applyFill="1" applyAlignment="1"/>
    <xf numFmtId="3" fontId="3" fillId="2" borderId="11" xfId="2" applyNumberFormat="1" applyFont="1" applyFill="1" applyBorder="1"/>
    <xf numFmtId="0" fontId="8" fillId="2" borderId="11" xfId="2" applyFont="1" applyFill="1" applyBorder="1" applyAlignment="1"/>
    <xf numFmtId="0" fontId="3" fillId="2" borderId="11" xfId="2" applyFont="1" applyFill="1" applyBorder="1" applyAlignment="1">
      <alignment horizontal="left" vertical="center" wrapText="1" indent="2"/>
    </xf>
    <xf numFmtId="174" fontId="3" fillId="2" borderId="0" xfId="6" applyNumberFormat="1" applyFont="1" applyFill="1" applyAlignment="1">
      <alignment vertical="center"/>
    </xf>
    <xf numFmtId="0" fontId="8" fillId="2" borderId="0" xfId="2" applyFont="1" applyFill="1" applyAlignment="1">
      <alignment horizontal="left" vertical="center" indent="1"/>
    </xf>
    <xf numFmtId="0" fontId="3" fillId="2" borderId="0" xfId="2" applyFont="1" applyFill="1" applyAlignment="1">
      <alignment horizontal="left" vertical="center"/>
    </xf>
    <xf numFmtId="164" fontId="3" fillId="2" borderId="0" xfId="6" applyNumberFormat="1" applyFont="1" applyFill="1" applyAlignment="1">
      <alignment horizontal="right" vertical="center" wrapText="1"/>
    </xf>
    <xf numFmtId="174" fontId="3" fillId="2" borderId="11" xfId="6" applyNumberFormat="1" applyFont="1" applyFill="1" applyBorder="1" applyAlignment="1">
      <alignment vertical="center"/>
    </xf>
    <xf numFmtId="0" fontId="8" fillId="2" borderId="11" xfId="2" applyFont="1" applyFill="1" applyBorder="1" applyAlignment="1">
      <alignment horizontal="left" vertical="center" indent="1"/>
    </xf>
    <xf numFmtId="164" fontId="8" fillId="2" borderId="11" xfId="6" applyNumberFormat="1" applyFont="1" applyFill="1" applyBorder="1" applyAlignment="1">
      <alignment horizontal="right" vertical="center" wrapText="1"/>
    </xf>
    <xf numFmtId="164" fontId="8" fillId="2" borderId="12" xfId="6" applyNumberFormat="1" applyFont="1" applyFill="1" applyBorder="1" applyAlignment="1">
      <alignment horizontal="right" vertical="center" wrapText="1"/>
    </xf>
    <xf numFmtId="3" fontId="3" fillId="2" borderId="11" xfId="2" applyNumberFormat="1" applyFont="1" applyFill="1" applyBorder="1" applyAlignment="1">
      <alignment horizontal="left" vertical="top" indent="1"/>
    </xf>
    <xf numFmtId="0" fontId="8" fillId="2" borderId="0" xfId="2" applyFont="1" applyFill="1" applyAlignment="1">
      <alignment horizontal="left" vertical="center"/>
    </xf>
    <xf numFmtId="164" fontId="8" fillId="2" borderId="0" xfId="2" applyNumberFormat="1" applyFont="1" applyFill="1" applyAlignment="1">
      <alignment horizontal="right" wrapText="1"/>
    </xf>
    <xf numFmtId="164" fontId="8" fillId="2" borderId="0" xfId="2" applyNumberFormat="1" applyFont="1" applyFill="1" applyBorder="1" applyAlignment="1">
      <alignment horizontal="right" wrapText="1"/>
    </xf>
    <xf numFmtId="164" fontId="8" fillId="2" borderId="9" xfId="2" applyNumberFormat="1" applyFont="1" applyFill="1" applyBorder="1" applyAlignment="1">
      <alignment horizontal="right" wrapText="1"/>
    </xf>
    <xf numFmtId="164" fontId="3" fillId="2" borderId="0" xfId="2" applyNumberFormat="1" applyFont="1" applyFill="1" applyAlignment="1">
      <alignment horizontal="right" wrapText="1"/>
    </xf>
    <xf numFmtId="164" fontId="3" fillId="2" borderId="0" xfId="2" applyNumberFormat="1" applyFont="1" applyFill="1" applyBorder="1" applyAlignment="1">
      <alignment horizontal="right" wrapText="1"/>
    </xf>
    <xf numFmtId="164" fontId="3" fillId="2" borderId="9" xfId="2" applyNumberFormat="1" applyFont="1" applyFill="1" applyBorder="1" applyAlignment="1">
      <alignment horizontal="right" wrapText="1"/>
    </xf>
    <xf numFmtId="164" fontId="3" fillId="2" borderId="0" xfId="2" applyNumberFormat="1" applyFont="1" applyFill="1" applyAlignment="1">
      <alignment horizontal="right" vertical="top" wrapText="1"/>
    </xf>
    <xf numFmtId="164" fontId="3" fillId="2" borderId="0" xfId="2" applyNumberFormat="1" applyFont="1" applyFill="1" applyBorder="1" applyAlignment="1">
      <alignment horizontal="right" vertical="top" wrapText="1"/>
    </xf>
    <xf numFmtId="164" fontId="3" fillId="2" borderId="9" xfId="2" applyNumberFormat="1" applyFont="1" applyFill="1" applyBorder="1" applyAlignment="1">
      <alignment horizontal="right" vertical="top" wrapText="1"/>
    </xf>
    <xf numFmtId="174" fontId="11" fillId="2" borderId="0" xfId="6" applyNumberFormat="1" applyFont="1" applyFill="1" applyBorder="1" applyAlignment="1">
      <alignment vertical="center"/>
    </xf>
    <xf numFmtId="174" fontId="11" fillId="2" borderId="11" xfId="6" applyNumberFormat="1" applyFont="1" applyFill="1" applyBorder="1" applyAlignment="1">
      <alignment horizontal="left" vertical="center"/>
    </xf>
    <xf numFmtId="164" fontId="3" fillId="2" borderId="11" xfId="2" applyNumberFormat="1" applyFont="1" applyFill="1" applyBorder="1" applyAlignment="1">
      <alignment horizontal="right" vertical="center" wrapText="1"/>
    </xf>
    <xf numFmtId="164" fontId="3" fillId="2" borderId="12" xfId="2" applyNumberFormat="1" applyFont="1" applyFill="1" applyBorder="1" applyAlignment="1">
      <alignment horizontal="right" vertical="center" wrapText="1"/>
    </xf>
    <xf numFmtId="0" fontId="8" fillId="2" borderId="14" xfId="2" applyFont="1" applyFill="1" applyBorder="1" applyAlignment="1">
      <alignment horizontal="left"/>
    </xf>
    <xf numFmtId="174" fontId="11" fillId="2" borderId="11" xfId="6" applyNumberFormat="1" applyFont="1" applyFill="1" applyBorder="1" applyAlignment="1">
      <alignment horizontal="left" vertical="center" wrapText="1" indent="1"/>
    </xf>
    <xf numFmtId="174" fontId="11" fillId="2" borderId="19" xfId="6" applyNumberFormat="1" applyFont="1" applyFill="1" applyBorder="1" applyAlignment="1">
      <alignment horizontal="left" indent="1"/>
    </xf>
    <xf numFmtId="174" fontId="11" fillId="2" borderId="11" xfId="6" applyNumberFormat="1" applyFont="1" applyFill="1" applyBorder="1"/>
    <xf numFmtId="164" fontId="3" fillId="2" borderId="11" xfId="2" applyNumberFormat="1" applyFont="1" applyFill="1" applyBorder="1" applyAlignment="1">
      <alignment horizontal="right" wrapText="1"/>
    </xf>
    <xf numFmtId="164" fontId="3" fillId="2" borderId="12" xfId="2" applyNumberFormat="1" applyFont="1" applyFill="1" applyBorder="1" applyAlignment="1">
      <alignment horizontal="right" wrapText="1"/>
    </xf>
    <xf numFmtId="0" fontId="12" fillId="2" borderId="0" xfId="2" applyFont="1" applyFill="1" applyAlignment="1">
      <alignment vertical="center"/>
    </xf>
    <xf numFmtId="0" fontId="12" fillId="2" borderId="0" xfId="2" applyFont="1" applyFill="1" applyAlignment="1"/>
    <xf numFmtId="0" fontId="12" fillId="2" borderId="0" xfId="2" applyFont="1" applyFill="1" applyAlignment="1">
      <alignment horizontal="left" indent="1"/>
    </xf>
    <xf numFmtId="0" fontId="12" fillId="2" borderId="0" xfId="2" applyFont="1" applyFill="1"/>
    <xf numFmtId="0" fontId="3" fillId="2" borderId="11" xfId="2" applyFont="1" applyFill="1" applyBorder="1" applyAlignment="1">
      <alignment horizontal="left" vertical="top" indent="4"/>
    </xf>
    <xf numFmtId="0" fontId="12" fillId="2" borderId="6" xfId="2" applyFont="1" applyFill="1" applyBorder="1"/>
    <xf numFmtId="164" fontId="3" fillId="2" borderId="11" xfId="6" applyNumberFormat="1" applyFont="1" applyFill="1" applyBorder="1" applyAlignment="1">
      <alignment horizontal="right"/>
    </xf>
    <xf numFmtId="164" fontId="3" fillId="2" borderId="12" xfId="6" applyNumberFormat="1" applyFont="1" applyFill="1" applyBorder="1" applyAlignment="1">
      <alignment horizontal="right"/>
    </xf>
    <xf numFmtId="174" fontId="3" fillId="2" borderId="0" xfId="6" applyNumberFormat="1" applyFont="1" applyFill="1" applyAlignment="1">
      <alignment horizontal="left"/>
    </xf>
    <xf numFmtId="174" fontId="3" fillId="2" borderId="0" xfId="6" applyNumberFormat="1" applyFont="1" applyFill="1" applyBorder="1" applyAlignment="1">
      <alignment horizontal="left" indent="1"/>
    </xf>
    <xf numFmtId="3" fontId="3" fillId="2" borderId="0" xfId="5" applyNumberFormat="1" applyFont="1" applyFill="1" applyBorder="1" applyAlignment="1" applyProtection="1">
      <alignment horizontal="left" indent="1"/>
    </xf>
    <xf numFmtId="174" fontId="3" fillId="2" borderId="11" xfId="6" applyNumberFormat="1" applyFont="1" applyFill="1" applyBorder="1" applyAlignment="1">
      <alignment horizontal="left" indent="1"/>
    </xf>
    <xf numFmtId="174" fontId="8" fillId="2" borderId="0" xfId="1" applyNumberFormat="1" applyFont="1" applyFill="1" applyBorder="1" applyAlignment="1" applyProtection="1">
      <alignment vertical="justify"/>
    </xf>
    <xf numFmtId="174" fontId="21" fillId="2" borderId="0" xfId="1" applyNumberFormat="1" applyFont="1" applyFill="1" applyBorder="1" applyAlignment="1" applyProtection="1">
      <alignment horizontal="center" vertical="justify"/>
    </xf>
    <xf numFmtId="164" fontId="3" fillId="2" borderId="11" xfId="6" applyNumberFormat="1" applyFont="1" applyFill="1" applyBorder="1" applyAlignment="1"/>
    <xf numFmtId="164" fontId="3" fillId="2" borderId="12" xfId="6" applyNumberFormat="1" applyFont="1" applyFill="1" applyBorder="1" applyAlignment="1"/>
    <xf numFmtId="174" fontId="3" fillId="2" borderId="8" xfId="6" applyNumberFormat="1" applyFont="1" applyFill="1" applyBorder="1" applyAlignment="1">
      <alignment vertical="center"/>
    </xf>
    <xf numFmtId="174" fontId="3" fillId="2" borderId="11" xfId="6" applyNumberFormat="1" applyFont="1" applyFill="1" applyBorder="1" applyAlignment="1">
      <alignment horizontal="left" vertical="center"/>
    </xf>
    <xf numFmtId="164" fontId="3" fillId="2" borderId="12" xfId="6" applyNumberFormat="1" applyFont="1" applyFill="1" applyBorder="1" applyAlignment="1">
      <alignment horizontal="right" vertical="center"/>
    </xf>
    <xf numFmtId="174" fontId="21" fillId="2" borderId="8" xfId="1" applyNumberFormat="1" applyFont="1" applyFill="1" applyBorder="1" applyAlignment="1" applyProtection="1">
      <alignment horizontal="center" vertical="justify"/>
    </xf>
    <xf numFmtId="174" fontId="8" fillId="2" borderId="8" xfId="1" applyNumberFormat="1" applyFont="1" applyFill="1" applyBorder="1" applyAlignment="1" applyProtection="1">
      <alignment horizontal="center" vertical="justify"/>
    </xf>
    <xf numFmtId="164" fontId="3" fillId="2" borderId="0" xfId="6" quotePrefix="1" applyNumberFormat="1" applyFont="1" applyFill="1" applyBorder="1" applyAlignment="1">
      <alignment horizontal="right"/>
    </xf>
    <xf numFmtId="174" fontId="3" fillId="2" borderId="10" xfId="6" applyNumberFormat="1" applyFont="1" applyFill="1" applyBorder="1" applyAlignment="1">
      <alignment vertical="top"/>
    </xf>
    <xf numFmtId="0" fontId="3" fillId="2" borderId="11" xfId="2" applyFont="1" applyFill="1" applyBorder="1" applyAlignment="1">
      <alignment horizontal="left" vertical="top" wrapText="1"/>
    </xf>
    <xf numFmtId="17" fontId="8" fillId="2" borderId="0" xfId="6" applyNumberFormat="1" applyFont="1" applyFill="1" applyAlignment="1">
      <alignment horizontal="right"/>
    </xf>
    <xf numFmtId="0" fontId="3" fillId="2" borderId="0" xfId="1" applyFont="1" applyFill="1" applyBorder="1" applyAlignment="1" applyProtection="1">
      <alignment vertical="top"/>
    </xf>
    <xf numFmtId="0" fontId="8" fillId="2" borderId="0" xfId="0" applyFont="1" applyFill="1" applyBorder="1" applyAlignment="1">
      <alignment horizontal="left" vertical="top" wrapText="1" indent="2"/>
    </xf>
    <xf numFmtId="0" fontId="3" fillId="2" borderId="0" xfId="3" applyFont="1" applyFill="1" applyBorder="1" applyAlignment="1">
      <alignment horizontal="left" vertical="top" wrapText="1" indent="2"/>
    </xf>
    <xf numFmtId="0" fontId="3" fillId="2" borderId="8" xfId="2" applyFont="1" applyFill="1" applyBorder="1" applyAlignment="1">
      <alignment horizontal="center" vertical="center" wrapText="1"/>
    </xf>
  </cellXfs>
  <cellStyles count="9">
    <cellStyle name="Comma 10 2" xfId="6"/>
    <cellStyle name="Hyperlink" xfId="1" builtinId="8"/>
    <cellStyle name="Normal" xfId="0" builtinId="0"/>
    <cellStyle name="Normal 10 4" xfId="3"/>
    <cellStyle name="Normal_Annex A_new format 1,2,4" xfId="5"/>
    <cellStyle name="Normal_Autumn 2011 expenditure tables (linked)" xfId="7"/>
    <cellStyle name="Normal_Autumn 2011 expenditure tables input sheets" xfId="2"/>
    <cellStyle name="Normal_Great Britain benefits and tax credits" xfId="8"/>
    <cellStyle name="Percent 10 2 2 2" xfId="4"/>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1724025</xdr:colOff>
      <xdr:row>3</xdr:row>
      <xdr:rowOff>495389</xdr:rowOff>
    </xdr:to>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528761" y="266699"/>
          <a:ext cx="1462089" cy="120500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department-for-work-pensions" TargetMode="External"/><Relationship Id="rId2" Type="http://schemas.openxmlformats.org/officeDocument/2006/relationships/hyperlink" Target="mailto:expenditure.tables@dwp.gsi.gov.uk" TargetMode="External"/><Relationship Id="rId1" Type="http://schemas.openxmlformats.org/officeDocument/2006/relationships/hyperlink" Target="https://www.gov.uk/government/organisations/department-for-work-pensions/about/media-enquiri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witter.com/dwppressoffice"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B54"/>
  <sheetViews>
    <sheetView tabSelected="1" zoomScale="85" zoomScaleNormal="85" workbookViewId="0">
      <selection activeCell="A3" sqref="A3"/>
    </sheetView>
  </sheetViews>
  <sheetFormatPr defaultColWidth="9.08984375" defaultRowHeight="12.5" x14ac:dyDescent="0.25"/>
  <cols>
    <col min="1" max="1" width="17.7265625" style="1" customWidth="1"/>
    <col min="2" max="2" width="125.7265625" style="1" customWidth="1"/>
    <col min="3" max="3" width="20.7265625" style="1" customWidth="1"/>
    <col min="4" max="16384" width="9.08984375" style="1"/>
  </cols>
  <sheetData>
    <row r="1" spans="2:2" ht="13" thickBot="1" x14ac:dyDescent="0.3"/>
    <row r="2" spans="2:2" ht="33" customHeight="1" x14ac:dyDescent="0.25">
      <c r="B2" s="2"/>
    </row>
    <row r="3" spans="2:2" ht="30.75" customHeight="1" x14ac:dyDescent="0.5">
      <c r="B3" s="3" t="s">
        <v>587</v>
      </c>
    </row>
    <row r="4" spans="2:2" ht="48.75" customHeight="1" x14ac:dyDescent="0.25">
      <c r="B4" s="4" t="s">
        <v>0</v>
      </c>
    </row>
    <row r="5" spans="2:2" ht="24.75" customHeight="1" x14ac:dyDescent="0.35">
      <c r="B5" s="5" t="s">
        <v>1</v>
      </c>
    </row>
    <row r="6" spans="2:2" ht="23.25" customHeight="1" x14ac:dyDescent="0.35">
      <c r="B6" s="6" t="s">
        <v>2</v>
      </c>
    </row>
    <row r="7" spans="2:2" ht="30" customHeight="1" x14ac:dyDescent="0.35">
      <c r="B7" s="7" t="s">
        <v>3</v>
      </c>
    </row>
    <row r="8" spans="2:2" ht="15.5" x14ac:dyDescent="0.35">
      <c r="B8" s="8" t="s">
        <v>4</v>
      </c>
    </row>
    <row r="9" spans="2:2" ht="15.5" x14ac:dyDescent="0.35">
      <c r="B9" s="8" t="s">
        <v>5</v>
      </c>
    </row>
    <row r="10" spans="2:2" ht="15.5" x14ac:dyDescent="0.35">
      <c r="B10" s="8" t="s">
        <v>6</v>
      </c>
    </row>
    <row r="11" spans="2:2" ht="15.5" x14ac:dyDescent="0.35">
      <c r="B11" s="8" t="s">
        <v>7</v>
      </c>
    </row>
    <row r="12" spans="2:2" ht="15.5" x14ac:dyDescent="0.35">
      <c r="B12" s="8" t="s">
        <v>8</v>
      </c>
    </row>
    <row r="13" spans="2:2" ht="15.5" x14ac:dyDescent="0.35">
      <c r="B13" s="8" t="s">
        <v>9</v>
      </c>
    </row>
    <row r="14" spans="2:2" ht="15.5" x14ac:dyDescent="0.35">
      <c r="B14" s="8" t="s">
        <v>10</v>
      </c>
    </row>
    <row r="15" spans="2:2" ht="15.5" x14ac:dyDescent="0.35">
      <c r="B15" s="8" t="s">
        <v>11</v>
      </c>
    </row>
    <row r="16" spans="2:2" ht="15.5" x14ac:dyDescent="0.35">
      <c r="B16" s="8" t="s">
        <v>12</v>
      </c>
    </row>
    <row r="17" spans="2:2" ht="15.5" x14ac:dyDescent="0.35">
      <c r="B17" s="8" t="s">
        <v>13</v>
      </c>
    </row>
    <row r="18" spans="2:2" ht="15.5" x14ac:dyDescent="0.35">
      <c r="B18" s="8" t="s">
        <v>14</v>
      </c>
    </row>
    <row r="19" spans="2:2" ht="15.5" x14ac:dyDescent="0.35">
      <c r="B19" s="8" t="s">
        <v>15</v>
      </c>
    </row>
    <row r="20" spans="2:2" ht="15.5" x14ac:dyDescent="0.35">
      <c r="B20" s="8" t="s">
        <v>16</v>
      </c>
    </row>
    <row r="21" spans="2:2" ht="15.5" x14ac:dyDescent="0.35">
      <c r="B21" s="8" t="s">
        <v>17</v>
      </c>
    </row>
    <row r="22" spans="2:2" ht="30" customHeight="1" x14ac:dyDescent="0.35">
      <c r="B22" s="9" t="s">
        <v>18</v>
      </c>
    </row>
    <row r="23" spans="2:2" ht="15.5" x14ac:dyDescent="0.35">
      <c r="B23" s="8" t="s">
        <v>19</v>
      </c>
    </row>
    <row r="24" spans="2:2" ht="15.5" x14ac:dyDescent="0.35">
      <c r="B24" s="8" t="s">
        <v>20</v>
      </c>
    </row>
    <row r="25" spans="2:2" ht="15.5" x14ac:dyDescent="0.35">
      <c r="B25" s="8" t="s">
        <v>21</v>
      </c>
    </row>
    <row r="26" spans="2:2" ht="15.5" x14ac:dyDescent="0.35">
      <c r="B26" s="8" t="s">
        <v>22</v>
      </c>
    </row>
    <row r="27" spans="2:2" ht="15.5" x14ac:dyDescent="0.35">
      <c r="B27" s="8" t="s">
        <v>23</v>
      </c>
    </row>
    <row r="28" spans="2:2" ht="15.5" x14ac:dyDescent="0.35">
      <c r="B28" s="8" t="s">
        <v>24</v>
      </c>
    </row>
    <row r="29" spans="2:2" ht="15.5" x14ac:dyDescent="0.35">
      <c r="B29" s="8" t="s">
        <v>25</v>
      </c>
    </row>
    <row r="30" spans="2:2" ht="15.5" x14ac:dyDescent="0.35">
      <c r="B30" s="8" t="s">
        <v>26</v>
      </c>
    </row>
    <row r="31" spans="2:2" ht="15.5" x14ac:dyDescent="0.35">
      <c r="B31" s="8" t="s">
        <v>27</v>
      </c>
    </row>
    <row r="32" spans="2:2" ht="15.5" x14ac:dyDescent="0.35">
      <c r="B32" s="8" t="s">
        <v>28</v>
      </c>
    </row>
    <row r="33" spans="2:2" ht="15.5" x14ac:dyDescent="0.35">
      <c r="B33" s="8" t="s">
        <v>29</v>
      </c>
    </row>
    <row r="34" spans="2:2" ht="15.5" x14ac:dyDescent="0.35">
      <c r="B34" s="8" t="s">
        <v>30</v>
      </c>
    </row>
    <row r="35" spans="2:2" ht="15.5" x14ac:dyDescent="0.35">
      <c r="B35" s="8" t="s">
        <v>31</v>
      </c>
    </row>
    <row r="36" spans="2:2" ht="15.5" x14ac:dyDescent="0.35">
      <c r="B36" s="8" t="s">
        <v>32</v>
      </c>
    </row>
    <row r="37" spans="2:2" ht="15.5" x14ac:dyDescent="0.35">
      <c r="B37" s="8" t="s">
        <v>33</v>
      </c>
    </row>
    <row r="38" spans="2:2" ht="48.75" customHeight="1" x14ac:dyDescent="0.35">
      <c r="B38" s="6" t="s">
        <v>34</v>
      </c>
    </row>
    <row r="39" spans="2:2" ht="31" x14ac:dyDescent="0.35">
      <c r="B39" s="10" t="s">
        <v>35</v>
      </c>
    </row>
    <row r="40" spans="2:2" ht="26.25" customHeight="1" x14ac:dyDescent="0.35">
      <c r="B40" s="6" t="s">
        <v>36</v>
      </c>
    </row>
    <row r="41" spans="2:2" ht="30" customHeight="1" x14ac:dyDescent="0.25">
      <c r="B41" s="11" t="s">
        <v>37</v>
      </c>
    </row>
    <row r="42" spans="2:2" ht="15.5" x14ac:dyDescent="0.35">
      <c r="B42" s="6" t="s">
        <v>38</v>
      </c>
    </row>
    <row r="43" spans="2:2" ht="18" customHeight="1" x14ac:dyDescent="0.35">
      <c r="B43" s="8" t="s">
        <v>39</v>
      </c>
    </row>
    <row r="44" spans="2:2" ht="40.5" customHeight="1" x14ac:dyDescent="0.35">
      <c r="B44" s="5" t="s">
        <v>40</v>
      </c>
    </row>
    <row r="45" spans="2:2" ht="42" customHeight="1" thickBot="1" x14ac:dyDescent="0.3">
      <c r="B45" s="12" t="s">
        <v>41</v>
      </c>
    </row>
    <row r="46" spans="2:2" ht="15.5" x14ac:dyDescent="0.35">
      <c r="B46" s="212"/>
    </row>
    <row r="47" spans="2:2" ht="15.5" x14ac:dyDescent="0.35">
      <c r="B47" s="212"/>
    </row>
    <row r="48" spans="2:2" ht="15.5" x14ac:dyDescent="0.35">
      <c r="B48" s="212"/>
    </row>
    <row r="49" spans="2:2" ht="15.5" x14ac:dyDescent="0.35">
      <c r="B49" s="212"/>
    </row>
    <row r="50" spans="2:2" ht="15.5" x14ac:dyDescent="0.35">
      <c r="B50" s="212"/>
    </row>
    <row r="51" spans="2:2" ht="15.5" x14ac:dyDescent="0.35">
      <c r="B51" s="212"/>
    </row>
    <row r="52" spans="2:2" ht="15.5" x14ac:dyDescent="0.35">
      <c r="B52" s="212"/>
    </row>
    <row r="53" spans="2:2" ht="15.5" x14ac:dyDescent="0.35">
      <c r="B53" s="212"/>
    </row>
    <row r="54" spans="2:2" ht="15.5" x14ac:dyDescent="0.35">
      <c r="B54" s="212"/>
    </row>
  </sheetData>
  <hyperlinks>
    <hyperlink ref="B8" location="Notes!A1" display="Notes"/>
    <hyperlink ref="B10" location="'GB welfare'!A1" display="GB welfare"/>
    <hyperlink ref="B11" location="'Benefit summary table'!A1" display="Benefit summary table: Benefit expenditure 1948/49 to 2022/23. "/>
    <hyperlink ref="B12" location="'Table 1a'!A1" display="Table 1a: Benefit expenditure by benefit 1948/49 to 2022/23 nominal terms. "/>
    <hyperlink ref="B13" location="'Table 1b'!A1" display="Table 1b: Benefit expenditure by benefit 1948/49 to 2022/23 real terms prices. "/>
    <hyperlink ref="B14" location="'Table 1c'!A1" display="Table 1c: Caseloads by benefit"/>
    <hyperlink ref="B15" location="'Table 2a'!A1" display="Table 2a: Benefit expenditure by age group, 1978/79 to 2022/23 nominal terms."/>
    <hyperlink ref="B16" location="'Table 2b'!A1" display="Table 2b: Benefit expenditure by age group, 1978/79 to 2022/23 real terms prices."/>
    <hyperlink ref="B17" location="'Table 2c'!A1" display="Table 2c: Caseloads by age group"/>
    <hyperlink ref="B18" location="'Table 3a'!A1" display="Table 3a: Income-related benefit expenditure, by claimant group and selected components, nominal terms."/>
    <hyperlink ref="B19" location="'Table 3b'!A1" display="Table 3b: Income-related benefit expenditure, by claimant group and selected components, real terms prices. "/>
    <hyperlink ref="B20" location="'Table 3c'!A1" display="Table 3c: Caseloads by claimant group and selected components"/>
    <hyperlink ref="B23" location="'Non-DWP welfare'!A1" display="Non-DWP welfare"/>
    <hyperlink ref="B24" location="'Bereavement benefits'!A1" display="Bereavement benefits"/>
    <hyperlink ref="B25" location="'Carers Allowance'!A1" display="Carer’s Allowance"/>
    <hyperlink ref="B26" location="'Council Tax Benefit'!A1" display="Council Tax Benefit"/>
    <hyperlink ref="B27" location="'Disability benefits'!A1" display="Disability benefits"/>
    <hyperlink ref="B28" location="'Housing benefits'!A1" display="Housing Benefit"/>
    <hyperlink ref="B29" location="'Incapacity benefits'!A1" display="Incapacity benefits"/>
    <hyperlink ref="B30" location="'Income Support'!A1" display="Income Support"/>
    <hyperlink ref="B31" location="'Industrial injuries benefits'!A1" display="Industrial injuries benefits"/>
    <hyperlink ref="B33" location="'New Deal &amp; Emp prog allowances'!A1" display="New Deal and Employment programme allowances"/>
    <hyperlink ref="B34" location="'Pension Credit'!A1" display="Pension Credit"/>
    <hyperlink ref="B35" location="'Social Fund'!A1" display="Social Fund"/>
    <hyperlink ref="B36" location="'State Pension'!A1" display="State Pension"/>
    <hyperlink ref="B37" location="'Unemployment benefits'!A1" display="Unemployment benefits"/>
    <hyperlink ref="B45" r:id="rId1" display="https://www.gov.uk/government/organisations/department-for-work-pensions/about/media-enquiries"/>
    <hyperlink ref="B43" r:id="rId2"/>
    <hyperlink ref="B39" r:id="rId3" display="https://www.gov.uk/government/organisations/department-for-work-pensions"/>
    <hyperlink ref="B41" r:id="rId4"/>
    <hyperlink ref="B9" location="'UK welfare'!A1" display="UK welfare"/>
    <hyperlink ref="B21" location="'Table 4'!A1" display="Table 4: Benefit expenditure to support disabled people and people with health conditions"/>
    <hyperlink ref="B32" location="'Maternity benefits'!A1" display="Maternity benefits"/>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0"/>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179" bestFit="1" customWidth="1"/>
    <col min="2" max="2" width="75.7265625" style="44" customWidth="1"/>
    <col min="3" max="3" width="25.7265625" style="44" customWidth="1"/>
    <col min="4" max="71" width="12.7265625" style="180" customWidth="1"/>
    <col min="72" max="73" width="12.7265625" style="53" customWidth="1"/>
    <col min="74" max="75" width="12.7265625" style="180" customWidth="1"/>
    <col min="76" max="78" width="12.7265625" style="51" customWidth="1"/>
    <col min="79" max="16384" width="9.08984375" style="51"/>
  </cols>
  <sheetData>
    <row r="1" spans="1:78" s="14"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row>
    <row r="2" spans="1:78" ht="33" customHeight="1" x14ac:dyDescent="0.35">
      <c r="A2" s="40" t="s">
        <v>588</v>
      </c>
      <c r="B2" s="16" t="s">
        <v>280</v>
      </c>
      <c r="C2" s="11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6" customFormat="1" x14ac:dyDescent="0.35">
      <c r="A3" s="45">
        <v>2018</v>
      </c>
      <c r="B3" s="19" t="s">
        <v>222</v>
      </c>
      <c r="C3" s="21"/>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1"/>
      <c r="B4" s="92"/>
      <c r="C4" s="112"/>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131"/>
    </row>
    <row r="5" spans="1:78" ht="27" customHeight="1" x14ac:dyDescent="0.35">
      <c r="A5" s="132"/>
      <c r="B5" s="57" t="s">
        <v>237</v>
      </c>
      <c r="C5" s="51"/>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5"/>
    </row>
    <row r="6" spans="1:78" x14ac:dyDescent="0.35">
      <c r="A6" s="132"/>
      <c r="B6" s="51" t="s">
        <v>122</v>
      </c>
      <c r="C6" s="222" t="s">
        <v>121</v>
      </c>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v>136.8818421965419</v>
      </c>
      <c r="AI6" s="134">
        <v>134.96258952994137</v>
      </c>
      <c r="AJ6" s="134">
        <v>136.29193610706099</v>
      </c>
      <c r="AK6" s="134">
        <v>142.83172798396666</v>
      </c>
      <c r="AL6" s="134">
        <v>154.67322645227142</v>
      </c>
      <c r="AM6" s="134">
        <v>162.76161841531589</v>
      </c>
      <c r="AN6" s="134">
        <v>167.36137309210912</v>
      </c>
      <c r="AO6" s="134">
        <v>180.57358377427201</v>
      </c>
      <c r="AP6" s="134">
        <v>187.95229122111468</v>
      </c>
      <c r="AQ6" s="134">
        <v>199.23128001544342</v>
      </c>
      <c r="AR6" s="134">
        <v>202.31538909520404</v>
      </c>
      <c r="AS6" s="134">
        <v>204.95694255244942</v>
      </c>
      <c r="AT6" s="134">
        <v>222.84906582193634</v>
      </c>
      <c r="AU6" s="134">
        <v>257.45756915469434</v>
      </c>
      <c r="AV6" s="134">
        <v>0</v>
      </c>
      <c r="AW6" s="134">
        <v>0</v>
      </c>
      <c r="AX6" s="134">
        <v>0</v>
      </c>
      <c r="AY6" s="134">
        <v>0</v>
      </c>
      <c r="AZ6" s="134">
        <v>0</v>
      </c>
      <c r="BA6" s="134">
        <v>0</v>
      </c>
      <c r="BB6" s="134">
        <v>0</v>
      </c>
      <c r="BC6" s="134">
        <v>0</v>
      </c>
      <c r="BD6" s="134">
        <v>0</v>
      </c>
      <c r="BE6" s="134">
        <v>0</v>
      </c>
      <c r="BF6" s="134">
        <v>0</v>
      </c>
      <c r="BG6" s="134">
        <v>0</v>
      </c>
      <c r="BH6" s="134">
        <v>0</v>
      </c>
      <c r="BI6" s="134">
        <v>0</v>
      </c>
      <c r="BJ6" s="134">
        <v>0</v>
      </c>
      <c r="BK6" s="134">
        <v>0</v>
      </c>
      <c r="BL6" s="134">
        <v>0</v>
      </c>
      <c r="BM6" s="134">
        <v>0</v>
      </c>
      <c r="BN6" s="134">
        <v>0</v>
      </c>
      <c r="BO6" s="134">
        <v>0</v>
      </c>
      <c r="BP6" s="134">
        <v>0</v>
      </c>
      <c r="BQ6" s="134">
        <v>0</v>
      </c>
      <c r="BR6" s="134">
        <v>0</v>
      </c>
      <c r="BS6" s="134">
        <v>0</v>
      </c>
      <c r="BT6" s="134">
        <v>0</v>
      </c>
      <c r="BU6" s="134">
        <v>0</v>
      </c>
      <c r="BV6" s="134">
        <v>0</v>
      </c>
      <c r="BW6" s="134">
        <v>0</v>
      </c>
      <c r="BX6" s="134">
        <v>0</v>
      </c>
      <c r="BY6" s="134">
        <v>0</v>
      </c>
      <c r="BZ6" s="135">
        <v>0</v>
      </c>
    </row>
    <row r="7" spans="1:78" x14ac:dyDescent="0.35">
      <c r="A7" s="132"/>
      <c r="B7" s="51" t="s">
        <v>238</v>
      </c>
      <c r="C7" s="222" t="s">
        <v>121</v>
      </c>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v>8454.4562862908188</v>
      </c>
      <c r="AI7" s="134">
        <v>11384.463876350195</v>
      </c>
      <c r="AJ7" s="134">
        <v>10145.339157656103</v>
      </c>
      <c r="AK7" s="134">
        <v>10533.911419914044</v>
      </c>
      <c r="AL7" s="134">
        <v>10680.729453378088</v>
      </c>
      <c r="AM7" s="134">
        <v>11131.652521053573</v>
      </c>
      <c r="AN7" s="134">
        <v>11301.045428038358</v>
      </c>
      <c r="AO7" s="134">
        <v>11196.588708786572</v>
      </c>
      <c r="AP7" s="134">
        <v>10889.330626028752</v>
      </c>
      <c r="AQ7" s="134">
        <v>10535.767697047881</v>
      </c>
      <c r="AR7" s="134">
        <v>9754.8029475135281</v>
      </c>
      <c r="AS7" s="134">
        <v>9143.9939705902962</v>
      </c>
      <c r="AT7" s="134">
        <v>8601.6830702083444</v>
      </c>
      <c r="AU7" s="134">
        <v>9179.0796212684199</v>
      </c>
      <c r="AV7" s="134">
        <v>9803.9134037439926</v>
      </c>
      <c r="AW7" s="134">
        <v>10188.000275081828</v>
      </c>
      <c r="AX7" s="134">
        <v>10184.263820557173</v>
      </c>
      <c r="AY7" s="134">
        <v>10252.091161270513</v>
      </c>
      <c r="AZ7" s="134">
        <v>10340.209123581737</v>
      </c>
      <c r="BA7" s="134">
        <v>10481.452129976451</v>
      </c>
      <c r="BB7" s="134">
        <v>10635.083292926625</v>
      </c>
      <c r="BC7" s="134">
        <v>12023.035410919707</v>
      </c>
      <c r="BD7" s="134">
        <v>12313.869989672043</v>
      </c>
      <c r="BE7" s="134">
        <v>12355.030682088392</v>
      </c>
      <c r="BF7" s="134">
        <v>12278.262974491216</v>
      </c>
      <c r="BG7" s="134"/>
      <c r="BH7" s="134"/>
      <c r="BI7" s="134"/>
      <c r="BJ7" s="134"/>
      <c r="BK7" s="134"/>
      <c r="BL7" s="134"/>
      <c r="BM7" s="134"/>
      <c r="BN7" s="134"/>
      <c r="BO7" s="134"/>
      <c r="BP7" s="134"/>
      <c r="BQ7" s="134"/>
      <c r="BR7" s="134"/>
      <c r="BS7" s="134"/>
      <c r="BT7" s="134"/>
      <c r="BU7" s="134"/>
      <c r="BV7" s="134"/>
      <c r="BW7" s="134"/>
      <c r="BX7" s="134"/>
      <c r="BY7" s="134"/>
      <c r="BZ7" s="135"/>
    </row>
    <row r="8" spans="1:78" x14ac:dyDescent="0.35">
      <c r="A8" s="132"/>
      <c r="B8" s="51" t="s">
        <v>133</v>
      </c>
      <c r="C8" s="222" t="s">
        <v>121</v>
      </c>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v>0</v>
      </c>
      <c r="AI8" s="134">
        <v>0</v>
      </c>
      <c r="AJ8" s="134">
        <v>0</v>
      </c>
      <c r="AK8" s="134">
        <v>0</v>
      </c>
      <c r="AL8" s="134">
        <v>0</v>
      </c>
      <c r="AM8" s="134">
        <v>0</v>
      </c>
      <c r="AN8" s="134">
        <v>0</v>
      </c>
      <c r="AO8" s="134">
        <v>0</v>
      </c>
      <c r="AP8" s="134">
        <v>0</v>
      </c>
      <c r="AQ8" s="134">
        <v>0</v>
      </c>
      <c r="AR8" s="134">
        <v>0</v>
      </c>
      <c r="AS8" s="134">
        <v>0</v>
      </c>
      <c r="AT8" s="134">
        <v>0</v>
      </c>
      <c r="AU8" s="134">
        <v>0</v>
      </c>
      <c r="AV8" s="134">
        <v>381.1999324350457</v>
      </c>
      <c r="AW8" s="134">
        <v>523.30135016651127</v>
      </c>
      <c r="AX8" s="134">
        <v>580.70166624908575</v>
      </c>
      <c r="AY8" s="134">
        <v>675.10188361859855</v>
      </c>
      <c r="AZ8" s="134">
        <v>660.30533132751702</v>
      </c>
      <c r="BA8" s="134">
        <v>722.51178306562122</v>
      </c>
      <c r="BB8" s="134">
        <v>770.60490985550314</v>
      </c>
      <c r="BC8" s="134">
        <v>822.0690366782519</v>
      </c>
      <c r="BD8" s="134">
        <v>863.19927303448117</v>
      </c>
      <c r="BE8" s="134">
        <v>946.26875206232432</v>
      </c>
      <c r="BF8" s="134">
        <v>1046.2559585946929</v>
      </c>
      <c r="BG8" s="134">
        <v>1065.9124355701208</v>
      </c>
      <c r="BH8" s="134">
        <v>1100.5387453091612</v>
      </c>
      <c r="BI8" s="134">
        <v>1176.5091047573046</v>
      </c>
      <c r="BJ8" s="134">
        <v>1201.2007583242384</v>
      </c>
      <c r="BK8" s="134">
        <v>1252.9978503230514</v>
      </c>
      <c r="BL8" s="134">
        <v>1298.8860163375382</v>
      </c>
      <c r="BM8" s="134">
        <v>1380.0289375845477</v>
      </c>
      <c r="BN8" s="134">
        <v>1387.2166367838979</v>
      </c>
      <c r="BO8" s="134">
        <v>1473.4455168386446</v>
      </c>
      <c r="BP8" s="134">
        <v>1526.809798647409</v>
      </c>
      <c r="BQ8" s="134">
        <v>1579.7098720002377</v>
      </c>
      <c r="BR8" s="134">
        <v>1827.3158536863666</v>
      </c>
      <c r="BS8" s="134">
        <v>1939.164532252146</v>
      </c>
      <c r="BT8" s="134">
        <v>1961.6488051650429</v>
      </c>
      <c r="BU8" s="134">
        <v>2002.4822629882187</v>
      </c>
      <c r="BV8" s="134">
        <v>2119.106047368487</v>
      </c>
      <c r="BW8" s="134">
        <v>2236.3268456136479</v>
      </c>
      <c r="BX8" s="134">
        <v>2348.6717565640533</v>
      </c>
      <c r="BY8" s="134">
        <v>2489.5016357842237</v>
      </c>
      <c r="BZ8" s="135">
        <v>2699.1727114736736</v>
      </c>
    </row>
    <row r="9" spans="1:78" x14ac:dyDescent="0.35">
      <c r="A9" s="132"/>
      <c r="B9" s="51" t="s">
        <v>239</v>
      </c>
      <c r="C9" s="222" t="s">
        <v>131</v>
      </c>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v>0</v>
      </c>
      <c r="AI9" s="134">
        <v>0</v>
      </c>
      <c r="AJ9" s="134">
        <v>0</v>
      </c>
      <c r="AK9" s="134">
        <v>0</v>
      </c>
      <c r="AL9" s="134">
        <v>0</v>
      </c>
      <c r="AM9" s="134">
        <v>0</v>
      </c>
      <c r="AN9" s="134">
        <v>0</v>
      </c>
      <c r="AO9" s="134">
        <v>0</v>
      </c>
      <c r="AP9" s="134">
        <v>0</v>
      </c>
      <c r="AQ9" s="134">
        <v>0</v>
      </c>
      <c r="AR9" s="134">
        <v>0</v>
      </c>
      <c r="AS9" s="134">
        <v>0</v>
      </c>
      <c r="AT9" s="134">
        <v>0</v>
      </c>
      <c r="AU9" s="134">
        <v>0</v>
      </c>
      <c r="AV9" s="134">
        <v>1.0762909858237806</v>
      </c>
      <c r="AW9" s="134">
        <v>2.6096345851945109</v>
      </c>
      <c r="AX9" s="134">
        <v>4.0956561550041677</v>
      </c>
      <c r="AY9" s="134">
        <v>6.2811776586541024</v>
      </c>
      <c r="AZ9" s="134">
        <v>11.001502399482733</v>
      </c>
      <c r="BA9" s="134">
        <v>13.747071995995533</v>
      </c>
      <c r="BB9" s="134">
        <v>15.750332785247444</v>
      </c>
      <c r="BC9" s="134">
        <v>13.579850830423357</v>
      </c>
      <c r="BD9" s="134">
        <v>0</v>
      </c>
      <c r="BE9" s="134">
        <v>0</v>
      </c>
      <c r="BF9" s="134">
        <v>0</v>
      </c>
      <c r="BG9" s="134">
        <v>0</v>
      </c>
      <c r="BH9" s="134">
        <v>0</v>
      </c>
      <c r="BI9" s="134">
        <v>0</v>
      </c>
      <c r="BJ9" s="134">
        <v>0</v>
      </c>
      <c r="BK9" s="134">
        <v>0</v>
      </c>
      <c r="BL9" s="134">
        <v>0</v>
      </c>
      <c r="BM9" s="134">
        <v>0</v>
      </c>
      <c r="BN9" s="134">
        <v>0</v>
      </c>
      <c r="BO9" s="134">
        <v>0</v>
      </c>
      <c r="BP9" s="134">
        <v>0</v>
      </c>
      <c r="BQ9" s="134">
        <v>0</v>
      </c>
      <c r="BR9" s="134">
        <v>0</v>
      </c>
      <c r="BS9" s="134">
        <v>0</v>
      </c>
      <c r="BT9" s="134">
        <v>0</v>
      </c>
      <c r="BU9" s="134">
        <v>0</v>
      </c>
      <c r="BV9" s="134">
        <v>0</v>
      </c>
      <c r="BW9" s="134">
        <v>0</v>
      </c>
      <c r="BX9" s="134">
        <v>0</v>
      </c>
      <c r="BY9" s="134">
        <v>0</v>
      </c>
      <c r="BZ9" s="135">
        <v>0</v>
      </c>
    </row>
    <row r="10" spans="1:78" x14ac:dyDescent="0.35">
      <c r="A10" s="132"/>
      <c r="B10" s="139" t="s">
        <v>139</v>
      </c>
      <c r="C10" s="222" t="s">
        <v>131</v>
      </c>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v>68.237369508808499</v>
      </c>
      <c r="AI10" s="134">
        <v>64.90080321311568</v>
      </c>
      <c r="AJ10" s="134">
        <v>83.449815628047247</v>
      </c>
      <c r="AK10" s="134">
        <v>116.87679001516683</v>
      </c>
      <c r="AL10" s="134">
        <v>152.87337057309162</v>
      </c>
      <c r="AM10" s="134">
        <v>188.74553418068848</v>
      </c>
      <c r="AN10" s="134">
        <v>181.99415874012803</v>
      </c>
      <c r="AO10" s="134">
        <v>177.41940646726803</v>
      </c>
      <c r="AP10" s="134">
        <v>210.99099065316724</v>
      </c>
      <c r="AQ10" s="134">
        <v>223.85525835324978</v>
      </c>
      <c r="AR10" s="134">
        <v>446.20562605679243</v>
      </c>
      <c r="AS10" s="134">
        <v>475.31832379016208</v>
      </c>
      <c r="AT10" s="134">
        <v>518.96974482091264</v>
      </c>
      <c r="AU10" s="134">
        <v>632.83201316285522</v>
      </c>
      <c r="AV10" s="134">
        <v>849.62387173591821</v>
      </c>
      <c r="AW10" s="134">
        <v>1028.9838838646615</v>
      </c>
      <c r="AX10" s="134">
        <v>1186.7038376794883</v>
      </c>
      <c r="AY10" s="134">
        <v>1340.1480693302397</v>
      </c>
      <c r="AZ10" s="134">
        <v>1511.0417463680242</v>
      </c>
      <c r="BA10" s="134">
        <v>1655.0002864379981</v>
      </c>
      <c r="BB10" s="134">
        <v>1693.0505210733866</v>
      </c>
      <c r="BC10" s="134">
        <v>1383.2406689489676</v>
      </c>
      <c r="BD10" s="134">
        <v>1.2223932940404363</v>
      </c>
      <c r="BE10" s="134">
        <v>-0.57835932376064036</v>
      </c>
      <c r="BF10" s="134">
        <v>-0.51055491045355139</v>
      </c>
      <c r="BG10" s="134">
        <v>5.7537016588447155E-2</v>
      </c>
      <c r="BH10" s="134">
        <v>-1.9051955286023166E-2</v>
      </c>
      <c r="BI10" s="134">
        <v>0</v>
      </c>
      <c r="BJ10" s="134">
        <v>0</v>
      </c>
      <c r="BK10" s="134">
        <v>0</v>
      </c>
      <c r="BL10" s="134">
        <v>0</v>
      </c>
      <c r="BM10" s="134">
        <v>0</v>
      </c>
      <c r="BN10" s="134">
        <v>0</v>
      </c>
      <c r="BO10" s="134">
        <v>0</v>
      </c>
      <c r="BP10" s="134">
        <v>0</v>
      </c>
      <c r="BQ10" s="134">
        <v>0</v>
      </c>
      <c r="BR10" s="134">
        <v>0</v>
      </c>
      <c r="BS10" s="134">
        <v>0</v>
      </c>
      <c r="BT10" s="134">
        <v>0</v>
      </c>
      <c r="BU10" s="134">
        <v>0</v>
      </c>
      <c r="BV10" s="134">
        <v>0</v>
      </c>
      <c r="BW10" s="134">
        <v>0</v>
      </c>
      <c r="BX10" s="134">
        <v>0</v>
      </c>
      <c r="BY10" s="134">
        <v>0</v>
      </c>
      <c r="BZ10" s="135">
        <v>0</v>
      </c>
    </row>
    <row r="11" spans="1:78" ht="24.75" customHeight="1" x14ac:dyDescent="0.35">
      <c r="A11" s="132"/>
      <c r="B11" s="139" t="s">
        <v>142</v>
      </c>
      <c r="C11" s="222" t="s">
        <v>124</v>
      </c>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v>9.4042895286883414</v>
      </c>
      <c r="AI11" s="134">
        <v>8.0455575097881251</v>
      </c>
      <c r="AJ11" s="134">
        <v>6.7523055957777718</v>
      </c>
      <c r="AK11" s="134">
        <v>6.1101574361450366</v>
      </c>
      <c r="AL11" s="134">
        <v>5.6948704096923954</v>
      </c>
      <c r="AM11" s="134">
        <v>5.4367045279870929</v>
      </c>
      <c r="AN11" s="134">
        <v>5.1415129335934298</v>
      </c>
      <c r="AO11" s="134">
        <v>2.4329832048645312</v>
      </c>
      <c r="AP11" s="134">
        <v>4.6725297687314962</v>
      </c>
      <c r="AQ11" s="134">
        <v>3.173876665621191</v>
      </c>
      <c r="AR11" s="134">
        <v>2.8098473891188944</v>
      </c>
      <c r="AS11" s="134">
        <v>2.6157041384857913</v>
      </c>
      <c r="AT11" s="134">
        <v>2.768097324005887</v>
      </c>
      <c r="AU11" s="134">
        <v>2.4831867312689351</v>
      </c>
      <c r="AV11" s="134">
        <v>3.2936722077638803</v>
      </c>
      <c r="AW11" s="134">
        <v>1.6091230824469958</v>
      </c>
      <c r="AX11" s="134">
        <v>1.5903732783854401</v>
      </c>
      <c r="AY11" s="134">
        <v>2.6563160520076563</v>
      </c>
      <c r="AZ11" s="134">
        <v>2.2285154977133881</v>
      </c>
      <c r="BA11" s="134">
        <v>2.3245214664168521</v>
      </c>
      <c r="BB11" s="134">
        <v>2.5906340142378808</v>
      </c>
      <c r="BC11" s="134">
        <v>1.9725493862671748</v>
      </c>
      <c r="BD11" s="134">
        <v>2.0647434969162703</v>
      </c>
      <c r="BE11" s="134">
        <v>2.2706867237792854</v>
      </c>
      <c r="BF11" s="134">
        <v>2.1972299730692835</v>
      </c>
      <c r="BG11" s="134">
        <v>0</v>
      </c>
      <c r="BH11" s="134">
        <v>0</v>
      </c>
      <c r="BI11" s="134">
        <v>0</v>
      </c>
      <c r="BJ11" s="134">
        <v>0</v>
      </c>
      <c r="BK11" s="134">
        <v>0</v>
      </c>
      <c r="BL11" s="134">
        <v>0</v>
      </c>
      <c r="BM11" s="134">
        <v>0</v>
      </c>
      <c r="BN11" s="134">
        <v>0</v>
      </c>
      <c r="BO11" s="134">
        <v>0</v>
      </c>
      <c r="BP11" s="134">
        <v>0</v>
      </c>
      <c r="BQ11" s="134">
        <v>0</v>
      </c>
      <c r="BR11" s="134">
        <v>0</v>
      </c>
      <c r="BS11" s="134">
        <v>0</v>
      </c>
      <c r="BT11" s="134">
        <v>0</v>
      </c>
      <c r="BU11" s="134">
        <v>0</v>
      </c>
      <c r="BV11" s="134">
        <v>0</v>
      </c>
      <c r="BW11" s="134">
        <v>0</v>
      </c>
      <c r="BX11" s="134">
        <v>0</v>
      </c>
      <c r="BY11" s="134">
        <v>0</v>
      </c>
      <c r="BZ11" s="135">
        <v>0</v>
      </c>
    </row>
    <row r="12" spans="1:78" x14ac:dyDescent="0.35">
      <c r="A12" s="132"/>
      <c r="B12" s="51" t="s">
        <v>240</v>
      </c>
      <c r="C12" s="222" t="s">
        <v>131</v>
      </c>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v>1351.8960730261281</v>
      </c>
      <c r="AI12" s="134">
        <v>1215.2028406655106</v>
      </c>
      <c r="AJ12" s="134">
        <v>1336.570431906357</v>
      </c>
      <c r="AK12" s="134">
        <v>1724.1780663655386</v>
      </c>
      <c r="AL12" s="134">
        <v>2151.1422092982129</v>
      </c>
      <c r="AM12" s="134">
        <v>2400.2032889484749</v>
      </c>
      <c r="AN12" s="134">
        <v>2624.1526152817605</v>
      </c>
      <c r="AO12" s="134">
        <v>2851.7475751244965</v>
      </c>
      <c r="AP12" s="134">
        <v>2909.9944441442181</v>
      </c>
      <c r="AQ12" s="134">
        <v>2858.0175792286727</v>
      </c>
      <c r="AR12" s="134">
        <v>2748.2530265467585</v>
      </c>
      <c r="AS12" s="134">
        <v>2735.8765039065952</v>
      </c>
      <c r="AT12" s="134">
        <v>2857.8947301796211</v>
      </c>
      <c r="AU12" s="134">
        <v>3518.0833387595885</v>
      </c>
      <c r="AV12" s="134">
        <v>4263.5961101957018</v>
      </c>
      <c r="AW12" s="134">
        <v>4621.204571523187</v>
      </c>
      <c r="AX12" s="134">
        <v>4430.6479525997302</v>
      </c>
      <c r="AY12" s="134">
        <v>4235.8285632348698</v>
      </c>
      <c r="AZ12" s="134">
        <v>3632.1264400064242</v>
      </c>
      <c r="BA12" s="134">
        <v>3185.8379984015564</v>
      </c>
      <c r="BB12" s="134">
        <v>3149.7663111307406</v>
      </c>
      <c r="BC12" s="134">
        <v>3460.316094302621</v>
      </c>
      <c r="BD12" s="134">
        <v>4187.0267878127197</v>
      </c>
      <c r="BE12" s="134">
        <v>4670.8691948407932</v>
      </c>
      <c r="BF12" s="134">
        <v>5016.9540066060272</v>
      </c>
      <c r="BG12" s="134">
        <v>5040.8398785198033</v>
      </c>
      <c r="BH12" s="134">
        <v>4283.8587951069667</v>
      </c>
      <c r="BI12" s="134">
        <v>3217.1197780426437</v>
      </c>
      <c r="BJ12" s="134">
        <v>2531.59726374198</v>
      </c>
      <c r="BK12" s="134">
        <v>2093.7170883010544</v>
      </c>
      <c r="BL12" s="134">
        <v>1709.655741726302</v>
      </c>
      <c r="BM12" s="134">
        <v>1015.2222114891247</v>
      </c>
      <c r="BN12" s="134">
        <v>719.88995582441441</v>
      </c>
      <c r="BO12" s="134">
        <v>505.51501411342338</v>
      </c>
      <c r="BP12" s="134">
        <v>320.89555634082569</v>
      </c>
      <c r="BQ12" s="134">
        <v>185.86008786982265</v>
      </c>
      <c r="BR12" s="134">
        <v>127.14610564328035</v>
      </c>
      <c r="BS12" s="134">
        <v>84.792239657898236</v>
      </c>
      <c r="BT12" s="134">
        <v>61.191905010646209</v>
      </c>
      <c r="BU12" s="134">
        <v>43.254309264440188</v>
      </c>
      <c r="BV12" s="134">
        <v>32.681386523429374</v>
      </c>
      <c r="BW12" s="134">
        <v>25.108604585658085</v>
      </c>
      <c r="BX12" s="134">
        <v>19.278850093513142</v>
      </c>
      <c r="BY12" s="134">
        <v>15.304078768614323</v>
      </c>
      <c r="BZ12" s="135">
        <v>11.972438491902306</v>
      </c>
    </row>
    <row r="13" spans="1:78" x14ac:dyDescent="0.35">
      <c r="A13" s="132"/>
      <c r="B13" s="51" t="s">
        <v>241</v>
      </c>
      <c r="C13" s="222" t="s">
        <v>131</v>
      </c>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v>0</v>
      </c>
      <c r="AI13" s="134">
        <v>0</v>
      </c>
      <c r="AJ13" s="134">
        <v>0</v>
      </c>
      <c r="AK13" s="134">
        <v>0</v>
      </c>
      <c r="AL13" s="134">
        <v>0</v>
      </c>
      <c r="AM13" s="134">
        <v>0</v>
      </c>
      <c r="AN13" s="134">
        <v>0</v>
      </c>
      <c r="AO13" s="134">
        <v>0</v>
      </c>
      <c r="AP13" s="134">
        <v>0</v>
      </c>
      <c r="AQ13" s="134">
        <v>0</v>
      </c>
      <c r="AR13" s="134">
        <v>0</v>
      </c>
      <c r="AS13" s="134">
        <v>0</v>
      </c>
      <c r="AT13" s="134">
        <v>0</v>
      </c>
      <c r="AU13" s="134">
        <v>0</v>
      </c>
      <c r="AV13" s="134">
        <v>0</v>
      </c>
      <c r="AW13" s="134">
        <v>0</v>
      </c>
      <c r="AX13" s="134">
        <v>0</v>
      </c>
      <c r="AY13" s="134">
        <v>0</v>
      </c>
      <c r="AZ13" s="134">
        <v>319.20880571764076</v>
      </c>
      <c r="BA13" s="134">
        <v>487.97206356078959</v>
      </c>
      <c r="BB13" s="134">
        <v>444.65018252254009</v>
      </c>
      <c r="BC13" s="134">
        <v>413.66929734079821</v>
      </c>
      <c r="BD13" s="134">
        <v>433.70989432469867</v>
      </c>
      <c r="BE13" s="134">
        <v>398.94740507026938</v>
      </c>
      <c r="BF13" s="134">
        <v>397.80457096703583</v>
      </c>
      <c r="BG13" s="134">
        <v>343.71419696588435</v>
      </c>
      <c r="BH13" s="134">
        <v>186.72423078208621</v>
      </c>
      <c r="BI13" s="134">
        <v>30.723831767121922</v>
      </c>
      <c r="BJ13" s="134">
        <v>15.096483737290471</v>
      </c>
      <c r="BK13" s="134">
        <v>0</v>
      </c>
      <c r="BL13" s="134">
        <v>0</v>
      </c>
      <c r="BM13" s="134">
        <v>0</v>
      </c>
      <c r="BN13" s="134">
        <v>0</v>
      </c>
      <c r="BO13" s="134">
        <v>0</v>
      </c>
      <c r="BP13" s="134">
        <v>0</v>
      </c>
      <c r="BQ13" s="134">
        <v>0</v>
      </c>
      <c r="BR13" s="134">
        <v>0</v>
      </c>
      <c r="BS13" s="134">
        <v>0</v>
      </c>
      <c r="BT13" s="134">
        <v>0</v>
      </c>
      <c r="BU13" s="134">
        <v>0</v>
      </c>
      <c r="BV13" s="134">
        <v>0</v>
      </c>
      <c r="BW13" s="134">
        <v>0</v>
      </c>
      <c r="BX13" s="134">
        <v>0</v>
      </c>
      <c r="BY13" s="134">
        <v>0</v>
      </c>
      <c r="BZ13" s="135">
        <v>0</v>
      </c>
    </row>
    <row r="14" spans="1:78" x14ac:dyDescent="0.35">
      <c r="A14" s="132"/>
      <c r="B14" s="51" t="s">
        <v>242</v>
      </c>
      <c r="C14" s="222" t="s">
        <v>121</v>
      </c>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v>42.796556128952659</v>
      </c>
      <c r="AI14" s="134">
        <v>46.826095062524359</v>
      </c>
      <c r="AJ14" s="134">
        <v>46.017753848379044</v>
      </c>
      <c r="AK14" s="134">
        <v>47.629255907393379</v>
      </c>
      <c r="AL14" s="134">
        <v>49.942161965065246</v>
      </c>
      <c r="AM14" s="134">
        <v>51.029373974905454</v>
      </c>
      <c r="AN14" s="134">
        <v>48.671854115578476</v>
      </c>
      <c r="AO14" s="134">
        <v>47.338398448046902</v>
      </c>
      <c r="AP14" s="134">
        <v>47.996506035987501</v>
      </c>
      <c r="AQ14" s="134">
        <v>47.306088738568612</v>
      </c>
      <c r="AR14" s="134">
        <v>46.541019516739667</v>
      </c>
      <c r="AS14" s="134">
        <v>46.150185874804606</v>
      </c>
      <c r="AT14" s="134">
        <v>47.168786057259503</v>
      </c>
      <c r="AU14" s="134">
        <v>51.640130769883285</v>
      </c>
      <c r="AV14" s="134">
        <v>3.2404088100400155</v>
      </c>
      <c r="AW14" s="134">
        <v>0</v>
      </c>
      <c r="AX14" s="134">
        <v>0</v>
      </c>
      <c r="AY14" s="134">
        <v>0</v>
      </c>
      <c r="AZ14" s="134">
        <v>0</v>
      </c>
      <c r="BA14" s="134">
        <v>0</v>
      </c>
      <c r="BB14" s="134">
        <v>0</v>
      </c>
      <c r="BC14" s="134">
        <v>0</v>
      </c>
      <c r="BD14" s="134">
        <v>0</v>
      </c>
      <c r="BE14" s="134">
        <v>0</v>
      </c>
      <c r="BF14" s="134">
        <v>0</v>
      </c>
      <c r="BG14" s="134">
        <v>0</v>
      </c>
      <c r="BH14" s="134">
        <v>0</v>
      </c>
      <c r="BI14" s="134">
        <v>0</v>
      </c>
      <c r="BJ14" s="134">
        <v>0</v>
      </c>
      <c r="BK14" s="134">
        <v>0</v>
      </c>
      <c r="BL14" s="134">
        <v>0</v>
      </c>
      <c r="BM14" s="134">
        <v>0</v>
      </c>
      <c r="BN14" s="134">
        <v>0</v>
      </c>
      <c r="BO14" s="134">
        <v>0</v>
      </c>
      <c r="BP14" s="134">
        <v>0</v>
      </c>
      <c r="BQ14" s="134">
        <v>0</v>
      </c>
      <c r="BR14" s="134">
        <v>0</v>
      </c>
      <c r="BS14" s="134">
        <v>0</v>
      </c>
      <c r="BT14" s="134">
        <v>0</v>
      </c>
      <c r="BU14" s="134">
        <v>0</v>
      </c>
      <c r="BV14" s="134">
        <v>0</v>
      </c>
      <c r="BW14" s="134">
        <v>0</v>
      </c>
      <c r="BX14" s="134">
        <v>0</v>
      </c>
      <c r="BY14" s="134">
        <v>0</v>
      </c>
      <c r="BZ14" s="135">
        <v>0</v>
      </c>
    </row>
    <row r="15" spans="1:78" x14ac:dyDescent="0.35">
      <c r="A15" s="132"/>
      <c r="B15" s="51" t="s">
        <v>181</v>
      </c>
      <c r="C15" s="222" t="s">
        <v>121</v>
      </c>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v>0</v>
      </c>
      <c r="AI15" s="134">
        <v>0</v>
      </c>
      <c r="AJ15" s="134">
        <v>0</v>
      </c>
      <c r="AK15" s="134">
        <v>0</v>
      </c>
      <c r="AL15" s="134">
        <v>0</v>
      </c>
      <c r="AM15" s="134">
        <v>0</v>
      </c>
      <c r="AN15" s="134">
        <v>0</v>
      </c>
      <c r="AO15" s="134">
        <v>0</v>
      </c>
      <c r="AP15" s="134">
        <v>0</v>
      </c>
      <c r="AQ15" s="134">
        <v>0</v>
      </c>
      <c r="AR15" s="134">
        <v>0</v>
      </c>
      <c r="AS15" s="134">
        <v>0</v>
      </c>
      <c r="AT15" s="134">
        <v>0</v>
      </c>
      <c r="AU15" s="134">
        <v>0</v>
      </c>
      <c r="AV15" s="134">
        <v>0</v>
      </c>
      <c r="AW15" s="134">
        <v>4.183720014362189E-2</v>
      </c>
      <c r="AX15" s="134">
        <v>2.7036345732552484E-2</v>
      </c>
      <c r="AY15" s="134">
        <v>0</v>
      </c>
      <c r="AZ15" s="134">
        <v>1.3406844571805143E-2</v>
      </c>
      <c r="BA15" s="134">
        <v>1.7744438674937801E-2</v>
      </c>
      <c r="BB15" s="134">
        <v>0</v>
      </c>
      <c r="BC15" s="134">
        <v>8.7088273124378571E-2</v>
      </c>
      <c r="BD15" s="134">
        <v>86.363726957102458</v>
      </c>
      <c r="BE15" s="134">
        <v>9.1652547337358179</v>
      </c>
      <c r="BF15" s="134">
        <v>0.77965100361017736</v>
      </c>
      <c r="BG15" s="134">
        <v>0.64206153395047416</v>
      </c>
      <c r="BH15" s="134">
        <v>0.56063923828581108</v>
      </c>
      <c r="BI15" s="134">
        <v>0.63680122289046781</v>
      </c>
      <c r="BJ15" s="134">
        <v>0.48038601736372205</v>
      </c>
      <c r="BK15" s="134">
        <v>0.24100174408218925</v>
      </c>
      <c r="BL15" s="134">
        <v>0</v>
      </c>
      <c r="BM15" s="134">
        <v>0.33745333902328201</v>
      </c>
      <c r="BN15" s="134">
        <v>0.10402381589740026</v>
      </c>
      <c r="BO15" s="134">
        <v>0</v>
      </c>
      <c r="BP15" s="134">
        <v>0</v>
      </c>
      <c r="BQ15" s="134">
        <v>2.2787939278666014E-4</v>
      </c>
      <c r="BR15" s="134">
        <v>0.10640605749501242</v>
      </c>
      <c r="BS15" s="134">
        <v>0.40163452972143726</v>
      </c>
      <c r="BT15" s="134">
        <v>0.74454822688468947</v>
      </c>
      <c r="BU15" s="134">
        <v>0.73092488216809837</v>
      </c>
      <c r="BV15" s="134">
        <v>0.72</v>
      </c>
      <c r="BW15" s="134">
        <v>0.70886804382610247</v>
      </c>
      <c r="BX15" s="134">
        <v>0.69728741266257266</v>
      </c>
      <c r="BY15" s="134">
        <v>0.68537632376710689</v>
      </c>
      <c r="BZ15" s="135">
        <v>0.67300272266779093</v>
      </c>
    </row>
    <row r="16" spans="1:78" ht="24.75" customHeight="1" x14ac:dyDescent="0.35">
      <c r="A16" s="132"/>
      <c r="B16" s="57" t="s">
        <v>243</v>
      </c>
      <c r="C16" s="222"/>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f t="shared" ref="AH16:BU16" si="0">SUM(AH6:AH15)</f>
        <v>10063.672416679938</v>
      </c>
      <c r="AI16" s="47">
        <f t="shared" si="0"/>
        <v>12854.401762331074</v>
      </c>
      <c r="AJ16" s="47">
        <f t="shared" si="0"/>
        <v>11754.421400741725</v>
      </c>
      <c r="AK16" s="47">
        <f t="shared" si="0"/>
        <v>12571.537417622256</v>
      </c>
      <c r="AL16" s="47">
        <f t="shared" si="0"/>
        <v>13195.055292076422</v>
      </c>
      <c r="AM16" s="47">
        <f t="shared" si="0"/>
        <v>13939.829041100944</v>
      </c>
      <c r="AN16" s="47">
        <f t="shared" si="0"/>
        <v>14328.366942201528</v>
      </c>
      <c r="AO16" s="47">
        <f t="shared" si="0"/>
        <v>14456.10065580552</v>
      </c>
      <c r="AP16" s="47">
        <f t="shared" si="0"/>
        <v>14250.937387851971</v>
      </c>
      <c r="AQ16" s="47">
        <f t="shared" si="0"/>
        <v>13867.351780049437</v>
      </c>
      <c r="AR16" s="47">
        <f t="shared" si="0"/>
        <v>13200.92785611814</v>
      </c>
      <c r="AS16" s="47">
        <f t="shared" si="0"/>
        <v>12608.911630852792</v>
      </c>
      <c r="AT16" s="47">
        <f t="shared" si="0"/>
        <v>12251.33349441208</v>
      </c>
      <c r="AU16" s="47">
        <f t="shared" si="0"/>
        <v>13641.575859846711</v>
      </c>
      <c r="AV16" s="47">
        <f t="shared" si="0"/>
        <v>15305.943690114285</v>
      </c>
      <c r="AW16" s="47">
        <f t="shared" si="0"/>
        <v>16365.750675503974</v>
      </c>
      <c r="AX16" s="47">
        <f t="shared" si="0"/>
        <v>16388.0303428646</v>
      </c>
      <c r="AY16" s="47">
        <f t="shared" si="0"/>
        <v>16512.107171164884</v>
      </c>
      <c r="AZ16" s="47">
        <f t="shared" si="0"/>
        <v>16476.134871743114</v>
      </c>
      <c r="BA16" s="47">
        <f t="shared" si="0"/>
        <v>16548.863599343502</v>
      </c>
      <c r="BB16" s="47">
        <f t="shared" si="0"/>
        <v>16711.496184308282</v>
      </c>
      <c r="BC16" s="47">
        <f t="shared" si="0"/>
        <v>18117.96999668016</v>
      </c>
      <c r="BD16" s="47">
        <f t="shared" si="0"/>
        <v>17887.456808592</v>
      </c>
      <c r="BE16" s="47">
        <f t="shared" si="0"/>
        <v>18381.973616195533</v>
      </c>
      <c r="BF16" s="47">
        <f t="shared" si="0"/>
        <v>18741.743836725196</v>
      </c>
      <c r="BG16" s="47">
        <f t="shared" si="0"/>
        <v>6451.1661096063472</v>
      </c>
      <c r="BH16" s="47">
        <f t="shared" si="0"/>
        <v>5571.6633584812143</v>
      </c>
      <c r="BI16" s="47">
        <f t="shared" si="0"/>
        <v>4424.9895157899609</v>
      </c>
      <c r="BJ16" s="47">
        <f t="shared" si="0"/>
        <v>3748.3748918208726</v>
      </c>
      <c r="BK16" s="47">
        <f t="shared" si="0"/>
        <v>3346.9559403681878</v>
      </c>
      <c r="BL16" s="47">
        <f t="shared" si="0"/>
        <v>3008.5417580638405</v>
      </c>
      <c r="BM16" s="47">
        <f t="shared" si="0"/>
        <v>2395.5886024126958</v>
      </c>
      <c r="BN16" s="47">
        <f t="shared" si="0"/>
        <v>2107.21061642421</v>
      </c>
      <c r="BO16" s="47">
        <f t="shared" si="0"/>
        <v>1978.960530952068</v>
      </c>
      <c r="BP16" s="47">
        <f t="shared" si="0"/>
        <v>1847.7053549882348</v>
      </c>
      <c r="BQ16" s="47">
        <f t="shared" si="0"/>
        <v>1765.570187749453</v>
      </c>
      <c r="BR16" s="47">
        <f t="shared" si="0"/>
        <v>1954.568365387142</v>
      </c>
      <c r="BS16" s="47">
        <f t="shared" si="0"/>
        <v>2024.3584064397658</v>
      </c>
      <c r="BT16" s="47">
        <f t="shared" si="0"/>
        <v>2023.5852584025738</v>
      </c>
      <c r="BU16" s="47">
        <f t="shared" si="0"/>
        <v>2046.4674971348272</v>
      </c>
      <c r="BV16" s="47">
        <f>SUM(BV6:BV15)</f>
        <v>2152.5074338919162</v>
      </c>
      <c r="BW16" s="47">
        <f>SUM(BW6:BW15)</f>
        <v>2262.1443182431321</v>
      </c>
      <c r="BX16" s="47">
        <f>SUM(BX6:BX15)</f>
        <v>2368.6478940702291</v>
      </c>
      <c r="BY16" s="47">
        <f>SUM(BY6:BY15)</f>
        <v>2505.4910908766055</v>
      </c>
      <c r="BZ16" s="48">
        <f>SUM(BZ6:BZ15)</f>
        <v>2711.8181526882436</v>
      </c>
    </row>
    <row r="17" spans="1:78" x14ac:dyDescent="0.35">
      <c r="A17" s="132"/>
      <c r="B17" s="223" t="s">
        <v>244</v>
      </c>
      <c r="C17" s="222"/>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f>AH16-SUM(AH9:AH13,AH7)</f>
        <v>179.67839832549362</v>
      </c>
      <c r="AI17" s="47">
        <f t="shared" ref="AI17:BW17" si="1">AI16-SUM(AI9:AI13,AI7)</f>
        <v>181.78868459246405</v>
      </c>
      <c r="AJ17" s="47">
        <f t="shared" si="1"/>
        <v>182.30968995544026</v>
      </c>
      <c r="AK17" s="47">
        <f t="shared" si="1"/>
        <v>190.46098389136205</v>
      </c>
      <c r="AL17" s="47">
        <f t="shared" si="1"/>
        <v>204.61538841733818</v>
      </c>
      <c r="AM17" s="47">
        <f t="shared" si="1"/>
        <v>213.79099239022071</v>
      </c>
      <c r="AN17" s="47">
        <f t="shared" si="1"/>
        <v>216.03322720768847</v>
      </c>
      <c r="AO17" s="47">
        <f t="shared" si="1"/>
        <v>227.91198222231833</v>
      </c>
      <c r="AP17" s="47">
        <f t="shared" si="1"/>
        <v>235.94879725710234</v>
      </c>
      <c r="AQ17" s="47">
        <f t="shared" si="1"/>
        <v>246.53736875401228</v>
      </c>
      <c r="AR17" s="47">
        <f t="shared" si="1"/>
        <v>248.85640861194224</v>
      </c>
      <c r="AS17" s="47">
        <f t="shared" si="1"/>
        <v>251.10712842725297</v>
      </c>
      <c r="AT17" s="47">
        <f t="shared" si="1"/>
        <v>270.01785187919631</v>
      </c>
      <c r="AU17" s="47">
        <f t="shared" si="1"/>
        <v>309.0976999245795</v>
      </c>
      <c r="AV17" s="47">
        <f t="shared" si="1"/>
        <v>384.44034124508471</v>
      </c>
      <c r="AW17" s="47">
        <f t="shared" si="1"/>
        <v>523.34318736665591</v>
      </c>
      <c r="AX17" s="47">
        <f t="shared" si="1"/>
        <v>580.72870259481897</v>
      </c>
      <c r="AY17" s="47">
        <f t="shared" si="1"/>
        <v>675.10188361859946</v>
      </c>
      <c r="AZ17" s="47">
        <f t="shared" si="1"/>
        <v>660.31873817209271</v>
      </c>
      <c r="BA17" s="47">
        <f t="shared" si="1"/>
        <v>722.52952750429358</v>
      </c>
      <c r="BB17" s="47">
        <f t="shared" si="1"/>
        <v>770.60490985550496</v>
      </c>
      <c r="BC17" s="47">
        <f t="shared" si="1"/>
        <v>822.15612495137611</v>
      </c>
      <c r="BD17" s="47">
        <f t="shared" si="1"/>
        <v>949.56299999158364</v>
      </c>
      <c r="BE17" s="47">
        <f t="shared" si="1"/>
        <v>955.43400679606202</v>
      </c>
      <c r="BF17" s="47">
        <f t="shared" si="1"/>
        <v>1047.0356095983007</v>
      </c>
      <c r="BG17" s="47">
        <f t="shared" si="1"/>
        <v>1066.5544971040708</v>
      </c>
      <c r="BH17" s="47">
        <f t="shared" si="1"/>
        <v>1101.0993845474477</v>
      </c>
      <c r="BI17" s="47">
        <f t="shared" si="1"/>
        <v>1177.1459059801955</v>
      </c>
      <c r="BJ17" s="47">
        <f t="shared" si="1"/>
        <v>1201.6811443416022</v>
      </c>
      <c r="BK17" s="47">
        <f t="shared" si="1"/>
        <v>1253.2388520671334</v>
      </c>
      <c r="BL17" s="47">
        <f t="shared" si="1"/>
        <v>1298.8860163375384</v>
      </c>
      <c r="BM17" s="47">
        <f t="shared" si="1"/>
        <v>1380.3663909235711</v>
      </c>
      <c r="BN17" s="47">
        <f t="shared" si="1"/>
        <v>1387.3206605997957</v>
      </c>
      <c r="BO17" s="47">
        <f t="shared" si="1"/>
        <v>1473.4455168386446</v>
      </c>
      <c r="BP17" s="47">
        <f t="shared" si="1"/>
        <v>1526.809798647409</v>
      </c>
      <c r="BQ17" s="47">
        <f t="shared" si="1"/>
        <v>1579.7100998796304</v>
      </c>
      <c r="BR17" s="47">
        <f t="shared" si="1"/>
        <v>1827.4222597438616</v>
      </c>
      <c r="BS17" s="47">
        <f t="shared" si="1"/>
        <v>1939.5661667818674</v>
      </c>
      <c r="BT17" s="47">
        <f t="shared" si="1"/>
        <v>1962.3933533919276</v>
      </c>
      <c r="BU17" s="47">
        <f t="shared" si="1"/>
        <v>2003.2131878703869</v>
      </c>
      <c r="BV17" s="47">
        <f t="shared" si="1"/>
        <v>2119.8260473684868</v>
      </c>
      <c r="BW17" s="47">
        <f t="shared" si="1"/>
        <v>2237.0357136574739</v>
      </c>
      <c r="BX17" s="47">
        <f>BX16-SUM(BX9:BX13,BX7)</f>
        <v>2349.3690439767161</v>
      </c>
      <c r="BY17" s="47">
        <f>BY16-SUM(BY9:BY13,BY7)</f>
        <v>2490.187012107991</v>
      </c>
      <c r="BZ17" s="48">
        <f>BZ16-SUM(BZ9:BZ13,BZ7)</f>
        <v>2699.8457141963413</v>
      </c>
    </row>
    <row r="18" spans="1:78" ht="12.75" customHeight="1" x14ac:dyDescent="0.35">
      <c r="A18" s="132"/>
      <c r="B18" s="51"/>
      <c r="C18" s="222"/>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8"/>
    </row>
    <row r="19" spans="1:78" ht="27" customHeight="1" x14ac:dyDescent="0.35">
      <c r="A19" s="132"/>
      <c r="B19" s="57" t="s">
        <v>245</v>
      </c>
      <c r="C19" s="222"/>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5"/>
    </row>
    <row r="20" spans="1:78" x14ac:dyDescent="0.35">
      <c r="A20" s="132"/>
      <c r="B20" s="139" t="s">
        <v>120</v>
      </c>
      <c r="C20" s="222" t="s">
        <v>121</v>
      </c>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v>5.1482410406976058</v>
      </c>
      <c r="BR20" s="134">
        <v>6.426994717417954</v>
      </c>
      <c r="BS20" s="134">
        <v>7.3306073302312313</v>
      </c>
      <c r="BT20" s="134">
        <v>7.5989430169654213</v>
      </c>
      <c r="BU20" s="134">
        <v>8.2436157770878769</v>
      </c>
      <c r="BV20" s="134">
        <v>8.8763419497478413</v>
      </c>
      <c r="BW20" s="134">
        <v>9.4225537751540323</v>
      </c>
      <c r="BX20" s="134">
        <v>9.9705727477035779</v>
      </c>
      <c r="BY20" s="134">
        <v>10.529946954309262</v>
      </c>
      <c r="BZ20" s="135">
        <v>11.077421077514879</v>
      </c>
    </row>
    <row r="21" spans="1:78" x14ac:dyDescent="0.35">
      <c r="A21" s="132"/>
      <c r="B21" s="51" t="s">
        <v>122</v>
      </c>
      <c r="C21" s="222" t="s">
        <v>121</v>
      </c>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v>221.44440248685001</v>
      </c>
      <c r="AI21" s="134">
        <v>228.62842217488961</v>
      </c>
      <c r="AJ21" s="134">
        <v>236.78534477939365</v>
      </c>
      <c r="AK21" s="134">
        <v>274.94541144073884</v>
      </c>
      <c r="AL21" s="134">
        <v>306.28966977307505</v>
      </c>
      <c r="AM21" s="134">
        <v>356.43354803205347</v>
      </c>
      <c r="AN21" s="134">
        <v>382.63379200694118</v>
      </c>
      <c r="AO21" s="134">
        <v>418.05439870479665</v>
      </c>
      <c r="AP21" s="134">
        <v>454.06352628058534</v>
      </c>
      <c r="AQ21" s="134">
        <v>483.42253234731362</v>
      </c>
      <c r="AR21" s="134">
        <v>491.10614675675492</v>
      </c>
      <c r="AS21" s="134">
        <v>516.47609057654256</v>
      </c>
      <c r="AT21" s="134">
        <v>555.65584542334341</v>
      </c>
      <c r="AU21" s="134">
        <v>616.42772564726704</v>
      </c>
      <c r="AV21" s="134">
        <v>0</v>
      </c>
      <c r="AW21" s="134">
        <v>0</v>
      </c>
      <c r="AX21" s="134">
        <v>0</v>
      </c>
      <c r="AY21" s="134">
        <v>0</v>
      </c>
      <c r="AZ21" s="134">
        <v>0</v>
      </c>
      <c r="BA21" s="134">
        <v>0</v>
      </c>
      <c r="BB21" s="134">
        <v>0</v>
      </c>
      <c r="BC21" s="134">
        <v>0</v>
      </c>
      <c r="BD21" s="134">
        <v>0</v>
      </c>
      <c r="BE21" s="134">
        <v>0</v>
      </c>
      <c r="BF21" s="134">
        <v>0</v>
      </c>
      <c r="BG21" s="134">
        <v>0</v>
      </c>
      <c r="BH21" s="134">
        <v>0</v>
      </c>
      <c r="BI21" s="134">
        <v>0</v>
      </c>
      <c r="BJ21" s="134">
        <v>0</v>
      </c>
      <c r="BK21" s="134">
        <v>0</v>
      </c>
      <c r="BL21" s="134">
        <v>0</v>
      </c>
      <c r="BM21" s="134">
        <v>0</v>
      </c>
      <c r="BN21" s="134">
        <v>0</v>
      </c>
      <c r="BO21" s="134">
        <v>0</v>
      </c>
      <c r="BP21" s="134">
        <v>0</v>
      </c>
      <c r="BQ21" s="134">
        <v>0</v>
      </c>
      <c r="BR21" s="134">
        <v>0</v>
      </c>
      <c r="BS21" s="134">
        <v>0</v>
      </c>
      <c r="BT21" s="134">
        <v>0</v>
      </c>
      <c r="BU21" s="134">
        <v>0</v>
      </c>
      <c r="BV21" s="134">
        <v>0</v>
      </c>
      <c r="BW21" s="134">
        <v>0</v>
      </c>
      <c r="BX21" s="134">
        <v>0</v>
      </c>
      <c r="BY21" s="134">
        <v>0</v>
      </c>
      <c r="BZ21" s="135">
        <v>0</v>
      </c>
    </row>
    <row r="22" spans="1:78" x14ac:dyDescent="0.35">
      <c r="A22" s="132"/>
      <c r="B22" s="51" t="s">
        <v>123</v>
      </c>
      <c r="C22" s="222"/>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f>SUM(AH23:AH25)</f>
        <v>2036.9520827040658</v>
      </c>
      <c r="AI22" s="134">
        <f t="shared" ref="AI22:BZ22" si="2">SUM(AI23:AI25)</f>
        <v>1977.9605377739863</v>
      </c>
      <c r="AJ22" s="134">
        <f t="shared" si="2"/>
        <v>1879.7931829010133</v>
      </c>
      <c r="AK22" s="134">
        <f t="shared" si="2"/>
        <v>1841.2674301991947</v>
      </c>
      <c r="AL22" s="134">
        <f t="shared" si="2"/>
        <v>1819.3079722031698</v>
      </c>
      <c r="AM22" s="134">
        <f t="shared" si="2"/>
        <v>1838.8746290913239</v>
      </c>
      <c r="AN22" s="134">
        <f t="shared" si="2"/>
        <v>1775.0058469783953</v>
      </c>
      <c r="AO22" s="134">
        <f t="shared" si="2"/>
        <v>1703.2964056227859</v>
      </c>
      <c r="AP22" s="134">
        <f t="shared" si="2"/>
        <v>1692.5292017845206</v>
      </c>
      <c r="AQ22" s="134">
        <f t="shared" si="2"/>
        <v>1626.5734946877496</v>
      </c>
      <c r="AR22" s="134">
        <f t="shared" si="2"/>
        <v>1542.8394059147381</v>
      </c>
      <c r="AS22" s="134">
        <f t="shared" si="2"/>
        <v>1409.4516373482606</v>
      </c>
      <c r="AT22" s="134">
        <f t="shared" si="2"/>
        <v>1383.6237389379953</v>
      </c>
      <c r="AU22" s="134">
        <f t="shared" si="2"/>
        <v>1457.8488370135581</v>
      </c>
      <c r="AV22" s="134">
        <f t="shared" si="2"/>
        <v>1403.5206072173964</v>
      </c>
      <c r="AW22" s="134">
        <f t="shared" si="2"/>
        <v>1405.0920574095067</v>
      </c>
      <c r="AX22" s="134">
        <f t="shared" si="2"/>
        <v>1366.2311293851958</v>
      </c>
      <c r="AY22" s="134">
        <f t="shared" si="2"/>
        <v>1314.623817314437</v>
      </c>
      <c r="AZ22" s="134">
        <f t="shared" si="2"/>
        <v>1236.2321205459602</v>
      </c>
      <c r="BA22" s="134">
        <f t="shared" si="2"/>
        <v>1253.3208970285368</v>
      </c>
      <c r="BB22" s="134">
        <f t="shared" si="2"/>
        <v>1224.4595755186397</v>
      </c>
      <c r="BC22" s="134">
        <f t="shared" si="2"/>
        <v>1266.4983885559325</v>
      </c>
      <c r="BD22" s="134">
        <f t="shared" si="2"/>
        <v>1231.2726533328071</v>
      </c>
      <c r="BE22" s="134">
        <f t="shared" si="2"/>
        <v>1369.7061046231395</v>
      </c>
      <c r="BF22" s="134">
        <f t="shared" si="2"/>
        <v>1315.2729465684461</v>
      </c>
      <c r="BG22" s="134">
        <f t="shared" si="2"/>
        <v>1188.152529125651</v>
      </c>
      <c r="BH22" s="134">
        <f t="shared" si="2"/>
        <v>1051.0656024352722</v>
      </c>
      <c r="BI22" s="134">
        <f t="shared" si="2"/>
        <v>973.59146086454712</v>
      </c>
      <c r="BJ22" s="134">
        <f t="shared" si="2"/>
        <v>862.1623906063096</v>
      </c>
      <c r="BK22" s="134">
        <f t="shared" si="2"/>
        <v>791.97381153315087</v>
      </c>
      <c r="BL22" s="134">
        <f t="shared" si="2"/>
        <v>715.66413801089652</v>
      </c>
      <c r="BM22" s="134">
        <f t="shared" si="2"/>
        <v>692.45301549130841</v>
      </c>
      <c r="BN22" s="134">
        <f t="shared" si="2"/>
        <v>640.38949178860366</v>
      </c>
      <c r="BO22" s="134">
        <f t="shared" si="2"/>
        <v>623.81345377576451</v>
      </c>
      <c r="BP22" s="134">
        <f t="shared" si="2"/>
        <v>619.51564575583438</v>
      </c>
      <c r="BQ22" s="134">
        <f t="shared" si="2"/>
        <v>608.53024440078627</v>
      </c>
      <c r="BR22" s="134">
        <f t="shared" si="2"/>
        <v>594.1473946027869</v>
      </c>
      <c r="BS22" s="134">
        <f t="shared" si="2"/>
        <v>594.10524601404677</v>
      </c>
      <c r="BT22" s="134">
        <f t="shared" si="2"/>
        <v>571.31534328046166</v>
      </c>
      <c r="BU22" s="134">
        <f t="shared" si="2"/>
        <v>515.98750394697322</v>
      </c>
      <c r="BV22" s="134">
        <f t="shared" si="2"/>
        <v>494.80000535393299</v>
      </c>
      <c r="BW22" s="134">
        <f t="shared" si="2"/>
        <v>460.45206741136042</v>
      </c>
      <c r="BX22" s="134">
        <f t="shared" si="2"/>
        <v>419.51842503518611</v>
      </c>
      <c r="BY22" s="134">
        <f t="shared" si="2"/>
        <v>382.08345951459557</v>
      </c>
      <c r="BZ22" s="135">
        <f t="shared" si="2"/>
        <v>348.68199145724867</v>
      </c>
    </row>
    <row r="23" spans="1:78" x14ac:dyDescent="0.35">
      <c r="A23" s="132"/>
      <c r="B23" s="61" t="s">
        <v>246</v>
      </c>
      <c r="C23" s="222" t="s">
        <v>124</v>
      </c>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v>0</v>
      </c>
      <c r="AI23" s="134">
        <v>0</v>
      </c>
      <c r="AJ23" s="134">
        <v>0</v>
      </c>
      <c r="AK23" s="134">
        <v>0</v>
      </c>
      <c r="AL23" s="134">
        <v>0</v>
      </c>
      <c r="AM23" s="134">
        <v>0</v>
      </c>
      <c r="AN23" s="134">
        <v>0</v>
      </c>
      <c r="AO23" s="134">
        <v>0</v>
      </c>
      <c r="AP23" s="134">
        <v>0</v>
      </c>
      <c r="AQ23" s="134">
        <v>0</v>
      </c>
      <c r="AR23" s="134">
        <v>0</v>
      </c>
      <c r="AS23" s="134">
        <v>0</v>
      </c>
      <c r="AT23" s="134">
        <v>0</v>
      </c>
      <c r="AU23" s="134">
        <v>0</v>
      </c>
      <c r="AV23" s="134">
        <v>0</v>
      </c>
      <c r="AW23" s="134">
        <v>0</v>
      </c>
      <c r="AX23" s="134">
        <v>0</v>
      </c>
      <c r="AY23" s="134">
        <v>0</v>
      </c>
      <c r="AZ23" s="134">
        <v>0</v>
      </c>
      <c r="BA23" s="134">
        <v>0</v>
      </c>
      <c r="BB23" s="134">
        <v>0</v>
      </c>
      <c r="BC23" s="134">
        <v>0</v>
      </c>
      <c r="BD23" s="134">
        <v>0</v>
      </c>
      <c r="BE23" s="134">
        <v>0</v>
      </c>
      <c r="BF23" s="134">
        <v>0</v>
      </c>
      <c r="BG23" s="134">
        <v>0</v>
      </c>
      <c r="BH23" s="134">
        <v>0</v>
      </c>
      <c r="BI23" s="134">
        <v>0</v>
      </c>
      <c r="BJ23" s="134">
        <v>0</v>
      </c>
      <c r="BK23" s="134">
        <v>0</v>
      </c>
      <c r="BL23" s="134">
        <v>0</v>
      </c>
      <c r="BM23" s="134">
        <v>0</v>
      </c>
      <c r="BN23" s="134">
        <v>0</v>
      </c>
      <c r="BO23" s="134">
        <v>0</v>
      </c>
      <c r="BP23" s="134">
        <v>0</v>
      </c>
      <c r="BQ23" s="134">
        <v>0</v>
      </c>
      <c r="BR23" s="134">
        <v>0</v>
      </c>
      <c r="BS23" s="134">
        <v>0</v>
      </c>
      <c r="BT23" s="134">
        <v>0</v>
      </c>
      <c r="BU23" s="134">
        <v>115.31661622092976</v>
      </c>
      <c r="BV23" s="134">
        <v>199.21157180946324</v>
      </c>
      <c r="BW23" s="134">
        <v>205.89968917054057</v>
      </c>
      <c r="BX23" s="134">
        <v>202.81038368374726</v>
      </c>
      <c r="BY23" s="134">
        <v>198.16870528851425</v>
      </c>
      <c r="BZ23" s="135">
        <v>195.05772311870427</v>
      </c>
    </row>
    <row r="24" spans="1:78" x14ac:dyDescent="0.35">
      <c r="A24" s="132"/>
      <c r="B24" s="61" t="s">
        <v>247</v>
      </c>
      <c r="C24" s="222" t="s">
        <v>124</v>
      </c>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v>2036.9520827040658</v>
      </c>
      <c r="AI24" s="134">
        <v>1977.5097059590244</v>
      </c>
      <c r="AJ24" s="134">
        <v>1873.1897516683268</v>
      </c>
      <c r="AK24" s="134">
        <v>1825.8131789486579</v>
      </c>
      <c r="AL24" s="134">
        <v>1794.299676915869</v>
      </c>
      <c r="AM24" s="134">
        <v>1799.3297150280607</v>
      </c>
      <c r="AN24" s="134">
        <v>1710.2203552862172</v>
      </c>
      <c r="AO24" s="134">
        <v>1626.6458926996208</v>
      </c>
      <c r="AP24" s="134">
        <v>1603.9585055228599</v>
      </c>
      <c r="AQ24" s="134">
        <v>1522.393509469749</v>
      </c>
      <c r="AR24" s="134">
        <v>1420.4358825081993</v>
      </c>
      <c r="AS24" s="134">
        <v>1266.4528814378536</v>
      </c>
      <c r="AT24" s="134">
        <v>1220.183756428019</v>
      </c>
      <c r="AU24" s="134">
        <v>1259.8448770984694</v>
      </c>
      <c r="AV24" s="134">
        <v>1187.2213970523844</v>
      </c>
      <c r="AW24" s="134">
        <v>1163.369847227719</v>
      </c>
      <c r="AX24" s="134">
        <v>1115.9658224165296</v>
      </c>
      <c r="AY24" s="134">
        <v>1055.079654435935</v>
      </c>
      <c r="AZ24" s="134">
        <v>965.99410932462547</v>
      </c>
      <c r="BA24" s="134">
        <v>969.252090096855</v>
      </c>
      <c r="BB24" s="134">
        <v>930.96784957577893</v>
      </c>
      <c r="BC24" s="134">
        <v>943.91473625966216</v>
      </c>
      <c r="BD24" s="134">
        <v>897.43383701228163</v>
      </c>
      <c r="BE24" s="134">
        <v>1034.2600215264238</v>
      </c>
      <c r="BF24" s="134">
        <v>1013.663786454355</v>
      </c>
      <c r="BG24" s="134">
        <v>928.4144605932886</v>
      </c>
      <c r="BH24" s="134">
        <v>831.43093356984912</v>
      </c>
      <c r="BI24" s="134">
        <v>787.87045967804875</v>
      </c>
      <c r="BJ24" s="134">
        <v>707.52640907416958</v>
      </c>
      <c r="BK24" s="134">
        <v>659.5067989409639</v>
      </c>
      <c r="BL24" s="134">
        <v>605.49841237918827</v>
      </c>
      <c r="BM24" s="134">
        <v>593.7327565858601</v>
      </c>
      <c r="BN24" s="134">
        <v>560.168661017707</v>
      </c>
      <c r="BO24" s="134">
        <v>548.77815128012901</v>
      </c>
      <c r="BP24" s="134">
        <v>552.01324581750237</v>
      </c>
      <c r="BQ24" s="134">
        <v>538.87171514743432</v>
      </c>
      <c r="BR24" s="134">
        <v>539.44350307799789</v>
      </c>
      <c r="BS24" s="134">
        <v>545.93705264714856</v>
      </c>
      <c r="BT24" s="134">
        <v>530.46949055531206</v>
      </c>
      <c r="BU24" s="134">
        <v>366.0052594750623</v>
      </c>
      <c r="BV24" s="134">
        <v>266.16199472672093</v>
      </c>
      <c r="BW24" s="134">
        <v>230.40887551318295</v>
      </c>
      <c r="BX24" s="134">
        <v>197.51104003401949</v>
      </c>
      <c r="BY24" s="134">
        <v>169.29888194647518</v>
      </c>
      <c r="BZ24" s="135">
        <v>143.24954987891891</v>
      </c>
    </row>
    <row r="25" spans="1:78" x14ac:dyDescent="0.35">
      <c r="A25" s="132"/>
      <c r="B25" s="61" t="s">
        <v>248</v>
      </c>
      <c r="C25" s="222" t="s">
        <v>124</v>
      </c>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v>0</v>
      </c>
      <c r="AI25" s="134">
        <v>0.45083181496187669</v>
      </c>
      <c r="AJ25" s="134">
        <v>6.6034312326864697</v>
      </c>
      <c r="AK25" s="134">
        <v>15.454251250536831</v>
      </c>
      <c r="AL25" s="134">
        <v>25.008295287300712</v>
      </c>
      <c r="AM25" s="134">
        <v>39.544914063263249</v>
      </c>
      <c r="AN25" s="134">
        <v>64.785491692178127</v>
      </c>
      <c r="AO25" s="134">
        <v>76.650512923165024</v>
      </c>
      <c r="AP25" s="134">
        <v>88.570696261660615</v>
      </c>
      <c r="AQ25" s="134">
        <v>104.17998521800072</v>
      </c>
      <c r="AR25" s="134">
        <v>122.40352340653877</v>
      </c>
      <c r="AS25" s="134">
        <v>142.99875591040689</v>
      </c>
      <c r="AT25" s="134">
        <v>163.4399825099764</v>
      </c>
      <c r="AU25" s="134">
        <v>198.00395991508867</v>
      </c>
      <c r="AV25" s="134">
        <v>216.29921016501191</v>
      </c>
      <c r="AW25" s="134">
        <v>241.7222101817876</v>
      </c>
      <c r="AX25" s="134">
        <v>250.26530696866618</v>
      </c>
      <c r="AY25" s="134">
        <v>259.54416287850188</v>
      </c>
      <c r="AZ25" s="134">
        <v>270.23801122133477</v>
      </c>
      <c r="BA25" s="134">
        <v>284.06880693168193</v>
      </c>
      <c r="BB25" s="134">
        <v>293.49172594286068</v>
      </c>
      <c r="BC25" s="134">
        <v>322.58365229627032</v>
      </c>
      <c r="BD25" s="134">
        <v>333.83881632052538</v>
      </c>
      <c r="BE25" s="134">
        <v>335.44608309671571</v>
      </c>
      <c r="BF25" s="134">
        <v>301.60916011409108</v>
      </c>
      <c r="BG25" s="134">
        <v>259.73806853236243</v>
      </c>
      <c r="BH25" s="134">
        <v>219.63466886542321</v>
      </c>
      <c r="BI25" s="134">
        <v>185.72100118649837</v>
      </c>
      <c r="BJ25" s="134">
        <v>154.63598153213997</v>
      </c>
      <c r="BK25" s="134">
        <v>132.46701259218699</v>
      </c>
      <c r="BL25" s="134">
        <v>110.16572563170823</v>
      </c>
      <c r="BM25" s="134">
        <v>98.720258905448276</v>
      </c>
      <c r="BN25" s="134">
        <v>80.22083077089664</v>
      </c>
      <c r="BO25" s="134">
        <v>75.035302495635463</v>
      </c>
      <c r="BP25" s="134">
        <v>67.502399938332076</v>
      </c>
      <c r="BQ25" s="134">
        <v>69.658529253352</v>
      </c>
      <c r="BR25" s="134">
        <v>54.703891524788979</v>
      </c>
      <c r="BS25" s="134">
        <v>48.168193366898251</v>
      </c>
      <c r="BT25" s="134">
        <v>40.845852725149633</v>
      </c>
      <c r="BU25" s="134">
        <v>34.66562825098115</v>
      </c>
      <c r="BV25" s="134">
        <v>29.426438817748824</v>
      </c>
      <c r="BW25" s="134">
        <v>24.143502727636911</v>
      </c>
      <c r="BX25" s="134">
        <v>19.197001317419378</v>
      </c>
      <c r="BY25" s="134">
        <v>14.615872279606126</v>
      </c>
      <c r="BZ25" s="135">
        <v>10.3747184596255</v>
      </c>
    </row>
    <row r="26" spans="1:78" ht="25.5" customHeight="1" x14ac:dyDescent="0.35">
      <c r="A26" s="132"/>
      <c r="B26" s="139" t="s">
        <v>125</v>
      </c>
      <c r="C26" s="222" t="s">
        <v>121</v>
      </c>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v>18.808579057376683</v>
      </c>
      <c r="AI26" s="134">
        <v>16.09111501957625</v>
      </c>
      <c r="AJ26" s="134">
        <v>16.880763989444429</v>
      </c>
      <c r="AK26" s="134">
        <v>18.330472308435109</v>
      </c>
      <c r="AL26" s="134">
        <v>22.779481638769582</v>
      </c>
      <c r="AM26" s="134">
        <v>27.183522639935465</v>
      </c>
      <c r="AN26" s="134">
        <v>28.278321134763864</v>
      </c>
      <c r="AO26" s="134">
        <v>31.628781663238907</v>
      </c>
      <c r="AP26" s="134">
        <v>242.9715479740378</v>
      </c>
      <c r="AQ26" s="134">
        <v>406.63468803202386</v>
      </c>
      <c r="AR26" s="134">
        <v>360.41280660223407</v>
      </c>
      <c r="AS26" s="134">
        <v>354.48485782909432</v>
      </c>
      <c r="AT26" s="134">
        <v>371.25699892953236</v>
      </c>
      <c r="AU26" s="134">
        <v>455.73198708283314</v>
      </c>
      <c r="AV26" s="134">
        <v>540.11839671792927</v>
      </c>
      <c r="AW26" s="134">
        <v>675.40189624269419</v>
      </c>
      <c r="AX26" s="134">
        <v>795.26236091935198</v>
      </c>
      <c r="AY26" s="134">
        <v>904.76896470544818</v>
      </c>
      <c r="AZ26" s="134">
        <v>1042.5232701042905</v>
      </c>
      <c r="BA26" s="134">
        <v>1048.7130854900759</v>
      </c>
      <c r="BB26" s="134">
        <v>1084.5948189460516</v>
      </c>
      <c r="BC26" s="134">
        <v>1155.6038350353833</v>
      </c>
      <c r="BD26" s="134">
        <v>1151.4283544858231</v>
      </c>
      <c r="BE26" s="134">
        <v>1222.8734215398561</v>
      </c>
      <c r="BF26" s="134">
        <v>1300.2849232709752</v>
      </c>
      <c r="BG26" s="134">
        <v>1366.6988924885375</v>
      </c>
      <c r="BH26" s="134">
        <v>1382.1639089719908</v>
      </c>
      <c r="BI26" s="134">
        <v>1418.1760989496247</v>
      </c>
      <c r="BJ26" s="134">
        <v>1410.3289635927747</v>
      </c>
      <c r="BK26" s="134">
        <v>1488.9051997433066</v>
      </c>
      <c r="BL26" s="134">
        <v>1545.9228552137074</v>
      </c>
      <c r="BM26" s="134">
        <v>1674.173359626777</v>
      </c>
      <c r="BN26" s="134">
        <v>1735.3206842812576</v>
      </c>
      <c r="BO26" s="134">
        <v>1895.6288095962964</v>
      </c>
      <c r="BP26" s="134">
        <v>2066.5390779104964</v>
      </c>
      <c r="BQ26" s="134">
        <v>2204.0992612142295</v>
      </c>
      <c r="BR26" s="134">
        <v>2420.1625542059533</v>
      </c>
      <c r="BS26" s="134">
        <v>2646.0954018985926</v>
      </c>
      <c r="BT26" s="134">
        <v>2716.275548544681</v>
      </c>
      <c r="BU26" s="134">
        <v>2857.3514983196869</v>
      </c>
      <c r="BV26" s="134">
        <v>3180.6924057367473</v>
      </c>
      <c r="BW26" s="134">
        <v>3362.9478937309805</v>
      </c>
      <c r="BX26" s="134">
        <v>3478.4781978136002</v>
      </c>
      <c r="BY26" s="134">
        <v>3591.8257550028534</v>
      </c>
      <c r="BZ26" s="135">
        <v>3712.7657671505394</v>
      </c>
    </row>
    <row r="27" spans="1:78" x14ac:dyDescent="0.35">
      <c r="A27" s="132"/>
      <c r="B27" s="51" t="s">
        <v>249</v>
      </c>
      <c r="C27" s="222" t="s">
        <v>121</v>
      </c>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v>23.510723821720852</v>
      </c>
      <c r="AI27" s="134">
        <v>20.113893774470309</v>
      </c>
      <c r="AJ27" s="134">
        <v>16.880763989444429</v>
      </c>
      <c r="AK27" s="134">
        <v>18.330472308435109</v>
      </c>
      <c r="AL27" s="134">
        <v>17.084611229077186</v>
      </c>
      <c r="AM27" s="134">
        <v>16.310113583961279</v>
      </c>
      <c r="AN27" s="134">
        <v>15.42453880078029</v>
      </c>
      <c r="AO27" s="134">
        <v>17.030882434051719</v>
      </c>
      <c r="AP27" s="134">
        <v>18.690119074925985</v>
      </c>
      <c r="AQ27" s="134">
        <v>19.629785318963979</v>
      </c>
      <c r="AR27" s="134">
        <v>17.889915921254026</v>
      </c>
      <c r="AS27" s="134">
        <v>16.923895337346814</v>
      </c>
      <c r="AT27" s="134">
        <v>16.671049067401025</v>
      </c>
      <c r="AU27" s="134">
        <v>18.018718674075195</v>
      </c>
      <c r="AV27" s="134">
        <v>20.837417222418189</v>
      </c>
      <c r="AW27" s="134">
        <v>22.400602430744627</v>
      </c>
      <c r="AX27" s="134">
        <v>20.040293680934933</v>
      </c>
      <c r="AY27" s="134">
        <v>22.781653066608371</v>
      </c>
      <c r="AZ27" s="134">
        <v>22.998697038233288</v>
      </c>
      <c r="BA27" s="134">
        <v>23.326543341428653</v>
      </c>
      <c r="BB27" s="134">
        <v>23.422130598056157</v>
      </c>
      <c r="BC27" s="134">
        <v>23.402070459739264</v>
      </c>
      <c r="BD27" s="134">
        <v>23.067678379459878</v>
      </c>
      <c r="BE27" s="134">
        <v>22.971784912373646</v>
      </c>
      <c r="BF27" s="134">
        <v>23.592678609246001</v>
      </c>
      <c r="BG27" s="134">
        <v>24.898017977627596</v>
      </c>
      <c r="BH27" s="134">
        <v>25.104614842588418</v>
      </c>
      <c r="BI27" s="134">
        <v>24.345993313181499</v>
      </c>
      <c r="BJ27" s="134">
        <v>23.716309205718268</v>
      </c>
      <c r="BK27" s="134">
        <v>24.138509543442758</v>
      </c>
      <c r="BL27" s="134">
        <v>260.10401445577969</v>
      </c>
      <c r="BM27" s="134">
        <v>37.582030095929753</v>
      </c>
      <c r="BN27" s="134">
        <v>36.688621710602419</v>
      </c>
      <c r="BO27" s="134">
        <v>36.003889318559366</v>
      </c>
      <c r="BP27" s="134">
        <v>35.571919599814137</v>
      </c>
      <c r="BQ27" s="134">
        <v>34.706912273639006</v>
      </c>
      <c r="BR27" s="134">
        <v>35.426535494505359</v>
      </c>
      <c r="BS27" s="134">
        <v>37.682859007979232</v>
      </c>
      <c r="BT27" s="134">
        <v>34.224500231816116</v>
      </c>
      <c r="BU27" s="134">
        <v>33.660926277514669</v>
      </c>
      <c r="BV27" s="134">
        <v>32.956711420634505</v>
      </c>
      <c r="BW27" s="134">
        <v>32.759567170383797</v>
      </c>
      <c r="BX27" s="134">
        <v>32.746404168309191</v>
      </c>
      <c r="BY27" s="134">
        <v>32.758734866628764</v>
      </c>
      <c r="BZ27" s="135">
        <v>32.735262589619332</v>
      </c>
    </row>
    <row r="28" spans="1:78" x14ac:dyDescent="0.35">
      <c r="A28" s="132"/>
      <c r="B28" s="51" t="s">
        <v>130</v>
      </c>
      <c r="C28" s="222" t="s">
        <v>131</v>
      </c>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1.2973191649645623</v>
      </c>
      <c r="BK28" s="134">
        <v>1.4580848539470714</v>
      </c>
      <c r="BL28" s="134">
        <v>77.11237556158315</v>
      </c>
      <c r="BM28" s="134">
        <v>120.78612130629527</v>
      </c>
      <c r="BN28" s="134">
        <v>191.67594275759086</v>
      </c>
      <c r="BO28" s="134">
        <v>56.973820828337644</v>
      </c>
      <c r="BP28" s="134">
        <v>63.652951696605847</v>
      </c>
      <c r="BQ28" s="134">
        <v>3.8346563843067618</v>
      </c>
      <c r="BR28" s="134">
        <v>5.2051887128961987</v>
      </c>
      <c r="BS28" s="134">
        <v>2.0951206519656598</v>
      </c>
      <c r="BT28" s="134">
        <v>1.7368844625901902</v>
      </c>
      <c r="BU28" s="134">
        <v>18.053313424656533</v>
      </c>
      <c r="BV28" s="134">
        <v>54.759693614467992</v>
      </c>
      <c r="BW28" s="134">
        <v>51.94125597366525</v>
      </c>
      <c r="BX28" s="134">
        <v>50.371548871646603</v>
      </c>
      <c r="BY28" s="134">
        <v>50.038239881565929</v>
      </c>
      <c r="BZ28" s="135">
        <v>49.643349444631568</v>
      </c>
    </row>
    <row r="29" spans="1:78" x14ac:dyDescent="0.35">
      <c r="A29" s="132"/>
      <c r="B29" s="51" t="s">
        <v>22</v>
      </c>
      <c r="C29" s="222" t="s">
        <v>131</v>
      </c>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v>926.03846206081505</v>
      </c>
      <c r="AI29" s="134">
        <v>916.22059091928259</v>
      </c>
      <c r="AJ29" s="134">
        <v>1037.6714789181308</v>
      </c>
      <c r="AK29" s="134">
        <v>1389.4666915302432</v>
      </c>
      <c r="AL29" s="134">
        <v>1569.9598579323545</v>
      </c>
      <c r="AM29" s="134">
        <v>1680.1771757998108</v>
      </c>
      <c r="AN29" s="134">
        <v>1764.5729523936589</v>
      </c>
      <c r="AO29" s="134">
        <v>1820.9806014438043</v>
      </c>
      <c r="AP29" s="134">
        <v>1937.678249531808</v>
      </c>
      <c r="AQ29" s="134">
        <v>1909.6636898677239</v>
      </c>
      <c r="AR29" s="134">
        <v>1257.0845717599116</v>
      </c>
      <c r="AS29" s="134">
        <v>1473.6139469864804</v>
      </c>
      <c r="AT29" s="134">
        <v>1714.5659074733639</v>
      </c>
      <c r="AU29" s="134">
        <v>1238.7911290784468</v>
      </c>
      <c r="AV29" s="134">
        <v>1594.7549120966742</v>
      </c>
      <c r="AW29" s="134">
        <v>1606.5838862228943</v>
      </c>
      <c r="AX29" s="134">
        <v>1755.7118734918463</v>
      </c>
      <c r="AY29" s="134">
        <v>1847.7958437364525</v>
      </c>
      <c r="AZ29" s="134">
        <v>1900.0578906305793</v>
      </c>
      <c r="BA29" s="134">
        <v>1944.6937686249985</v>
      </c>
      <c r="BB29" s="134">
        <v>1935.5869903966748</v>
      </c>
      <c r="BC29" s="134">
        <v>1955.3520865198168</v>
      </c>
      <c r="BD29" s="134">
        <v>1912.8120129450365</v>
      </c>
      <c r="BE29" s="134">
        <v>1877.2682689169171</v>
      </c>
      <c r="BF29" s="134">
        <v>1925.9213157893491</v>
      </c>
      <c r="BG29" s="134">
        <v>2167.4464642374996</v>
      </c>
      <c r="BH29" s="134">
        <v>2258.8372037010008</v>
      </c>
      <c r="BI29" s="134">
        <v>2459.0635033282106</v>
      </c>
      <c r="BJ29" s="134">
        <v>2392.091083405367</v>
      </c>
      <c r="BK29" s="134">
        <v>2386.0063923577272</v>
      </c>
      <c r="BL29" s="134">
        <v>2433.0415029447049</v>
      </c>
      <c r="BM29" s="134">
        <v>2845.4114626306764</v>
      </c>
      <c r="BN29" s="134">
        <v>3014.7111019022045</v>
      </c>
      <c r="BO29" s="134">
        <v>3016.1705057537783</v>
      </c>
      <c r="BP29" s="134">
        <v>3047.132857112184</v>
      </c>
      <c r="BQ29" s="134"/>
      <c r="BR29" s="134"/>
      <c r="BS29" s="134"/>
      <c r="BT29" s="134"/>
      <c r="BU29" s="134"/>
      <c r="BV29" s="134"/>
      <c r="BW29" s="134"/>
      <c r="BX29" s="134"/>
      <c r="BY29" s="134"/>
      <c r="BZ29" s="135"/>
    </row>
    <row r="30" spans="1:78" x14ac:dyDescent="0.35">
      <c r="A30" s="132"/>
      <c r="B30" s="139" t="s">
        <v>133</v>
      </c>
      <c r="C30" s="222" t="s">
        <v>121</v>
      </c>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2035.8524843517041</v>
      </c>
      <c r="AW30" s="134">
        <v>2794.7653269393618</v>
      </c>
      <c r="AX30" s="134">
        <v>3083.1878777372754</v>
      </c>
      <c r="AY30" s="134">
        <v>3637.0616124819576</v>
      </c>
      <c r="AZ30" s="134">
        <v>4233.6223102596978</v>
      </c>
      <c r="BA30" s="134">
        <v>4571.3397344347159</v>
      </c>
      <c r="BB30" s="134">
        <v>4750.1927030135075</v>
      </c>
      <c r="BC30" s="134">
        <v>4947.473557805296</v>
      </c>
      <c r="BD30" s="134">
        <v>5104.4637084446267</v>
      </c>
      <c r="BE30" s="134">
        <v>5424.7584503765975</v>
      </c>
      <c r="BF30" s="134">
        <v>5634.9604187152872</v>
      </c>
      <c r="BG30" s="134">
        <v>5894.9137141107185</v>
      </c>
      <c r="BH30" s="134">
        <v>6048.4374729015899</v>
      </c>
      <c r="BI30" s="134">
        <v>6202.0572479492266</v>
      </c>
      <c r="BJ30" s="134">
        <v>6326.5189147474821</v>
      </c>
      <c r="BK30" s="134">
        <v>6589.0792875478201</v>
      </c>
      <c r="BL30" s="134">
        <v>6811.5049103045867</v>
      </c>
      <c r="BM30" s="134">
        <v>7266.8723971569607</v>
      </c>
      <c r="BN30" s="134">
        <v>7339.7828878505798</v>
      </c>
      <c r="BO30" s="134">
        <v>7732.8020341689216</v>
      </c>
      <c r="BP30" s="134">
        <v>8145.9564873889612</v>
      </c>
      <c r="BQ30" s="134">
        <v>8126.7208287113644</v>
      </c>
      <c r="BR30" s="134">
        <v>7523.9365031662792</v>
      </c>
      <c r="BS30" s="134">
        <v>7009.6724881369692</v>
      </c>
      <c r="BT30" s="134">
        <v>5313.4896664134503</v>
      </c>
      <c r="BU30" s="134">
        <v>3626.5257273427655</v>
      </c>
      <c r="BV30" s="134">
        <v>2206.2218793858947</v>
      </c>
      <c r="BW30" s="134">
        <v>623.37711242302692</v>
      </c>
      <c r="BX30" s="134">
        <v>57.094190968175099</v>
      </c>
      <c r="BY30" s="134">
        <v>55.129953449399736</v>
      </c>
      <c r="BZ30" s="135">
        <v>55.33977560489555</v>
      </c>
    </row>
    <row r="31" spans="1:78" ht="25.5" customHeight="1" x14ac:dyDescent="0.35">
      <c r="A31" s="132"/>
      <c r="B31" s="139" t="s">
        <v>134</v>
      </c>
      <c r="C31" s="222" t="s">
        <v>131</v>
      </c>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3.6616564850445608</v>
      </c>
      <c r="AW31" s="134">
        <v>8.9824881007536472</v>
      </c>
      <c r="AX31" s="134">
        <v>13.985297646959902</v>
      </c>
      <c r="AY31" s="134">
        <v>23.296384517187104</v>
      </c>
      <c r="AZ31" s="134">
        <v>39.686797627718782</v>
      </c>
      <c r="BA31" s="134">
        <v>48.396909650082485</v>
      </c>
      <c r="BB31" s="134">
        <v>55.440348240787571</v>
      </c>
      <c r="BC31" s="134">
        <v>43.445550411419724</v>
      </c>
      <c r="BD31" s="134">
        <v>-8.6741978864939728E-2</v>
      </c>
      <c r="BE31" s="134">
        <v>-0.12142127532020722</v>
      </c>
      <c r="BF31" s="134">
        <v>-0.20228841411169737</v>
      </c>
      <c r="BG31" s="134">
        <v>0.11445426514500216</v>
      </c>
      <c r="BH31" s="134">
        <v>-3.7898689767572317E-2</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5">
        <v>0</v>
      </c>
    </row>
    <row r="32" spans="1:78" x14ac:dyDescent="0.35">
      <c r="A32" s="132"/>
      <c r="B32" s="51" t="s">
        <v>135</v>
      </c>
      <c r="C32" s="222" t="s">
        <v>131</v>
      </c>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9.6281180082803743</v>
      </c>
      <c r="BF32" s="134">
        <v>17.991709174260691</v>
      </c>
      <c r="BG32" s="134">
        <v>20.130187525817909</v>
      </c>
      <c r="BH32" s="134">
        <v>21.722515017637537</v>
      </c>
      <c r="BI32" s="134">
        <v>22.534566767062248</v>
      </c>
      <c r="BJ32" s="134">
        <v>24.078615377024747</v>
      </c>
      <c r="BK32" s="134">
        <v>24.711478947109558</v>
      </c>
      <c r="BL32" s="134">
        <v>24.875713330842363</v>
      </c>
      <c r="BM32" s="134">
        <v>25.235121819327784</v>
      </c>
      <c r="BN32" s="134">
        <v>24.286621196687189</v>
      </c>
      <c r="BO32" s="134">
        <v>25.036883990170306</v>
      </c>
      <c r="BP32" s="134">
        <v>62.112299685063874</v>
      </c>
      <c r="BQ32" s="134">
        <v>190.41464858642252</v>
      </c>
      <c r="BR32" s="134">
        <v>212.5818650503326</v>
      </c>
      <c r="BS32" s="134">
        <v>172.66915698477226</v>
      </c>
      <c r="BT32" s="134">
        <v>189.99671200176184</v>
      </c>
      <c r="BU32" s="134">
        <v>169.02637900137276</v>
      </c>
      <c r="BV32" s="134">
        <v>153</v>
      </c>
      <c r="BW32" s="134">
        <v>137.34318349130737</v>
      </c>
      <c r="BX32" s="134">
        <v>122.02529721595022</v>
      </c>
      <c r="BY32" s="134">
        <v>119.94085665924371</v>
      </c>
      <c r="BZ32" s="135">
        <v>117.77547646686342</v>
      </c>
    </row>
    <row r="33" spans="1:78" x14ac:dyDescent="0.35">
      <c r="A33" s="132"/>
      <c r="B33" s="51" t="s">
        <v>250</v>
      </c>
      <c r="C33" s="222" t="s">
        <v>131</v>
      </c>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4.7564505241970911</v>
      </c>
      <c r="BA33" s="134">
        <v>34.872258105921517</v>
      </c>
      <c r="BB33" s="134">
        <v>47.22330725334465</v>
      </c>
      <c r="BC33" s="134">
        <v>39.842884954403196</v>
      </c>
      <c r="BD33" s="134">
        <v>5.9283165555398973</v>
      </c>
      <c r="BE33" s="134">
        <v>8.428466304301465E-3</v>
      </c>
      <c r="BF33" s="134">
        <v>5.9022875273305679E-2</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5">
        <v>0</v>
      </c>
    </row>
    <row r="34" spans="1:78" x14ac:dyDescent="0.35">
      <c r="A34" s="132"/>
      <c r="B34" s="51" t="s">
        <v>137</v>
      </c>
      <c r="C34" s="222"/>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149.37765669900693</v>
      </c>
      <c r="BM34" s="134">
        <v>1467.1976869241325</v>
      </c>
      <c r="BN34" s="134">
        <v>2537.2129041268872</v>
      </c>
      <c r="BO34" s="134">
        <v>3983.1976563124381</v>
      </c>
      <c r="BP34" s="134">
        <v>7443.5352051835698</v>
      </c>
      <c r="BQ34" s="134">
        <v>11266.27496573281</v>
      </c>
      <c r="BR34" s="134">
        <v>13649.111626878916</v>
      </c>
      <c r="BS34" s="134">
        <v>15084.07025784016</v>
      </c>
      <c r="BT34" s="134">
        <v>15336.085266872215</v>
      </c>
      <c r="BU34" s="134">
        <v>15092.972346745421</v>
      </c>
      <c r="BV34" s="134">
        <v>15880.61595923889</v>
      </c>
      <c r="BW34" s="134">
        <v>15561.168721817037</v>
      </c>
      <c r="BX34" s="134">
        <v>15656.040777150445</v>
      </c>
      <c r="BY34" s="134">
        <v>15710.346228233982</v>
      </c>
      <c r="BZ34" s="135">
        <v>15766.01509274439</v>
      </c>
    </row>
    <row r="35" spans="1:78" x14ac:dyDescent="0.35">
      <c r="A35" s="132"/>
      <c r="B35" s="61" t="s">
        <v>128</v>
      </c>
      <c r="C35" s="222" t="s">
        <v>124</v>
      </c>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v>0</v>
      </c>
      <c r="AI35" s="134">
        <v>0</v>
      </c>
      <c r="AJ35" s="134">
        <v>0</v>
      </c>
      <c r="AK35" s="134">
        <v>0</v>
      </c>
      <c r="AL35" s="134">
        <v>0</v>
      </c>
      <c r="AM35" s="134">
        <v>0</v>
      </c>
      <c r="AN35" s="134">
        <v>0</v>
      </c>
      <c r="AO35" s="134">
        <v>0</v>
      </c>
      <c r="AP35" s="134">
        <v>0</v>
      </c>
      <c r="AQ35" s="134">
        <v>0</v>
      </c>
      <c r="AR35" s="134">
        <v>0</v>
      </c>
      <c r="AS35" s="134">
        <v>0</v>
      </c>
      <c r="AT35" s="134">
        <v>0</v>
      </c>
      <c r="AU35" s="134">
        <v>0</v>
      </c>
      <c r="AV35" s="134">
        <v>0</v>
      </c>
      <c r="AW35" s="134">
        <v>0</v>
      </c>
      <c r="AX35" s="134">
        <v>0</v>
      </c>
      <c r="AY35" s="134">
        <v>0</v>
      </c>
      <c r="AZ35" s="134">
        <v>0</v>
      </c>
      <c r="BA35" s="134">
        <v>0</v>
      </c>
      <c r="BB35" s="134">
        <v>0</v>
      </c>
      <c r="BC35" s="134">
        <v>0</v>
      </c>
      <c r="BD35" s="134">
        <v>0</v>
      </c>
      <c r="BE35" s="134">
        <v>0</v>
      </c>
      <c r="BF35" s="134">
        <v>0</v>
      </c>
      <c r="BG35" s="134">
        <v>0</v>
      </c>
      <c r="BH35" s="134">
        <v>0</v>
      </c>
      <c r="BI35" s="134">
        <v>0</v>
      </c>
      <c r="BJ35" s="134">
        <v>0</v>
      </c>
      <c r="BK35" s="134">
        <v>0</v>
      </c>
      <c r="BL35" s="134">
        <v>75.611721776568004</v>
      </c>
      <c r="BM35" s="134">
        <v>672.54733379421441</v>
      </c>
      <c r="BN35" s="134">
        <v>1085.5343724964696</v>
      </c>
      <c r="BO35" s="134">
        <v>1567.3632779585616</v>
      </c>
      <c r="BP35" s="134">
        <v>2530.4462972037477</v>
      </c>
      <c r="BQ35" s="134">
        <v>3820.1695928039294</v>
      </c>
      <c r="BR35" s="134">
        <v>4363.6264362854508</v>
      </c>
      <c r="BS35" s="134">
        <v>4710.3960134082781</v>
      </c>
      <c r="BT35" s="134">
        <v>4846.8114260583634</v>
      </c>
      <c r="BU35" s="134">
        <v>4795.6667205624917</v>
      </c>
      <c r="BV35" s="134">
        <v>4606.3259699992532</v>
      </c>
      <c r="BW35" s="134">
        <v>4486.6280334883595</v>
      </c>
      <c r="BX35" s="134">
        <v>4411.4906955550096</v>
      </c>
      <c r="BY35" s="134">
        <v>4322.3625816230387</v>
      </c>
      <c r="BZ35" s="135">
        <v>4239.3132848621271</v>
      </c>
    </row>
    <row r="36" spans="1:78" x14ac:dyDescent="0.35">
      <c r="A36" s="132"/>
      <c r="B36" s="61" t="s">
        <v>251</v>
      </c>
      <c r="C36" s="222" t="s">
        <v>131</v>
      </c>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73.765934922438944</v>
      </c>
      <c r="BM36" s="134">
        <v>794.65035312991813</v>
      </c>
      <c r="BN36" s="134">
        <v>1451.6785316304176</v>
      </c>
      <c r="BO36" s="134">
        <v>2415.8343783538767</v>
      </c>
      <c r="BP36" s="134">
        <v>4913.0889079798226</v>
      </c>
      <c r="BQ36" s="134">
        <v>7446.1053729288815</v>
      </c>
      <c r="BR36" s="134">
        <v>9285.4851905934629</v>
      </c>
      <c r="BS36" s="134">
        <v>10373.674244431881</v>
      </c>
      <c r="BT36" s="134">
        <v>10489.27384081385</v>
      </c>
      <c r="BU36" s="134">
        <v>10297.305626182928</v>
      </c>
      <c r="BV36" s="134">
        <v>11274.289989239638</v>
      </c>
      <c r="BW36" s="134">
        <v>11074.540688328678</v>
      </c>
      <c r="BX36" s="134">
        <v>11244.550081595435</v>
      </c>
      <c r="BY36" s="134">
        <v>11387.983646610943</v>
      </c>
      <c r="BZ36" s="135">
        <v>11526.701807882264</v>
      </c>
    </row>
    <row r="37" spans="1:78" ht="25.5" customHeight="1" x14ac:dyDescent="0.35">
      <c r="A37" s="132"/>
      <c r="B37" s="51" t="s">
        <v>139</v>
      </c>
      <c r="C37" s="222" t="s">
        <v>131</v>
      </c>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v>44.614104835451599</v>
      </c>
      <c r="AI37" s="134">
        <v>43.714223169024002</v>
      </c>
      <c r="AJ37" s="134">
        <v>58.348601883285966</v>
      </c>
      <c r="AK37" s="134">
        <v>84.758405377619383</v>
      </c>
      <c r="AL37" s="134">
        <v>114.78553868245096</v>
      </c>
      <c r="AM37" s="134">
        <v>145.61179429051774</v>
      </c>
      <c r="AN37" s="134">
        <v>141.92115607625806</v>
      </c>
      <c r="AO37" s="134">
        <v>138.86841016512102</v>
      </c>
      <c r="AP37" s="134">
        <v>165.14765572971822</v>
      </c>
      <c r="AQ37" s="134">
        <v>173.89301767565749</v>
      </c>
      <c r="AR37" s="134">
        <v>373.14961353135732</v>
      </c>
      <c r="AS37" s="134">
        <v>345.42400096209735</v>
      </c>
      <c r="AT37" s="134">
        <v>363.31085892781874</v>
      </c>
      <c r="AU37" s="134">
        <v>424.328608539058</v>
      </c>
      <c r="AV37" s="134">
        <v>679.75823438105783</v>
      </c>
      <c r="AW37" s="134">
        <v>914.47474703775868</v>
      </c>
      <c r="AX37" s="134">
        <v>1104.7012106984189</v>
      </c>
      <c r="AY37" s="134">
        <v>1344.8194613952658</v>
      </c>
      <c r="AZ37" s="134">
        <v>1592.9109088963025</v>
      </c>
      <c r="BA37" s="134">
        <v>1784.9543395241192</v>
      </c>
      <c r="BB37" s="134">
        <v>1848.083759888636</v>
      </c>
      <c r="BC37" s="134">
        <v>1368.3408983689299</v>
      </c>
      <c r="BD37" s="134">
        <v>1.2092261134849236</v>
      </c>
      <c r="BE37" s="134">
        <v>-0.57212944530904219</v>
      </c>
      <c r="BF37" s="134">
        <v>-0.50505539673548683</v>
      </c>
      <c r="BG37" s="134">
        <v>5.6917248556555E-2</v>
      </c>
      <c r="BH37" s="134">
        <v>-1.8846734481549148E-2</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5">
        <v>0</v>
      </c>
    </row>
    <row r="38" spans="1:78" x14ac:dyDescent="0.35">
      <c r="A38" s="132"/>
      <c r="B38" s="51" t="s">
        <v>141</v>
      </c>
      <c r="C38" s="222" t="s">
        <v>131</v>
      </c>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v>0</v>
      </c>
      <c r="AI38" s="134">
        <v>0</v>
      </c>
      <c r="AJ38" s="134">
        <v>0</v>
      </c>
      <c r="AK38" s="134">
        <v>0</v>
      </c>
      <c r="AL38" s="134">
        <v>0</v>
      </c>
      <c r="AM38" s="134">
        <v>0</v>
      </c>
      <c r="AN38" s="134">
        <v>0</v>
      </c>
      <c r="AO38" s="134">
        <v>0</v>
      </c>
      <c r="AP38" s="134">
        <v>0</v>
      </c>
      <c r="AQ38" s="134">
        <v>0</v>
      </c>
      <c r="AR38" s="134">
        <v>0</v>
      </c>
      <c r="AS38" s="134">
        <v>0</v>
      </c>
      <c r="AT38" s="134">
        <v>0</v>
      </c>
      <c r="AU38" s="134">
        <v>0</v>
      </c>
      <c r="AV38" s="134">
        <v>0</v>
      </c>
      <c r="AW38" s="134">
        <v>0</v>
      </c>
      <c r="AX38" s="134">
        <v>0</v>
      </c>
      <c r="AY38" s="134">
        <v>0</v>
      </c>
      <c r="AZ38" s="134">
        <v>0</v>
      </c>
      <c r="BA38" s="134">
        <v>0</v>
      </c>
      <c r="BB38" s="134">
        <v>0</v>
      </c>
      <c r="BC38" s="134">
        <v>0</v>
      </c>
      <c r="BD38" s="134">
        <v>0</v>
      </c>
      <c r="BE38" s="134">
        <v>0</v>
      </c>
      <c r="BF38" s="134">
        <v>0</v>
      </c>
      <c r="BG38" s="134">
        <v>0</v>
      </c>
      <c r="BH38" s="134">
        <v>0</v>
      </c>
      <c r="BI38" s="134">
        <v>0</v>
      </c>
      <c r="BJ38" s="134">
        <v>29.200388792928788</v>
      </c>
      <c r="BK38" s="134">
        <v>29.236740980540254</v>
      </c>
      <c r="BL38" s="134">
        <v>31.030036845021918</v>
      </c>
      <c r="BM38" s="134">
        <v>29.456417727781062</v>
      </c>
      <c r="BN38" s="134">
        <v>27.58448752722164</v>
      </c>
      <c r="BO38" s="134">
        <v>28.281328924025214</v>
      </c>
      <c r="BP38" s="134">
        <v>27.88809666445383</v>
      </c>
      <c r="BQ38" s="134">
        <v>28.27691371598203</v>
      </c>
      <c r="BR38" s="134">
        <v>29.183420116749467</v>
      </c>
      <c r="BS38" s="134">
        <v>26.998335041569501</v>
      </c>
      <c r="BT38" s="134">
        <v>26.122713333411212</v>
      </c>
      <c r="BU38" s="134">
        <v>24.592913435878263</v>
      </c>
      <c r="BV38" s="134">
        <v>25.07140388409719</v>
      </c>
      <c r="BW38" s="134">
        <v>25.574218922114177</v>
      </c>
      <c r="BX38" s="134">
        <v>25.917387068768182</v>
      </c>
      <c r="BY38" s="134">
        <v>26.186951710301091</v>
      </c>
      <c r="BZ38" s="135">
        <v>26.382306949095575</v>
      </c>
    </row>
    <row r="39" spans="1:78" x14ac:dyDescent="0.35">
      <c r="A39" s="132"/>
      <c r="B39" s="51" t="s">
        <v>252</v>
      </c>
      <c r="C39" s="222" t="s">
        <v>131</v>
      </c>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v>1881.1419622526546</v>
      </c>
      <c r="AI39" s="134">
        <v>1770.9956173499511</v>
      </c>
      <c r="AJ39" s="134">
        <v>1919.8383720325337</v>
      </c>
      <c r="AK39" s="134">
        <v>2808.2114671013969</v>
      </c>
      <c r="AL39" s="134">
        <v>3364.6453520661062</v>
      </c>
      <c r="AM39" s="134">
        <v>3797.3026361471852</v>
      </c>
      <c r="AN39" s="134">
        <v>4042.7659061001195</v>
      </c>
      <c r="AO39" s="134">
        <v>4290.6732091758977</v>
      </c>
      <c r="AP39" s="134">
        <v>4430.9798252492219</v>
      </c>
      <c r="AQ39" s="134">
        <v>4345.1309105824066</v>
      </c>
      <c r="AR39" s="134">
        <v>3956.1632876944418</v>
      </c>
      <c r="AS39" s="134">
        <v>4222.8738383477103</v>
      </c>
      <c r="AT39" s="134">
        <v>4946.9183060756422</v>
      </c>
      <c r="AU39" s="134">
        <v>6390.3215280082295</v>
      </c>
      <c r="AV39" s="134">
        <v>8241.2141564093799</v>
      </c>
      <c r="AW39" s="134">
        <v>9699.5364812973003</v>
      </c>
      <c r="AX39" s="134">
        <v>10657.124773836995</v>
      </c>
      <c r="AY39" s="134">
        <v>11205.331005868697</v>
      </c>
      <c r="AZ39" s="134">
        <v>11362.809180431643</v>
      </c>
      <c r="BA39" s="134">
        <v>10925.223549789494</v>
      </c>
      <c r="BB39" s="134">
        <v>10515.703359781257</v>
      </c>
      <c r="BC39" s="134">
        <v>10257.301699380017</v>
      </c>
      <c r="BD39" s="134">
        <v>9890.0463299105195</v>
      </c>
      <c r="BE39" s="134">
        <v>10015.944180273584</v>
      </c>
      <c r="BF39" s="134">
        <v>10779.792624557314</v>
      </c>
      <c r="BG39" s="134">
        <v>10621.457966159966</v>
      </c>
      <c r="BH39" s="134">
        <v>11250.827136365806</v>
      </c>
      <c r="BI39" s="134">
        <v>11926.352898525338</v>
      </c>
      <c r="BJ39" s="134">
        <v>12323.406319497934</v>
      </c>
      <c r="BK39" s="134">
        <v>13023.972705176669</v>
      </c>
      <c r="BL39" s="134">
        <v>13623.19275268095</v>
      </c>
      <c r="BM39" s="134">
        <v>16469.565266372359</v>
      </c>
      <c r="BN39" s="134">
        <v>17596.521516397625</v>
      </c>
      <c r="BO39" s="134">
        <v>18580.250154685113</v>
      </c>
      <c r="BP39" s="134">
        <v>19183.441713811488</v>
      </c>
      <c r="BQ39" s="134">
        <v>19026.741358507072</v>
      </c>
      <c r="BR39" s="134">
        <v>18874.849802768371</v>
      </c>
      <c r="BS39" s="134">
        <v>18724.863030225144</v>
      </c>
      <c r="BT39" s="134">
        <v>17694.717038473173</v>
      </c>
      <c r="BU39" s="134">
        <v>16658.125605883244</v>
      </c>
      <c r="BV39" s="134">
        <v>18212.932914959354</v>
      </c>
      <c r="BW39" s="134">
        <v>18230.567499922508</v>
      </c>
      <c r="BX39" s="134">
        <v>17545.515800062753</v>
      </c>
      <c r="BY39" s="134">
        <v>17634.137713216896</v>
      </c>
      <c r="BZ39" s="135">
        <v>17677.993957322567</v>
      </c>
    </row>
    <row r="40" spans="1:78" x14ac:dyDescent="0.35">
      <c r="A40" s="132"/>
      <c r="B40" s="51" t="s">
        <v>253</v>
      </c>
      <c r="C40" s="222"/>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v>6888.0773532612475</v>
      </c>
      <c r="AI40" s="134">
        <v>6302.3047332293036</v>
      </c>
      <c r="AJ40" s="134">
        <v>5771.9717525122751</v>
      </c>
      <c r="AK40" s="134">
        <v>5924.8275325104105</v>
      </c>
      <c r="AL40" s="134">
        <v>5747.2229373379278</v>
      </c>
      <c r="AM40" s="134">
        <v>5391.8873808173166</v>
      </c>
      <c r="AN40" s="134">
        <v>5731.997462328939</v>
      </c>
      <c r="AO40" s="134">
        <v>5803.5370533124451</v>
      </c>
      <c r="AP40" s="134">
        <v>5936.1807378953154</v>
      </c>
      <c r="AQ40" s="134">
        <v>6132.6286794861935</v>
      </c>
      <c r="AR40" s="134">
        <v>6382.4415119074492</v>
      </c>
      <c r="AS40" s="134">
        <v>6651.6789873841617</v>
      </c>
      <c r="AT40" s="134">
        <v>6977.0136341897451</v>
      </c>
      <c r="AU40" s="134">
        <v>8140.9335932671038</v>
      </c>
      <c r="AV40" s="134">
        <v>9086.1698863615748</v>
      </c>
      <c r="AW40" s="134">
        <v>10072.4284098808</v>
      </c>
      <c r="AX40" s="134">
        <v>10812.664072033416</v>
      </c>
      <c r="AY40" s="134">
        <v>10547.85568813469</v>
      </c>
      <c r="AZ40" s="134">
        <v>10118.784853916075</v>
      </c>
      <c r="BA40" s="134">
        <v>9972.8833821514272</v>
      </c>
      <c r="BB40" s="134">
        <v>9942.4389371797024</v>
      </c>
      <c r="BC40" s="134">
        <v>9622.2489916331961</v>
      </c>
      <c r="BD40" s="134">
        <v>9617.1244347458214</v>
      </c>
      <c r="BE40" s="134">
        <v>9480.6807476376216</v>
      </c>
      <c r="BF40" s="134">
        <v>9276.137350803443</v>
      </c>
      <c r="BG40" s="134">
        <v>9032.010636396144</v>
      </c>
      <c r="BH40" s="134">
        <v>8706.2791205582926</v>
      </c>
      <c r="BI40" s="134">
        <v>8469.367886010974</v>
      </c>
      <c r="BJ40" s="134">
        <v>8108.7298956745954</v>
      </c>
      <c r="BK40" s="134">
        <v>8021.7432707731905</v>
      </c>
      <c r="BL40" s="134">
        <v>7652.6244020015938</v>
      </c>
      <c r="BM40" s="134">
        <v>7071.2882474395819</v>
      </c>
      <c r="BN40" s="134">
        <v>6316.5046061983048</v>
      </c>
      <c r="BO40" s="134">
        <v>5531.128101184795</v>
      </c>
      <c r="BP40" s="134">
        <v>3596.6244220032286</v>
      </c>
      <c r="BQ40" s="134">
        <v>1281.1314900379107</v>
      </c>
      <c r="BR40" s="134">
        <v>260.19272985183335</v>
      </c>
      <c r="BS40" s="134">
        <v>65.452922590832671</v>
      </c>
      <c r="BT40" s="134">
        <v>15.403222321458857</v>
      </c>
      <c r="BU40" s="134">
        <v>6.7390039998167071</v>
      </c>
      <c r="BV40" s="134">
        <v>0.32997138366712914</v>
      </c>
      <c r="BW40" s="134">
        <v>0.88436993564064681</v>
      </c>
      <c r="BX40" s="134">
        <v>0.9097251654608689</v>
      </c>
      <c r="BY40" s="134">
        <v>0.67949256056305074</v>
      </c>
      <c r="BZ40" s="135">
        <v>0.44718547758140553</v>
      </c>
    </row>
    <row r="41" spans="1:78" x14ac:dyDescent="0.35">
      <c r="A41" s="132"/>
      <c r="B41" s="61" t="s">
        <v>247</v>
      </c>
      <c r="C41" s="222" t="s">
        <v>124</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v>6888.0773532612475</v>
      </c>
      <c r="AI41" s="134">
        <v>6290.6489857747938</v>
      </c>
      <c r="AJ41" s="134">
        <v>5739.3547757313818</v>
      </c>
      <c r="AK41" s="134">
        <v>5848.0910160612284</v>
      </c>
      <c r="AL41" s="134">
        <v>5601.5408919059</v>
      </c>
      <c r="AM41" s="134">
        <v>5216.2151967119053</v>
      </c>
      <c r="AN41" s="134">
        <v>5484.8833056676958</v>
      </c>
      <c r="AO41" s="134">
        <v>5508.3833715124283</v>
      </c>
      <c r="AP41" s="134">
        <v>5507.5015692864199</v>
      </c>
      <c r="AQ41" s="134">
        <v>5588.1887558982617</v>
      </c>
      <c r="AR41" s="134">
        <v>5734.7425406482671</v>
      </c>
      <c r="AS41" s="134">
        <v>5870.7179394083041</v>
      </c>
      <c r="AT41" s="134">
        <v>6036.9262097518867</v>
      </c>
      <c r="AU41" s="134">
        <v>6913.2177769459522</v>
      </c>
      <c r="AV41" s="134">
        <v>7585.4062046566041</v>
      </c>
      <c r="AW41" s="134">
        <v>8242.7048291400806</v>
      </c>
      <c r="AX41" s="134">
        <v>8702.6673212951555</v>
      </c>
      <c r="AY41" s="134">
        <v>8518.0417789795829</v>
      </c>
      <c r="AZ41" s="134">
        <v>8392.7890708905961</v>
      </c>
      <c r="BA41" s="134">
        <v>8519.2774256880693</v>
      </c>
      <c r="BB41" s="134">
        <v>8680.4983283350066</v>
      </c>
      <c r="BC41" s="134">
        <v>8559.3297757569017</v>
      </c>
      <c r="BD41" s="134">
        <v>8628.409497650513</v>
      </c>
      <c r="BE41" s="134">
        <v>8755.2857042282922</v>
      </c>
      <c r="BF41" s="134">
        <v>8627.3310374205248</v>
      </c>
      <c r="BG41" s="134">
        <v>8430.6069875999947</v>
      </c>
      <c r="BH41" s="134">
        <v>8207.6565140973144</v>
      </c>
      <c r="BI41" s="134">
        <v>8071.1130572825377</v>
      </c>
      <c r="BJ41" s="134">
        <v>7758.645398226985</v>
      </c>
      <c r="BK41" s="134">
        <v>7723.1994376511784</v>
      </c>
      <c r="BL41" s="134">
        <v>7400.1841413079228</v>
      </c>
      <c r="BM41" s="134">
        <v>6864.67546051313</v>
      </c>
      <c r="BN41" s="134">
        <v>6137.5636780344021</v>
      </c>
      <c r="BO41" s="134">
        <v>5389.6826696386324</v>
      </c>
      <c r="BP41" s="134">
        <v>3504.7837528836858</v>
      </c>
      <c r="BQ41" s="134">
        <v>1250.7466268414241</v>
      </c>
      <c r="BR41" s="134">
        <v>254.70290358091736</v>
      </c>
      <c r="BS41" s="134">
        <v>64.333330540709852</v>
      </c>
      <c r="BT41" s="134">
        <v>15.223374424132734</v>
      </c>
      <c r="BU41" s="134">
        <v>6.6589524642208744</v>
      </c>
      <c r="BV41" s="134">
        <v>0.32478402694616582</v>
      </c>
      <c r="BW41" s="134">
        <v>0.87046708661634697</v>
      </c>
      <c r="BX41" s="134">
        <v>0.89542371635083495</v>
      </c>
      <c r="BY41" s="134">
        <v>0.66881051213294485</v>
      </c>
      <c r="BZ41" s="135">
        <v>0.44015544192537664</v>
      </c>
    </row>
    <row r="42" spans="1:78" x14ac:dyDescent="0.35">
      <c r="A42" s="132"/>
      <c r="B42" s="61" t="s">
        <v>248</v>
      </c>
      <c r="C42" s="222" t="s">
        <v>124</v>
      </c>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v>0</v>
      </c>
      <c r="AI42" s="134">
        <v>11.655747454509241</v>
      </c>
      <c r="AJ42" s="134">
        <v>32.616976780892927</v>
      </c>
      <c r="AK42" s="134">
        <v>76.736516449181693</v>
      </c>
      <c r="AL42" s="134">
        <v>145.68204543202674</v>
      </c>
      <c r="AM42" s="134">
        <v>175.67218410541145</v>
      </c>
      <c r="AN42" s="134">
        <v>247.11415666124307</v>
      </c>
      <c r="AO42" s="134">
        <v>295.15368180001724</v>
      </c>
      <c r="AP42" s="134">
        <v>428.67916860889574</v>
      </c>
      <c r="AQ42" s="134">
        <v>544.43992358793184</v>
      </c>
      <c r="AR42" s="134">
        <v>647.69897125918226</v>
      </c>
      <c r="AS42" s="134">
        <v>780.96104797585747</v>
      </c>
      <c r="AT42" s="134">
        <v>940.087424437859</v>
      </c>
      <c r="AU42" s="134">
        <v>1227.7158163211514</v>
      </c>
      <c r="AV42" s="134">
        <v>1500.7636817049702</v>
      </c>
      <c r="AW42" s="134">
        <v>1829.7235807407192</v>
      </c>
      <c r="AX42" s="134">
        <v>2109.9967507382607</v>
      </c>
      <c r="AY42" s="134">
        <v>2029.8139091551075</v>
      </c>
      <c r="AZ42" s="134">
        <v>1725.9957830254787</v>
      </c>
      <c r="BA42" s="134">
        <v>1453.6059564633588</v>
      </c>
      <c r="BB42" s="134">
        <v>1261.9406088446974</v>
      </c>
      <c r="BC42" s="134">
        <v>1062.9192158762951</v>
      </c>
      <c r="BD42" s="134">
        <v>988.71493709530705</v>
      </c>
      <c r="BE42" s="134">
        <v>725.39504340932979</v>
      </c>
      <c r="BF42" s="134">
        <v>648.80631338291789</v>
      </c>
      <c r="BG42" s="134">
        <v>601.40364879614992</v>
      </c>
      <c r="BH42" s="134">
        <v>498.6226064609786</v>
      </c>
      <c r="BI42" s="134">
        <v>398.25482872843685</v>
      </c>
      <c r="BJ42" s="134">
        <v>350.08449744761077</v>
      </c>
      <c r="BK42" s="134">
        <v>298.54383312201242</v>
      </c>
      <c r="BL42" s="134">
        <v>252.44026069367007</v>
      </c>
      <c r="BM42" s="134">
        <v>206.61278692645183</v>
      </c>
      <c r="BN42" s="134">
        <v>178.94092816390386</v>
      </c>
      <c r="BO42" s="134">
        <v>141.44543154616224</v>
      </c>
      <c r="BP42" s="134">
        <v>91.840669119542781</v>
      </c>
      <c r="BQ42" s="134">
        <v>30.384863196486645</v>
      </c>
      <c r="BR42" s="134">
        <v>5.4898262709159997</v>
      </c>
      <c r="BS42" s="134">
        <v>1.119592050122822</v>
      </c>
      <c r="BT42" s="134">
        <v>0.17984789732612375</v>
      </c>
      <c r="BU42" s="134">
        <v>8.0051535595832515E-2</v>
      </c>
      <c r="BV42" s="134">
        <v>5.18735672096334E-3</v>
      </c>
      <c r="BW42" s="134">
        <v>1.3902849024299873E-2</v>
      </c>
      <c r="BX42" s="134">
        <v>1.4301449110033917E-2</v>
      </c>
      <c r="BY42" s="134">
        <v>1.0682048430105905E-2</v>
      </c>
      <c r="BZ42" s="135">
        <v>7.0300356560288836E-3</v>
      </c>
    </row>
    <row r="43" spans="1:78" ht="25.5" customHeight="1" x14ac:dyDescent="0.35">
      <c r="A43" s="132"/>
      <c r="B43" s="51" t="s">
        <v>240</v>
      </c>
      <c r="C43" s="222"/>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v>3363.4287168488345</v>
      </c>
      <c r="AI43" s="134">
        <v>3025.2796693051137</v>
      </c>
      <c r="AJ43" s="134">
        <v>3526.4982552559077</v>
      </c>
      <c r="AK43" s="134">
        <v>5375.7409514226092</v>
      </c>
      <c r="AL43" s="134">
        <v>8316.4794785467293</v>
      </c>
      <c r="AM43" s="134">
        <v>10136.35016881742</v>
      </c>
      <c r="AN43" s="134">
        <v>10967.378260269399</v>
      </c>
      <c r="AO43" s="134">
        <v>11943.248573742492</v>
      </c>
      <c r="AP43" s="134">
        <v>12306.608326038926</v>
      </c>
      <c r="AQ43" s="134">
        <v>11292.038210009945</v>
      </c>
      <c r="AR43" s="134">
        <v>9198.5351883192488</v>
      </c>
      <c r="AS43" s="134">
        <v>8167.5048907881828</v>
      </c>
      <c r="AT43" s="134">
        <v>8952.3398644614845</v>
      </c>
      <c r="AU43" s="134">
        <v>11541.737439557604</v>
      </c>
      <c r="AV43" s="134">
        <v>14017.572618040213</v>
      </c>
      <c r="AW43" s="134">
        <v>15032.573356193046</v>
      </c>
      <c r="AX43" s="134">
        <v>15387.807740479771</v>
      </c>
      <c r="AY43" s="134">
        <v>15599.943762665698</v>
      </c>
      <c r="AZ43" s="134">
        <v>12277.923488645029</v>
      </c>
      <c r="BA43" s="134">
        <v>9004.5159574163463</v>
      </c>
      <c r="BB43" s="134">
        <v>8840.9533374455496</v>
      </c>
      <c r="BC43" s="134">
        <v>8668.6970361821459</v>
      </c>
      <c r="BD43" s="134">
        <v>8738.0527809354498</v>
      </c>
      <c r="BE43" s="134">
        <v>8933.8597875611049</v>
      </c>
      <c r="BF43" s="134">
        <v>8478.9938913833321</v>
      </c>
      <c r="BG43" s="134">
        <v>8912.8446838385807</v>
      </c>
      <c r="BH43" s="134">
        <v>8822.4399115472734</v>
      </c>
      <c r="BI43" s="134">
        <v>8436.337512308075</v>
      </c>
      <c r="BJ43" s="134">
        <v>8383.6261976935966</v>
      </c>
      <c r="BK43" s="134">
        <v>8785.0846119025573</v>
      </c>
      <c r="BL43" s="134">
        <v>8490.2518789115875</v>
      </c>
      <c r="BM43" s="134">
        <v>8678.6140310319151</v>
      </c>
      <c r="BN43" s="134">
        <v>8211.8290796631118</v>
      </c>
      <c r="BO43" s="134">
        <v>7336.4913381364204</v>
      </c>
      <c r="BP43" s="134">
        <v>5507.8859323896268</v>
      </c>
      <c r="BQ43" s="134">
        <v>3681.7487124924965</v>
      </c>
      <c r="BR43" s="134">
        <v>2951.6881325661666</v>
      </c>
      <c r="BS43" s="134">
        <v>2598.8787949270054</v>
      </c>
      <c r="BT43" s="134">
        <v>2246.7800723080709</v>
      </c>
      <c r="BU43" s="134">
        <v>2134.0957374983768</v>
      </c>
      <c r="BV43" s="134">
        <v>2151.1558747540748</v>
      </c>
      <c r="BW43" s="134">
        <v>2077.8905788212764</v>
      </c>
      <c r="BX43" s="134">
        <v>2029.2724233051692</v>
      </c>
      <c r="BY43" s="134">
        <v>2012.8602768607891</v>
      </c>
      <c r="BZ43" s="135">
        <v>2046.5858134104678</v>
      </c>
    </row>
    <row r="44" spans="1:78" x14ac:dyDescent="0.35">
      <c r="A44" s="132"/>
      <c r="B44" s="61" t="s">
        <v>254</v>
      </c>
      <c r="C44" s="222" t="s">
        <v>131</v>
      </c>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v>0</v>
      </c>
      <c r="AI44" s="134">
        <v>8.3639435721122872</v>
      </c>
      <c r="AJ44" s="134">
        <v>12.635125067326136</v>
      </c>
      <c r="AK44" s="134">
        <v>14.609494430444503</v>
      </c>
      <c r="AL44" s="134">
        <v>23.088908546974363</v>
      </c>
      <c r="AM44" s="134">
        <v>58.779247340424597</v>
      </c>
      <c r="AN44" s="134">
        <v>106.89955046507011</v>
      </c>
      <c r="AO44" s="134">
        <v>176.03673346425617</v>
      </c>
      <c r="AP44" s="134">
        <v>242.87176666837541</v>
      </c>
      <c r="AQ44" s="134">
        <v>308.77943025425014</v>
      </c>
      <c r="AR44" s="134">
        <v>379.38967138987766</v>
      </c>
      <c r="AS44" s="134">
        <v>443.50298644603924</v>
      </c>
      <c r="AT44" s="134">
        <v>449.59519295714608</v>
      </c>
      <c r="AU44" s="134">
        <v>544.35896319188146</v>
      </c>
      <c r="AV44" s="134">
        <v>641.82782716155873</v>
      </c>
      <c r="AW44" s="134">
        <v>744.58408463563569</v>
      </c>
      <c r="AX44" s="134">
        <v>761.47150804201954</v>
      </c>
      <c r="AY44" s="134">
        <v>742.04628880856296</v>
      </c>
      <c r="AZ44" s="134">
        <v>725.72886382118929</v>
      </c>
      <c r="BA44" s="134">
        <v>730.38068867611776</v>
      </c>
      <c r="BB44" s="134">
        <v>723.47732520999602</v>
      </c>
      <c r="BC44" s="134">
        <v>720.67400478878324</v>
      </c>
      <c r="BD44" s="134">
        <v>690.03203772674033</v>
      </c>
      <c r="BE44" s="134">
        <v>686.988120409315</v>
      </c>
      <c r="BF44" s="134">
        <v>201.94646834199688</v>
      </c>
      <c r="BG44" s="134">
        <v>87.277046333552121</v>
      </c>
      <c r="BH44" s="134">
        <v>0</v>
      </c>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5">
        <v>0</v>
      </c>
    </row>
    <row r="45" spans="1:78" x14ac:dyDescent="0.35">
      <c r="A45" s="132"/>
      <c r="B45" s="61" t="s">
        <v>255</v>
      </c>
      <c r="C45" s="222" t="s">
        <v>131</v>
      </c>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v>3363.4287168488345</v>
      </c>
      <c r="AI45" s="134">
        <v>3016.9157257330016</v>
      </c>
      <c r="AJ45" s="134">
        <v>3513.8631301885812</v>
      </c>
      <c r="AK45" s="134">
        <v>5361.1314569921651</v>
      </c>
      <c r="AL45" s="134">
        <v>8293.390569999754</v>
      </c>
      <c r="AM45" s="134">
        <v>10077.570921476996</v>
      </c>
      <c r="AN45" s="134">
        <v>10860.478709804331</v>
      </c>
      <c r="AO45" s="134">
        <v>11767.211840278236</v>
      </c>
      <c r="AP45" s="134">
        <v>12063.736559370551</v>
      </c>
      <c r="AQ45" s="134">
        <v>10983.258779755695</v>
      </c>
      <c r="AR45" s="134">
        <v>8819.1455169293713</v>
      </c>
      <c r="AS45" s="134">
        <v>7724.0019043421435</v>
      </c>
      <c r="AT45" s="134">
        <v>8502.744671504337</v>
      </c>
      <c r="AU45" s="134">
        <v>10997.378476365722</v>
      </c>
      <c r="AV45" s="134">
        <v>13375.744790878654</v>
      </c>
      <c r="AW45" s="134">
        <v>14287.98927155741</v>
      </c>
      <c r="AX45" s="134">
        <v>14626.33623243775</v>
      </c>
      <c r="AY45" s="134">
        <v>14857.897473857134</v>
      </c>
      <c r="AZ45" s="134">
        <v>11552.19462482384</v>
      </c>
      <c r="BA45" s="134">
        <v>8274.1352687402286</v>
      </c>
      <c r="BB45" s="134">
        <v>8117.4760122355528</v>
      </c>
      <c r="BC45" s="134">
        <v>7948.0230313933616</v>
      </c>
      <c r="BD45" s="134">
        <v>8048.0207432087082</v>
      </c>
      <c r="BE45" s="134">
        <v>8246.8716671517886</v>
      </c>
      <c r="BF45" s="134">
        <v>8277.0474230413365</v>
      </c>
      <c r="BG45" s="134">
        <v>8825.5676375050298</v>
      </c>
      <c r="BH45" s="134">
        <v>8822.4399115472734</v>
      </c>
      <c r="BI45" s="134">
        <v>8436.337512308075</v>
      </c>
      <c r="BJ45" s="134">
        <v>8383.6261976935966</v>
      </c>
      <c r="BK45" s="134">
        <v>8785.0846119025573</v>
      </c>
      <c r="BL45" s="134">
        <v>8490.2518789115875</v>
      </c>
      <c r="BM45" s="134">
        <v>8678.6140310319151</v>
      </c>
      <c r="BN45" s="134">
        <v>8211.8290796631118</v>
      </c>
      <c r="BO45" s="134">
        <v>7336.4913381364204</v>
      </c>
      <c r="BP45" s="134">
        <v>5507.8859323896268</v>
      </c>
      <c r="BQ45" s="134">
        <v>3681.7487124924965</v>
      </c>
      <c r="BR45" s="134">
        <v>2951.6881325661666</v>
      </c>
      <c r="BS45" s="134">
        <v>2598.8787949270054</v>
      </c>
      <c r="BT45" s="134">
        <v>2246.7800723080709</v>
      </c>
      <c r="BU45" s="134">
        <v>2134.0957374983768</v>
      </c>
      <c r="BV45" s="134">
        <v>2151.1558747540748</v>
      </c>
      <c r="BW45" s="134">
        <v>2077.8905788212764</v>
      </c>
      <c r="BX45" s="134">
        <v>2029.2724233051692</v>
      </c>
      <c r="BY45" s="134">
        <v>2012.8602768607891</v>
      </c>
      <c r="BZ45" s="135">
        <v>2046.5858134104678</v>
      </c>
    </row>
    <row r="46" spans="1:78" x14ac:dyDescent="0.35">
      <c r="A46" s="132"/>
      <c r="B46" s="51" t="s">
        <v>148</v>
      </c>
      <c r="C46" s="222" t="s">
        <v>131</v>
      </c>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v>0</v>
      </c>
      <c r="AI46" s="134">
        <v>0</v>
      </c>
      <c r="AJ46" s="134">
        <v>0</v>
      </c>
      <c r="AK46" s="134">
        <v>0</v>
      </c>
      <c r="AL46" s="134">
        <v>0</v>
      </c>
      <c r="AM46" s="134">
        <v>0</v>
      </c>
      <c r="AN46" s="134">
        <v>0</v>
      </c>
      <c r="AO46" s="134">
        <v>0</v>
      </c>
      <c r="AP46" s="134">
        <v>0</v>
      </c>
      <c r="AQ46" s="134">
        <v>0</v>
      </c>
      <c r="AR46" s="134">
        <v>2.6498190984664127</v>
      </c>
      <c r="AS46" s="134">
        <v>20.715218531432491</v>
      </c>
      <c r="AT46" s="134">
        <v>43.57745477772518</v>
      </c>
      <c r="AU46" s="134">
        <v>77.483528868282875</v>
      </c>
      <c r="AV46" s="134">
        <v>142.38709637773641</v>
      </c>
      <c r="AW46" s="134">
        <v>181.57988511564878</v>
      </c>
      <c r="AX46" s="134">
        <v>161.12548795306409</v>
      </c>
      <c r="AY46" s="134">
        <v>161.32836879953297</v>
      </c>
      <c r="AZ46" s="134">
        <v>162.99296805702261</v>
      </c>
      <c r="BA46" s="134">
        <v>158.94728813397828</v>
      </c>
      <c r="BB46" s="134">
        <v>163.36010345042854</v>
      </c>
      <c r="BC46" s="134">
        <v>181.84757163979617</v>
      </c>
      <c r="BD46" s="134">
        <v>188.2101861417699</v>
      </c>
      <c r="BE46" s="134">
        <v>208.93746545048117</v>
      </c>
      <c r="BF46" s="134">
        <v>231.06906619496635</v>
      </c>
      <c r="BG46" s="134">
        <v>253.97831987633811</v>
      </c>
      <c r="BH46" s="134">
        <v>273.67427991986744</v>
      </c>
      <c r="BI46" s="134">
        <v>294.34662187708824</v>
      </c>
      <c r="BJ46" s="134">
        <v>320.23570890597591</v>
      </c>
      <c r="BK46" s="134">
        <v>356.9693733170979</v>
      </c>
      <c r="BL46" s="134">
        <v>381.65502889546025</v>
      </c>
      <c r="BM46" s="134">
        <v>394.87250065468783</v>
      </c>
      <c r="BN46" s="134">
        <v>397.7188596533652</v>
      </c>
      <c r="BO46" s="134">
        <v>365.33412007863768</v>
      </c>
      <c r="BP46" s="134">
        <v>333.7860067782384</v>
      </c>
      <c r="BQ46" s="134">
        <v>308.27947414499454</v>
      </c>
      <c r="BR46" s="134">
        <v>289.01906930737789</v>
      </c>
      <c r="BS46" s="134">
        <v>0</v>
      </c>
      <c r="BT46" s="134">
        <v>0</v>
      </c>
      <c r="BU46" s="134">
        <v>0</v>
      </c>
      <c r="BV46" s="134">
        <v>0</v>
      </c>
      <c r="BW46" s="134">
        <v>0</v>
      </c>
      <c r="BX46" s="134">
        <v>0</v>
      </c>
      <c r="BY46" s="134">
        <v>0</v>
      </c>
      <c r="BZ46" s="135">
        <v>0</v>
      </c>
    </row>
    <row r="47" spans="1:78" x14ac:dyDescent="0.35">
      <c r="A47" s="132"/>
      <c r="B47" s="51" t="s">
        <v>27</v>
      </c>
      <c r="C47" s="222" t="s">
        <v>121</v>
      </c>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v>760.51314088956042</v>
      </c>
      <c r="AI47" s="134">
        <v>728.9247066860014</v>
      </c>
      <c r="AJ47" s="134">
        <v>699.66961550640383</v>
      </c>
      <c r="AK47" s="134">
        <v>700.29432554567018</v>
      </c>
      <c r="AL47" s="134">
        <v>677.19134633987233</v>
      </c>
      <c r="AM47" s="134">
        <v>715.73532150837377</v>
      </c>
      <c r="AN47" s="134">
        <v>719.9058783015173</v>
      </c>
      <c r="AO47" s="134">
        <v>737.6694727282221</v>
      </c>
      <c r="AP47" s="134">
        <v>698.11075703502502</v>
      </c>
      <c r="AQ47" s="134">
        <v>679.12883454223584</v>
      </c>
      <c r="AR47" s="134">
        <v>628.05062737527362</v>
      </c>
      <c r="AS47" s="134">
        <v>613.59636008953692</v>
      </c>
      <c r="AT47" s="134">
        <v>622.27727969984107</v>
      </c>
      <c r="AU47" s="134">
        <v>669.60308981219418</v>
      </c>
      <c r="AV47" s="134">
        <v>657.93627895054135</v>
      </c>
      <c r="AW47" s="134">
        <v>647.27171638063817</v>
      </c>
      <c r="AX47" s="134">
        <v>669.86768467169838</v>
      </c>
      <c r="AY47" s="134">
        <v>673.52082432905411</v>
      </c>
      <c r="AZ47" s="134">
        <v>683.73922052769319</v>
      </c>
      <c r="BA47" s="134">
        <v>682.10244722882601</v>
      </c>
      <c r="BB47" s="134">
        <v>688.86839808065929</v>
      </c>
      <c r="BC47" s="134">
        <v>675.58154052764189</v>
      </c>
      <c r="BD47" s="134">
        <v>649.11866783941446</v>
      </c>
      <c r="BE47" s="134">
        <v>654.35124681794559</v>
      </c>
      <c r="BF47" s="134">
        <v>631.21668605302955</v>
      </c>
      <c r="BG47" s="134">
        <v>636.8085631854093</v>
      </c>
      <c r="BH47" s="134">
        <v>606.85995758579384</v>
      </c>
      <c r="BI47" s="134">
        <v>582.10138240165793</v>
      </c>
      <c r="BJ47" s="134">
        <v>555.49995973967941</v>
      </c>
      <c r="BK47" s="134">
        <v>509.80975632174074</v>
      </c>
      <c r="BL47" s="134">
        <v>413.20425434169562</v>
      </c>
      <c r="BM47" s="134">
        <v>412.9812337608459</v>
      </c>
      <c r="BN47" s="134">
        <v>458.82471066911069</v>
      </c>
      <c r="BO47" s="134">
        <v>440.29833587018879</v>
      </c>
      <c r="BP47" s="134">
        <v>427.30639454665726</v>
      </c>
      <c r="BQ47" s="134">
        <v>404.50281088560627</v>
      </c>
      <c r="BR47" s="134">
        <v>391.53720708505449</v>
      </c>
      <c r="BS47" s="134">
        <v>366.83246370739869</v>
      </c>
      <c r="BT47" s="134">
        <v>346.62462073111203</v>
      </c>
      <c r="BU47" s="134">
        <v>333.84483283177781</v>
      </c>
      <c r="BV47" s="134">
        <v>333.14319963776694</v>
      </c>
      <c r="BW47" s="134">
        <v>330.77389998240199</v>
      </c>
      <c r="BX47" s="134">
        <v>324.41933223291431</v>
      </c>
      <c r="BY47" s="134">
        <v>319.49916520993366</v>
      </c>
      <c r="BZ47" s="135">
        <v>314.44841052661741</v>
      </c>
    </row>
    <row r="48" spans="1:78" ht="25.5" customHeight="1" x14ac:dyDescent="0.35">
      <c r="A48" s="132"/>
      <c r="B48" s="139" t="s">
        <v>256</v>
      </c>
      <c r="C48" s="222" t="s">
        <v>131</v>
      </c>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v>0</v>
      </c>
      <c r="AI48" s="134">
        <v>0</v>
      </c>
      <c r="AJ48" s="134">
        <v>0</v>
      </c>
      <c r="AK48" s="134">
        <v>0</v>
      </c>
      <c r="AL48" s="134">
        <v>0</v>
      </c>
      <c r="AM48" s="134">
        <v>0</v>
      </c>
      <c r="AN48" s="134">
        <v>0</v>
      </c>
      <c r="AO48" s="134">
        <v>0</v>
      </c>
      <c r="AP48" s="134">
        <v>0</v>
      </c>
      <c r="AQ48" s="134">
        <v>0</v>
      </c>
      <c r="AR48" s="134">
        <v>0</v>
      </c>
      <c r="AS48" s="134">
        <v>0</v>
      </c>
      <c r="AT48" s="134">
        <v>0</v>
      </c>
      <c r="AU48" s="134">
        <v>0</v>
      </c>
      <c r="AV48" s="134">
        <v>0</v>
      </c>
      <c r="AW48" s="134">
        <v>0</v>
      </c>
      <c r="AX48" s="134">
        <v>0</v>
      </c>
      <c r="AY48" s="134">
        <v>0</v>
      </c>
      <c r="AZ48" s="134">
        <v>0</v>
      </c>
      <c r="BA48" s="134">
        <v>0</v>
      </c>
      <c r="BB48" s="134">
        <v>0</v>
      </c>
      <c r="BC48" s="134">
        <v>0</v>
      </c>
      <c r="BD48" s="134">
        <v>0</v>
      </c>
      <c r="BE48" s="134">
        <v>0</v>
      </c>
      <c r="BF48" s="134">
        <v>0</v>
      </c>
      <c r="BG48" s="134">
        <v>0</v>
      </c>
      <c r="BH48" s="134">
        <v>0</v>
      </c>
      <c r="BI48" s="134">
        <v>0</v>
      </c>
      <c r="BJ48" s="134">
        <v>0</v>
      </c>
      <c r="BK48" s="134">
        <v>0</v>
      </c>
      <c r="BL48" s="134">
        <v>106.69973553694211</v>
      </c>
      <c r="BM48" s="134">
        <v>123.83183100536094</v>
      </c>
      <c r="BN48" s="134">
        <v>124.96535733212262</v>
      </c>
      <c r="BO48" s="134">
        <v>129.96037989871948</v>
      </c>
      <c r="BP48" s="134">
        <v>120.8016968934424</v>
      </c>
      <c r="BQ48" s="134">
        <v>109.44158512387315</v>
      </c>
      <c r="BR48" s="134">
        <v>16.704647915118905</v>
      </c>
      <c r="BS48" s="134">
        <v>0</v>
      </c>
      <c r="BT48" s="134">
        <v>0</v>
      </c>
      <c r="BU48" s="134">
        <v>0</v>
      </c>
      <c r="BV48" s="134">
        <v>0</v>
      </c>
      <c r="BW48" s="134">
        <v>0</v>
      </c>
      <c r="BX48" s="134">
        <v>0</v>
      </c>
      <c r="BY48" s="134">
        <v>0</v>
      </c>
      <c r="BZ48" s="135">
        <v>0</v>
      </c>
    </row>
    <row r="49" spans="1:78" x14ac:dyDescent="0.35">
      <c r="A49" s="132"/>
      <c r="B49" s="139" t="s">
        <v>152</v>
      </c>
      <c r="C49" s="222" t="s">
        <v>121</v>
      </c>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v>0</v>
      </c>
      <c r="AI49" s="134">
        <v>0</v>
      </c>
      <c r="AJ49" s="134">
        <v>0</v>
      </c>
      <c r="AK49" s="134">
        <v>0</v>
      </c>
      <c r="AL49" s="134">
        <v>0</v>
      </c>
      <c r="AM49" s="134">
        <v>0</v>
      </c>
      <c r="AN49" s="134">
        <v>0</v>
      </c>
      <c r="AO49" s="134">
        <v>0</v>
      </c>
      <c r="AP49" s="134">
        <v>0</v>
      </c>
      <c r="AQ49" s="134">
        <v>0</v>
      </c>
      <c r="AR49" s="134">
        <v>0</v>
      </c>
      <c r="AS49" s="134">
        <v>0</v>
      </c>
      <c r="AT49" s="134">
        <v>0</v>
      </c>
      <c r="AU49" s="134">
        <v>0</v>
      </c>
      <c r="AV49" s="134">
        <v>0</v>
      </c>
      <c r="AW49" s="134">
        <v>0</v>
      </c>
      <c r="AX49" s="134">
        <v>0</v>
      </c>
      <c r="AY49" s="134">
        <v>0</v>
      </c>
      <c r="AZ49" s="134">
        <v>0</v>
      </c>
      <c r="BA49" s="134">
        <v>0</v>
      </c>
      <c r="BB49" s="134">
        <v>0</v>
      </c>
      <c r="BC49" s="134">
        <v>0</v>
      </c>
      <c r="BD49" s="134">
        <v>0</v>
      </c>
      <c r="BE49" s="134">
        <v>7.3847412269521335</v>
      </c>
      <c r="BF49" s="134">
        <v>7.7731754109937237</v>
      </c>
      <c r="BG49" s="134">
        <v>6.7074512792712424</v>
      </c>
      <c r="BH49" s="134">
        <v>23.895777324139992</v>
      </c>
      <c r="BI49" s="134">
        <v>48.56774306527408</v>
      </c>
      <c r="BJ49" s="134">
        <v>49.739599115694062</v>
      </c>
      <c r="BK49" s="134">
        <v>56.552361622310734</v>
      </c>
      <c r="BL49" s="134">
        <v>45.369625357199617</v>
      </c>
      <c r="BM49" s="134">
        <v>56.10459143898251</v>
      </c>
      <c r="BN49" s="134">
        <v>69.03210535285794</v>
      </c>
      <c r="BO49" s="134">
        <v>58.683207738193111</v>
      </c>
      <c r="BP49" s="134">
        <v>62.394914082273743</v>
      </c>
      <c r="BQ49" s="134">
        <v>0.67245412547435712</v>
      </c>
      <c r="BR49" s="134">
        <v>0.22315390060826287</v>
      </c>
      <c r="BS49" s="134">
        <v>0.16040135287865578</v>
      </c>
      <c r="BT49" s="134">
        <v>0</v>
      </c>
      <c r="BU49" s="134">
        <v>0</v>
      </c>
      <c r="BV49" s="134">
        <v>0</v>
      </c>
      <c r="BW49" s="134">
        <v>0</v>
      </c>
      <c r="BX49" s="134">
        <v>0</v>
      </c>
      <c r="BY49" s="134">
        <v>0</v>
      </c>
      <c r="BZ49" s="135">
        <v>0</v>
      </c>
    </row>
    <row r="50" spans="1:78" x14ac:dyDescent="0.35">
      <c r="A50" s="132"/>
      <c r="B50" s="139" t="s">
        <v>153</v>
      </c>
      <c r="C50" s="222"/>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v>0</v>
      </c>
      <c r="AI50" s="134">
        <v>0</v>
      </c>
      <c r="AJ50" s="134">
        <v>0</v>
      </c>
      <c r="AK50" s="134">
        <v>0</v>
      </c>
      <c r="AL50" s="134">
        <v>0</v>
      </c>
      <c r="AM50" s="134">
        <v>0</v>
      </c>
      <c r="AN50" s="134">
        <v>0</v>
      </c>
      <c r="AO50" s="134">
        <v>0</v>
      </c>
      <c r="AP50" s="134">
        <v>0</v>
      </c>
      <c r="AQ50" s="134">
        <v>0</v>
      </c>
      <c r="AR50" s="134">
        <v>0</v>
      </c>
      <c r="AS50" s="134">
        <v>0</v>
      </c>
      <c r="AT50" s="134">
        <v>0</v>
      </c>
      <c r="AU50" s="134">
        <v>0</v>
      </c>
      <c r="AV50" s="134">
        <v>0</v>
      </c>
      <c r="AW50" s="134">
        <v>0</v>
      </c>
      <c r="AX50" s="134">
        <v>0</v>
      </c>
      <c r="AY50" s="134">
        <v>0</v>
      </c>
      <c r="AZ50" s="134">
        <v>2907.2570848932382</v>
      </c>
      <c r="BA50" s="134">
        <v>5269.3086589354934</v>
      </c>
      <c r="BB50" s="134">
        <v>4742.0017578353718</v>
      </c>
      <c r="BC50" s="134">
        <v>4310.994346181551</v>
      </c>
      <c r="BD50" s="134">
        <v>3664.8059470540984</v>
      </c>
      <c r="BE50" s="134">
        <v>3261.2136859263924</v>
      </c>
      <c r="BF50" s="134">
        <v>3204.1224899723152</v>
      </c>
      <c r="BG50" s="134">
        <v>3093.8515575274496</v>
      </c>
      <c r="BH50" s="134">
        <v>2694.2074007657452</v>
      </c>
      <c r="BI50" s="134">
        <v>2912.8316324790103</v>
      </c>
      <c r="BJ50" s="134">
        <v>2997.8727213653215</v>
      </c>
      <c r="BK50" s="134">
        <v>2701.0127546086887</v>
      </c>
      <c r="BL50" s="134">
        <v>3355.2415966935978</v>
      </c>
      <c r="BM50" s="134">
        <v>5422.4266516032876</v>
      </c>
      <c r="BN50" s="134">
        <v>5085.7814595717755</v>
      </c>
      <c r="BO50" s="134">
        <v>5529.6770530507138</v>
      </c>
      <c r="BP50" s="134">
        <v>5676.047437301766</v>
      </c>
      <c r="BQ50" s="134">
        <v>4682.8400731001129</v>
      </c>
      <c r="BR50" s="134">
        <v>3261.3893820025346</v>
      </c>
      <c r="BS50" s="134">
        <v>2445.2313605390259</v>
      </c>
      <c r="BT50" s="134">
        <v>1939.4224083376216</v>
      </c>
      <c r="BU50" s="134">
        <v>1744.0371975346116</v>
      </c>
      <c r="BV50" s="134">
        <v>2526.2193584395468</v>
      </c>
      <c r="BW50" s="134">
        <v>2661.1916901851496</v>
      </c>
      <c r="BX50" s="134">
        <v>2770.8318454075038</v>
      </c>
      <c r="BY50" s="134">
        <v>2823.6052333345783</v>
      </c>
      <c r="BZ50" s="135">
        <v>2828.9290711346152</v>
      </c>
    </row>
    <row r="51" spans="1:78" x14ac:dyDescent="0.35">
      <c r="A51" s="132"/>
      <c r="B51" s="61" t="s">
        <v>128</v>
      </c>
      <c r="C51" s="222" t="s">
        <v>124</v>
      </c>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v>
      </c>
      <c r="AW51" s="134">
        <v>0</v>
      </c>
      <c r="AX51" s="134">
        <v>0</v>
      </c>
      <c r="AY51" s="134">
        <v>0</v>
      </c>
      <c r="AZ51" s="134">
        <v>495.61827153290517</v>
      </c>
      <c r="BA51" s="134">
        <v>702.395860508738</v>
      </c>
      <c r="BB51" s="134">
        <v>691.38583986957212</v>
      </c>
      <c r="BC51" s="134">
        <v>666.25286735465215</v>
      </c>
      <c r="BD51" s="134">
        <v>635.56843314098808</v>
      </c>
      <c r="BE51" s="134">
        <v>659.89539284269313</v>
      </c>
      <c r="BF51" s="134">
        <v>711.90884471721574</v>
      </c>
      <c r="BG51" s="134">
        <v>681.29567644435031</v>
      </c>
      <c r="BH51" s="134">
        <v>581.8572771501664</v>
      </c>
      <c r="BI51" s="134">
        <v>619.28117136046274</v>
      </c>
      <c r="BJ51" s="134">
        <v>590.20235717081266</v>
      </c>
      <c r="BK51" s="134">
        <v>510.96032337487122</v>
      </c>
      <c r="BL51" s="134">
        <v>854.65775741450022</v>
      </c>
      <c r="BM51" s="134">
        <v>1260.3183186320719</v>
      </c>
      <c r="BN51" s="134">
        <v>910.81703528002242</v>
      </c>
      <c r="BO51" s="134">
        <v>840.41131689283611</v>
      </c>
      <c r="BP51" s="134">
        <v>727.19297435690544</v>
      </c>
      <c r="BQ51" s="134">
        <v>568.57505697323052</v>
      </c>
      <c r="BR51" s="134">
        <v>392.86259090952274</v>
      </c>
      <c r="BS51" s="134">
        <v>327.54204387633979</v>
      </c>
      <c r="BT51" s="134">
        <v>273.27876895814796</v>
      </c>
      <c r="BU51" s="134">
        <v>230.69857183102764</v>
      </c>
      <c r="BV51" s="134">
        <v>302.60234284617917</v>
      </c>
      <c r="BW51" s="134">
        <v>320.4307321453</v>
      </c>
      <c r="BX51" s="134">
        <v>332.75608576796435</v>
      </c>
      <c r="BY51" s="134">
        <v>337.15798207851134</v>
      </c>
      <c r="BZ51" s="135">
        <v>335.64446304675215</v>
      </c>
    </row>
    <row r="52" spans="1:78" x14ac:dyDescent="0.35">
      <c r="A52" s="132"/>
      <c r="B52" s="61" t="s">
        <v>251</v>
      </c>
      <c r="C52" s="222" t="s">
        <v>131</v>
      </c>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2411.6388133603332</v>
      </c>
      <c r="BA52" s="134">
        <v>4566.9127984267543</v>
      </c>
      <c r="BB52" s="134">
        <v>4050.6159179657998</v>
      </c>
      <c r="BC52" s="134">
        <v>3644.7414788268989</v>
      </c>
      <c r="BD52" s="134">
        <v>3029.23751391311</v>
      </c>
      <c r="BE52" s="134">
        <v>2601.3182930836992</v>
      </c>
      <c r="BF52" s="134">
        <v>2492.2136452550994</v>
      </c>
      <c r="BG52" s="134">
        <v>2412.5558810830994</v>
      </c>
      <c r="BH52" s="134">
        <v>2112.3501236155789</v>
      </c>
      <c r="BI52" s="134">
        <v>2293.5504611185479</v>
      </c>
      <c r="BJ52" s="134">
        <v>2407.6703641945087</v>
      </c>
      <c r="BK52" s="134">
        <v>2190.0524312338175</v>
      </c>
      <c r="BL52" s="134">
        <v>2500.5838392790974</v>
      </c>
      <c r="BM52" s="134">
        <v>4162.1083329712155</v>
      </c>
      <c r="BN52" s="134">
        <v>4174.9644242917539</v>
      </c>
      <c r="BO52" s="134">
        <v>4689.2657361578777</v>
      </c>
      <c r="BP52" s="134">
        <v>4948.8544629448606</v>
      </c>
      <c r="BQ52" s="134">
        <v>4114.2650161268821</v>
      </c>
      <c r="BR52" s="134">
        <v>2868.526791093012</v>
      </c>
      <c r="BS52" s="134">
        <v>2117.6893166626865</v>
      </c>
      <c r="BT52" s="134">
        <v>1666.1436393794736</v>
      </c>
      <c r="BU52" s="134">
        <v>1513.3386257035838</v>
      </c>
      <c r="BV52" s="134">
        <v>2223.6170155933678</v>
      </c>
      <c r="BW52" s="134">
        <v>2340.7609580398498</v>
      </c>
      <c r="BX52" s="134">
        <v>2438.0757596395397</v>
      </c>
      <c r="BY52" s="134">
        <v>2486.4472512560669</v>
      </c>
      <c r="BZ52" s="135">
        <v>2493.284608087863</v>
      </c>
    </row>
    <row r="53" spans="1:78" ht="26.25" customHeight="1" x14ac:dyDescent="0.35">
      <c r="A53" s="132"/>
      <c r="B53" s="51" t="s">
        <v>154</v>
      </c>
      <c r="C53" s="222" t="s">
        <v>124</v>
      </c>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v>493.7252002561379</v>
      </c>
      <c r="AI53" s="134">
        <v>502.84734436175779</v>
      </c>
      <c r="AJ53" s="134">
        <v>503.04676688544401</v>
      </c>
      <c r="AK53" s="134">
        <v>482.70243745545793</v>
      </c>
      <c r="AL53" s="134">
        <v>432.81015113662204</v>
      </c>
      <c r="AM53" s="134">
        <v>383.28766922309006</v>
      </c>
      <c r="AN53" s="134">
        <v>413.89179115427112</v>
      </c>
      <c r="AO53" s="134">
        <v>399.00924559778309</v>
      </c>
      <c r="AP53" s="134">
        <v>393.20973389294596</v>
      </c>
      <c r="AQ53" s="134">
        <v>112.31627982818199</v>
      </c>
      <c r="AR53" s="134">
        <v>55.84363856924903</v>
      </c>
      <c r="AS53" s="134">
        <v>58.508765116875168</v>
      </c>
      <c r="AT53" s="134">
        <v>60.082525088754473</v>
      </c>
      <c r="AU53" s="134">
        <v>52.248207015298988</v>
      </c>
      <c r="AV53" s="134">
        <v>51.875337272281115</v>
      </c>
      <c r="AW53" s="134">
        <v>53.101061720750863</v>
      </c>
      <c r="AX53" s="134">
        <v>42.940078516406885</v>
      </c>
      <c r="AY53" s="134">
        <v>44.076942183139238</v>
      </c>
      <c r="AZ53" s="134">
        <v>48.748776512480369</v>
      </c>
      <c r="BA53" s="134">
        <v>52.882863360983386</v>
      </c>
      <c r="BB53" s="134">
        <v>55.783916668991722</v>
      </c>
      <c r="BC53" s="134">
        <v>55.54490059872866</v>
      </c>
      <c r="BD53" s="134">
        <v>63.581870508000826</v>
      </c>
      <c r="BE53" s="134">
        <v>78.377300615606671</v>
      </c>
      <c r="BF53" s="134">
        <v>94.348609862322888</v>
      </c>
      <c r="BG53" s="134">
        <v>171.42215176254075</v>
      </c>
      <c r="BH53" s="134">
        <v>195.72059562208506</v>
      </c>
      <c r="BI53" s="134">
        <v>208.39368810800258</v>
      </c>
      <c r="BJ53" s="134">
        <v>216.59327566456858</v>
      </c>
      <c r="BK53" s="134">
        <v>297.25951901334315</v>
      </c>
      <c r="BL53" s="134">
        <v>376.88144424204989</v>
      </c>
      <c r="BM53" s="134">
        <v>398.82879377299588</v>
      </c>
      <c r="BN53" s="134">
        <v>390.23697310164613</v>
      </c>
      <c r="BO53" s="134">
        <v>409.66874770879798</v>
      </c>
      <c r="BP53" s="134">
        <v>434.52762564902872</v>
      </c>
      <c r="BQ53" s="134">
        <v>431.78561328531896</v>
      </c>
      <c r="BR53" s="134">
        <v>443.24086125153121</v>
      </c>
      <c r="BS53" s="134">
        <v>466.48814381521044</v>
      </c>
      <c r="BT53" s="134">
        <v>452.07473827532607</v>
      </c>
      <c r="BU53" s="134">
        <v>438.44655935761534</v>
      </c>
      <c r="BV53" s="134">
        <v>447.99712522235069</v>
      </c>
      <c r="BW53" s="134">
        <v>454.51182071748804</v>
      </c>
      <c r="BX53" s="134">
        <v>462.24844578155199</v>
      </c>
      <c r="BY53" s="134">
        <v>462.03472032867506</v>
      </c>
      <c r="BZ53" s="135">
        <v>466.81314430549509</v>
      </c>
    </row>
    <row r="54" spans="1:78" x14ac:dyDescent="0.35">
      <c r="A54" s="132"/>
      <c r="B54" s="51" t="s">
        <v>155</v>
      </c>
      <c r="C54" s="222" t="s">
        <v>124</v>
      </c>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v>75.234316229506732</v>
      </c>
      <c r="AI54" s="134">
        <v>64.364460078305001</v>
      </c>
      <c r="AJ54" s="134">
        <v>54.018444766222174</v>
      </c>
      <c r="AK54" s="134">
        <v>48.881259489160293</v>
      </c>
      <c r="AL54" s="134">
        <v>45.558963277539164</v>
      </c>
      <c r="AM54" s="134">
        <v>46.211988487890295</v>
      </c>
      <c r="AN54" s="134">
        <v>46.27361640234087</v>
      </c>
      <c r="AO54" s="134">
        <v>41.360714482697034</v>
      </c>
      <c r="AP54" s="134">
        <v>32.707708381120476</v>
      </c>
      <c r="AQ54" s="134">
        <v>0.96057355151994217</v>
      </c>
      <c r="AR54" s="134">
        <v>0</v>
      </c>
      <c r="AS54" s="134">
        <v>0</v>
      </c>
      <c r="AT54" s="134">
        <v>0</v>
      </c>
      <c r="AU54" s="134">
        <v>0</v>
      </c>
      <c r="AV54" s="134">
        <v>0</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0</v>
      </c>
      <c r="BM54" s="134">
        <v>0</v>
      </c>
      <c r="BN54" s="134">
        <v>0</v>
      </c>
      <c r="BO54" s="134">
        <v>0</v>
      </c>
      <c r="BP54" s="134">
        <v>0</v>
      </c>
      <c r="BQ54" s="134">
        <v>0</v>
      </c>
      <c r="BR54" s="134">
        <v>0</v>
      </c>
      <c r="BS54" s="134">
        <v>0</v>
      </c>
      <c r="BT54" s="134">
        <v>0</v>
      </c>
      <c r="BU54" s="134">
        <v>0</v>
      </c>
      <c r="BV54" s="134">
        <v>0</v>
      </c>
      <c r="BW54" s="134">
        <v>0</v>
      </c>
      <c r="BX54" s="134">
        <v>0</v>
      </c>
      <c r="BY54" s="134">
        <v>0</v>
      </c>
      <c r="BZ54" s="135">
        <v>0</v>
      </c>
    </row>
    <row r="55" spans="1:78" x14ac:dyDescent="0.35">
      <c r="A55" s="132"/>
      <c r="B55" s="51" t="s">
        <v>242</v>
      </c>
      <c r="C55" s="222" t="s">
        <v>121</v>
      </c>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v>178.20424779522335</v>
      </c>
      <c r="AI55" s="134">
        <v>260.90014664921836</v>
      </c>
      <c r="AJ55" s="134">
        <v>326.03240605099887</v>
      </c>
      <c r="AK55" s="134">
        <v>390.57900327831845</v>
      </c>
      <c r="AL55" s="134">
        <v>483.16967769301266</v>
      </c>
      <c r="AM55" s="134">
        <v>582.91793558850975</v>
      </c>
      <c r="AN55" s="134">
        <v>630.57753412262741</v>
      </c>
      <c r="AO55" s="134">
        <v>687.3017768553558</v>
      </c>
      <c r="AP55" s="134">
        <v>783.2777374189842</v>
      </c>
      <c r="AQ55" s="134">
        <v>842.29294625032514</v>
      </c>
      <c r="AR55" s="134">
        <v>875.93488658442675</v>
      </c>
      <c r="AS55" s="134">
        <v>907.53460557165954</v>
      </c>
      <c r="AT55" s="134">
        <v>944.16109982667058</v>
      </c>
      <c r="AU55" s="134">
        <v>1061.3608507164795</v>
      </c>
      <c r="AV55" s="134">
        <v>66.600200270968799</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BO55" s="134">
        <v>0</v>
      </c>
      <c r="BP55" s="134">
        <v>0</v>
      </c>
      <c r="BQ55" s="134">
        <v>0</v>
      </c>
      <c r="BR55" s="134">
        <v>0</v>
      </c>
      <c r="BS55" s="134">
        <v>0</v>
      </c>
      <c r="BT55" s="134">
        <v>0</v>
      </c>
      <c r="BU55" s="134">
        <v>0</v>
      </c>
      <c r="BV55" s="134">
        <v>0</v>
      </c>
      <c r="BW55" s="134">
        <v>0</v>
      </c>
      <c r="BX55" s="134">
        <v>0</v>
      </c>
      <c r="BY55" s="134">
        <v>0</v>
      </c>
      <c r="BZ55" s="135">
        <v>0</v>
      </c>
    </row>
    <row r="56" spans="1:78" x14ac:dyDescent="0.35">
      <c r="A56" s="132"/>
      <c r="B56" s="51" t="s">
        <v>257</v>
      </c>
      <c r="C56" s="222" t="s">
        <v>121</v>
      </c>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v>0</v>
      </c>
      <c r="AI56" s="134">
        <v>0</v>
      </c>
      <c r="AJ56" s="134">
        <v>0</v>
      </c>
      <c r="AK56" s="134">
        <v>0</v>
      </c>
      <c r="AL56" s="134">
        <v>0</v>
      </c>
      <c r="AM56" s="134">
        <v>0</v>
      </c>
      <c r="AN56" s="134">
        <v>0</v>
      </c>
      <c r="AO56" s="134">
        <v>0</v>
      </c>
      <c r="AP56" s="134">
        <v>0</v>
      </c>
      <c r="AQ56" s="134">
        <v>0</v>
      </c>
      <c r="AR56" s="134">
        <v>0</v>
      </c>
      <c r="AS56" s="134">
        <v>0</v>
      </c>
      <c r="AT56" s="134">
        <v>0</v>
      </c>
      <c r="AU56" s="134">
        <v>0</v>
      </c>
      <c r="AV56" s="134">
        <v>0</v>
      </c>
      <c r="AW56" s="134">
        <v>0</v>
      </c>
      <c r="AX56" s="134">
        <v>0</v>
      </c>
      <c r="AY56" s="134">
        <v>0</v>
      </c>
      <c r="AZ56" s="134">
        <v>0</v>
      </c>
      <c r="BA56" s="134">
        <v>0</v>
      </c>
      <c r="BB56" s="134">
        <v>0</v>
      </c>
      <c r="BC56" s="134">
        <v>0.82298418102537751</v>
      </c>
      <c r="BD56" s="134">
        <v>60.791907187787515</v>
      </c>
      <c r="BE56" s="134">
        <v>115.18903949212003</v>
      </c>
      <c r="BF56" s="134">
        <v>247.25120747623782</v>
      </c>
      <c r="BG56" s="134">
        <v>187.17488170222964</v>
      </c>
      <c r="BH56" s="134">
        <v>114.08028360587784</v>
      </c>
      <c r="BI56" s="134">
        <v>91.379134594334943</v>
      </c>
      <c r="BJ56" s="134">
        <v>106.7171152761717</v>
      </c>
      <c r="BK56" s="134">
        <v>132.51890491668323</v>
      </c>
      <c r="BL56" s="134">
        <v>131.81492141689611</v>
      </c>
      <c r="BM56" s="134">
        <v>133.24945229234265</v>
      </c>
      <c r="BN56" s="134">
        <v>157.04731282299119</v>
      </c>
      <c r="BO56" s="134">
        <v>52.696499485544734</v>
      </c>
      <c r="BP56" s="134">
        <v>1.5300303762132272</v>
      </c>
      <c r="BQ56" s="134">
        <v>0.93839676053730592</v>
      </c>
      <c r="BR56" s="134">
        <v>0.43881572942709041</v>
      </c>
      <c r="BS56" s="134">
        <v>9.890228098797961E-2</v>
      </c>
      <c r="BT56" s="134">
        <v>0.16568828785252662</v>
      </c>
      <c r="BU56" s="134">
        <v>0.16265661229490511</v>
      </c>
      <c r="BV56" s="134">
        <v>0.16022543999999994</v>
      </c>
      <c r="BW56" s="134">
        <v>0.1577481864221896</v>
      </c>
      <c r="BX56" s="134">
        <v>0.15517108680600311</v>
      </c>
      <c r="BY56" s="134">
        <v>0.15252044866828768</v>
      </c>
      <c r="BZ56" s="135">
        <v>0.14976688522311773</v>
      </c>
    </row>
    <row r="57" spans="1:78" x14ac:dyDescent="0.35">
      <c r="A57" s="132"/>
      <c r="B57" s="51" t="s">
        <v>158</v>
      </c>
      <c r="C57" s="222" t="s">
        <v>121</v>
      </c>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v>0</v>
      </c>
      <c r="AI57" s="134">
        <v>0</v>
      </c>
      <c r="AJ57" s="134">
        <v>0</v>
      </c>
      <c r="AK57" s="134">
        <v>0</v>
      </c>
      <c r="AL57" s="134">
        <v>0</v>
      </c>
      <c r="AM57" s="134">
        <v>0</v>
      </c>
      <c r="AN57" s="134">
        <v>0</v>
      </c>
      <c r="AO57" s="134">
        <v>0</v>
      </c>
      <c r="AP57" s="134">
        <v>0</v>
      </c>
      <c r="AQ57" s="134">
        <v>0</v>
      </c>
      <c r="AR57" s="134">
        <v>0</v>
      </c>
      <c r="AS57" s="134">
        <v>0</v>
      </c>
      <c r="AT57" s="134">
        <v>0</v>
      </c>
      <c r="AU57" s="134">
        <v>0</v>
      </c>
      <c r="AV57" s="134">
        <v>0</v>
      </c>
      <c r="AW57" s="134">
        <v>0</v>
      </c>
      <c r="AX57" s="134">
        <v>0</v>
      </c>
      <c r="AY57" s="134">
        <v>0</v>
      </c>
      <c r="AZ57" s="134">
        <v>0</v>
      </c>
      <c r="BA57" s="134">
        <v>0</v>
      </c>
      <c r="BB57" s="134">
        <v>0</v>
      </c>
      <c r="BC57" s="134">
        <v>0</v>
      </c>
      <c r="BD57" s="134">
        <v>0</v>
      </c>
      <c r="BE57" s="134">
        <v>0</v>
      </c>
      <c r="BF57" s="134">
        <v>0</v>
      </c>
      <c r="BG57" s="134">
        <v>0</v>
      </c>
      <c r="BH57" s="134">
        <v>0</v>
      </c>
      <c r="BI57" s="134">
        <v>0</v>
      </c>
      <c r="BJ57" s="134">
        <v>0</v>
      </c>
      <c r="BK57" s="134">
        <v>0</v>
      </c>
      <c r="BL57" s="134">
        <v>0</v>
      </c>
      <c r="BM57" s="134">
        <v>0</v>
      </c>
      <c r="BN57" s="134">
        <v>0</v>
      </c>
      <c r="BO57" s="134">
        <v>5.7224538769201114</v>
      </c>
      <c r="BP57" s="134">
        <v>20.071593659648478</v>
      </c>
      <c r="BQ57" s="134">
        <v>35.399831339532213</v>
      </c>
      <c r="BR57" s="134">
        <v>33.120735211429142</v>
      </c>
      <c r="BS57" s="134">
        <v>23.417573331094292</v>
      </c>
      <c r="BT57" s="134">
        <v>12.03905193551455</v>
      </c>
      <c r="BU57" s="134">
        <v>15.0541106000121</v>
      </c>
      <c r="BV57" s="134">
        <v>14.070019</v>
      </c>
      <c r="BW57" s="134">
        <v>7.6948778067894645</v>
      </c>
      <c r="BX57" s="134">
        <v>0</v>
      </c>
      <c r="BY57" s="134">
        <v>0</v>
      </c>
      <c r="BZ57" s="135">
        <v>0</v>
      </c>
    </row>
    <row r="58" spans="1:78" ht="25.5" customHeight="1" x14ac:dyDescent="0.35">
      <c r="A58" s="132"/>
      <c r="B58" s="142" t="s">
        <v>163</v>
      </c>
      <c r="C58" s="222" t="s">
        <v>121</v>
      </c>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v>0</v>
      </c>
      <c r="AI58" s="134">
        <v>0</v>
      </c>
      <c r="AJ58" s="134">
        <v>0</v>
      </c>
      <c r="AK58" s="134">
        <v>0</v>
      </c>
      <c r="AL58" s="134">
        <v>0</v>
      </c>
      <c r="AM58" s="134">
        <v>0</v>
      </c>
      <c r="AN58" s="134">
        <v>0</v>
      </c>
      <c r="AO58" s="134">
        <v>0</v>
      </c>
      <c r="AP58" s="134">
        <v>0</v>
      </c>
      <c r="AQ58" s="134">
        <v>0</v>
      </c>
      <c r="AR58" s="134">
        <v>0</v>
      </c>
      <c r="AS58" s="134">
        <v>0</v>
      </c>
      <c r="AT58" s="134">
        <v>0</v>
      </c>
      <c r="AU58" s="134">
        <v>0</v>
      </c>
      <c r="AV58" s="134">
        <v>0</v>
      </c>
      <c r="AW58" s="134">
        <v>0</v>
      </c>
      <c r="AX58" s="134">
        <v>0</v>
      </c>
      <c r="AY58" s="134">
        <v>0</v>
      </c>
      <c r="AZ58" s="134">
        <v>0</v>
      </c>
      <c r="BA58" s="134">
        <v>0</v>
      </c>
      <c r="BB58" s="134">
        <v>0</v>
      </c>
      <c r="BC58" s="134">
        <v>0</v>
      </c>
      <c r="BD58" s="134">
        <v>0</v>
      </c>
      <c r="BE58" s="134">
        <v>0</v>
      </c>
      <c r="BF58" s="134">
        <v>0</v>
      </c>
      <c r="BG58" s="134">
        <v>0</v>
      </c>
      <c r="BH58" s="134">
        <v>0</v>
      </c>
      <c r="BI58" s="134">
        <v>0</v>
      </c>
      <c r="BJ58" s="134">
        <v>0</v>
      </c>
      <c r="BK58" s="134">
        <v>0</v>
      </c>
      <c r="BL58" s="134">
        <v>0</v>
      </c>
      <c r="BM58" s="134">
        <v>0</v>
      </c>
      <c r="BN58" s="134">
        <v>0</v>
      </c>
      <c r="BO58" s="134">
        <v>0</v>
      </c>
      <c r="BP58" s="134">
        <v>0</v>
      </c>
      <c r="BQ58" s="134">
        <v>157.24675418910741</v>
      </c>
      <c r="BR58" s="134">
        <v>1528.2125122340904</v>
      </c>
      <c r="BS58" s="134">
        <v>2878.0458064750801</v>
      </c>
      <c r="BT58" s="134">
        <v>4633.6626698204591</v>
      </c>
      <c r="BU58" s="134">
        <v>6880.8696216771195</v>
      </c>
      <c r="BV58" s="134">
        <v>9546.1078001355436</v>
      </c>
      <c r="BW58" s="134">
        <v>12346.00959344576</v>
      </c>
      <c r="BX58" s="134">
        <v>13045.774652114209</v>
      </c>
      <c r="BY58" s="134">
        <v>13360.911872822267</v>
      </c>
      <c r="BZ58" s="135">
        <v>13646.072762233784</v>
      </c>
    </row>
    <row r="59" spans="1:78" x14ac:dyDescent="0.35">
      <c r="A59" s="132"/>
      <c r="B59" s="51" t="s">
        <v>165</v>
      </c>
      <c r="C59" s="222" t="s">
        <v>121</v>
      </c>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v>0</v>
      </c>
      <c r="AI59" s="134">
        <v>0</v>
      </c>
      <c r="AJ59" s="134">
        <v>0</v>
      </c>
      <c r="AK59" s="134">
        <v>0</v>
      </c>
      <c r="AL59" s="134">
        <v>0</v>
      </c>
      <c r="AM59" s="134">
        <v>0</v>
      </c>
      <c r="AN59" s="134">
        <v>0</v>
      </c>
      <c r="AO59" s="134">
        <v>0</v>
      </c>
      <c r="AP59" s="134">
        <v>0</v>
      </c>
      <c r="AQ59" s="134">
        <v>0</v>
      </c>
      <c r="AR59" s="134">
        <v>0</v>
      </c>
      <c r="AS59" s="134">
        <v>0</v>
      </c>
      <c r="AT59" s="134">
        <v>0</v>
      </c>
      <c r="AU59" s="134">
        <v>0</v>
      </c>
      <c r="AV59" s="134">
        <v>0</v>
      </c>
      <c r="AW59" s="134">
        <v>0</v>
      </c>
      <c r="AX59" s="134">
        <v>0</v>
      </c>
      <c r="AY59" s="134">
        <v>0</v>
      </c>
      <c r="AZ59" s="134">
        <v>0</v>
      </c>
      <c r="BA59" s="134">
        <v>0</v>
      </c>
      <c r="BB59" s="134">
        <v>0</v>
      </c>
      <c r="BC59" s="134">
        <v>0</v>
      </c>
      <c r="BD59" s="134">
        <v>0</v>
      </c>
      <c r="BE59" s="134">
        <v>0</v>
      </c>
      <c r="BF59" s="134">
        <v>0</v>
      </c>
      <c r="BG59" s="134">
        <v>0</v>
      </c>
      <c r="BH59" s="134">
        <v>0</v>
      </c>
      <c r="BI59" s="134">
        <v>0</v>
      </c>
      <c r="BJ59" s="134">
        <v>0</v>
      </c>
      <c r="BK59" s="134">
        <v>0</v>
      </c>
      <c r="BL59" s="134">
        <v>64.694433735850041</v>
      </c>
      <c r="BM59" s="134">
        <v>73.019457746330758</v>
      </c>
      <c r="BN59" s="134">
        <v>70.368835397882606</v>
      </c>
      <c r="BO59" s="134">
        <v>43.748368286842322</v>
      </c>
      <c r="BP59" s="134">
        <v>30.609092796347809</v>
      </c>
      <c r="BQ59" s="134">
        <v>27.219323942779518</v>
      </c>
      <c r="BR59" s="134">
        <v>4.3618928742872951</v>
      </c>
      <c r="BS59" s="134">
        <v>0</v>
      </c>
      <c r="BT59" s="134">
        <v>0</v>
      </c>
      <c r="BU59" s="134">
        <v>0</v>
      </c>
      <c r="BV59" s="134">
        <v>0</v>
      </c>
      <c r="BW59" s="134">
        <v>0</v>
      </c>
      <c r="BX59" s="134">
        <v>0</v>
      </c>
      <c r="BY59" s="134">
        <v>0</v>
      </c>
      <c r="BZ59" s="135">
        <v>0</v>
      </c>
    </row>
    <row r="60" spans="1:78" x14ac:dyDescent="0.35">
      <c r="A60" s="132"/>
      <c r="B60" s="51" t="s">
        <v>167</v>
      </c>
      <c r="C60" s="222" t="s">
        <v>121</v>
      </c>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v>305.93853698576368</v>
      </c>
      <c r="AI60" s="134">
        <v>319.72940830984106</v>
      </c>
      <c r="AJ60" s="134">
        <v>336.20011416202561</v>
      </c>
      <c r="AK60" s="134">
        <v>362.30523696045185</v>
      </c>
      <c r="AL60" s="134">
        <v>397.89831998939803</v>
      </c>
      <c r="AM60" s="134">
        <v>447.17747256231934</v>
      </c>
      <c r="AN60" s="134">
        <v>546.83291207860634</v>
      </c>
      <c r="AO60" s="134">
        <v>581.28387465972958</v>
      </c>
      <c r="AP60" s="134">
        <v>593.99718372669508</v>
      </c>
      <c r="AQ60" s="134">
        <v>578.17839133706161</v>
      </c>
      <c r="AR60" s="134">
        <v>576.53514556905429</v>
      </c>
      <c r="AS60" s="134">
        <v>581.93141249638143</v>
      </c>
      <c r="AT60" s="134">
        <v>663.36377208420083</v>
      </c>
      <c r="AU60" s="134">
        <v>875.06609520237782</v>
      </c>
      <c r="AV60" s="134">
        <v>901.89021414533204</v>
      </c>
      <c r="AW60" s="134">
        <v>964.4915181614125</v>
      </c>
      <c r="AX60" s="134">
        <v>1062.6870036862119</v>
      </c>
      <c r="AY60" s="134">
        <v>1094.8922355211905</v>
      </c>
      <c r="AZ60" s="134">
        <v>1193.3110535880933</v>
      </c>
      <c r="BA60" s="134">
        <v>1275.2972944780313</v>
      </c>
      <c r="BB60" s="134">
        <v>1224.6691371943764</v>
      </c>
      <c r="BC60" s="134">
        <v>1251.1593257744905</v>
      </c>
      <c r="BD60" s="134">
        <v>1210.3435370945351</v>
      </c>
      <c r="BE60" s="134">
        <v>1227.9909975656542</v>
      </c>
      <c r="BF60" s="134">
        <v>1091.2275338743834</v>
      </c>
      <c r="BG60" s="134">
        <v>1029.1025792152284</v>
      </c>
      <c r="BH60" s="134">
        <v>1037.7981178246307</v>
      </c>
      <c r="BI60" s="134">
        <v>983.15883365447507</v>
      </c>
      <c r="BJ60" s="134">
        <v>948.83677527000509</v>
      </c>
      <c r="BK60" s="134">
        <v>840.58690170752516</v>
      </c>
      <c r="BL60" s="134">
        <v>836.09583168099084</v>
      </c>
      <c r="BM60" s="134">
        <v>837.33673403727823</v>
      </c>
      <c r="BN60" s="134">
        <v>816.591946468988</v>
      </c>
      <c r="BO60" s="134">
        <v>797.24863912897285</v>
      </c>
      <c r="BP60" s="134">
        <v>798.62683899977685</v>
      </c>
      <c r="BQ60" s="134">
        <v>771.88958788068771</v>
      </c>
      <c r="BR60" s="134">
        <v>635.09309452286743</v>
      </c>
      <c r="BS60" s="134">
        <v>360.83173499651389</v>
      </c>
      <c r="BT60" s="134">
        <v>121.03979910344513</v>
      </c>
      <c r="BU60" s="134">
        <v>13.657287894885727</v>
      </c>
      <c r="BV60" s="134">
        <v>2.6054343369144669E-18</v>
      </c>
      <c r="BW60" s="134">
        <v>-6.3608462206239972E-18</v>
      </c>
      <c r="BX60" s="134">
        <v>2.1383076425471816E-18</v>
      </c>
      <c r="BY60" s="134">
        <v>0</v>
      </c>
      <c r="BZ60" s="135">
        <v>0</v>
      </c>
    </row>
    <row r="61" spans="1:78" x14ac:dyDescent="0.35">
      <c r="A61" s="132"/>
      <c r="B61" s="51" t="s">
        <v>281</v>
      </c>
      <c r="C61" s="222" t="s">
        <v>131</v>
      </c>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v>0</v>
      </c>
      <c r="AI61" s="134">
        <v>0</v>
      </c>
      <c r="AJ61" s="134">
        <v>0</v>
      </c>
      <c r="AK61" s="134">
        <v>0</v>
      </c>
      <c r="AL61" s="134">
        <v>0</v>
      </c>
      <c r="AM61" s="134">
        <v>0</v>
      </c>
      <c r="AN61" s="134">
        <v>0</v>
      </c>
      <c r="AO61" s="134">
        <v>0</v>
      </c>
      <c r="AP61" s="134">
        <v>0</v>
      </c>
      <c r="AQ61" s="134">
        <v>52.54852896493145</v>
      </c>
      <c r="AR61" s="134">
        <v>258.86017705785974</v>
      </c>
      <c r="AS61" s="134">
        <v>207.96382500384814</v>
      </c>
      <c r="AT61" s="134">
        <v>226.61704469251623</v>
      </c>
      <c r="AU61" s="134">
        <v>290.65607844315787</v>
      </c>
      <c r="AV61" s="134">
        <v>283.87831391496104</v>
      </c>
      <c r="AW61" s="134">
        <v>312.58181350382364</v>
      </c>
      <c r="AX61" s="134">
        <v>297.85942093553069</v>
      </c>
      <c r="AY61" s="134">
        <v>330.9019673200566</v>
      </c>
      <c r="AZ61" s="134">
        <v>294.82545003037632</v>
      </c>
      <c r="BA61" s="134">
        <v>242.81342012462596</v>
      </c>
      <c r="BB61" s="134">
        <v>257.63906297026506</v>
      </c>
      <c r="BC61" s="134">
        <v>236.63536009623687</v>
      </c>
      <c r="BD61" s="134">
        <v>283.42254603147558</v>
      </c>
      <c r="BE61" s="134">
        <v>313.27199308591673</v>
      </c>
      <c r="BF61" s="134">
        <v>372.76053164045135</v>
      </c>
      <c r="BG61" s="134">
        <v>399.86688977729057</v>
      </c>
      <c r="BH61" s="134">
        <v>386.87510121488066</v>
      </c>
      <c r="BI61" s="134">
        <v>412.11902934070531</v>
      </c>
      <c r="BJ61" s="134">
        <v>0</v>
      </c>
      <c r="BK61" s="134">
        <v>0</v>
      </c>
      <c r="BL61" s="134">
        <v>0</v>
      </c>
      <c r="BM61" s="134">
        <v>0</v>
      </c>
      <c r="BN61" s="134">
        <v>0</v>
      </c>
      <c r="BO61" s="134">
        <v>0</v>
      </c>
      <c r="BP61" s="134">
        <v>0</v>
      </c>
      <c r="BQ61" s="134">
        <v>0</v>
      </c>
      <c r="BR61" s="134">
        <v>0</v>
      </c>
      <c r="BS61" s="134">
        <v>0</v>
      </c>
      <c r="BT61" s="134">
        <v>0</v>
      </c>
      <c r="BU61" s="134">
        <v>0</v>
      </c>
      <c r="BV61" s="134">
        <v>0</v>
      </c>
      <c r="BW61" s="134">
        <v>0</v>
      </c>
      <c r="BX61" s="134">
        <v>0</v>
      </c>
      <c r="BY61" s="134">
        <v>0</v>
      </c>
      <c r="BZ61" s="135">
        <v>0</v>
      </c>
    </row>
    <row r="62" spans="1:78" x14ac:dyDescent="0.35">
      <c r="A62" s="132"/>
      <c r="B62" s="139" t="s">
        <v>169</v>
      </c>
      <c r="C62" s="222" t="s">
        <v>131</v>
      </c>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v>0</v>
      </c>
      <c r="AI62" s="134">
        <v>0</v>
      </c>
      <c r="AJ62" s="134">
        <v>0</v>
      </c>
      <c r="AK62" s="134">
        <v>0</v>
      </c>
      <c r="AL62" s="134">
        <v>0</v>
      </c>
      <c r="AM62" s="134">
        <v>0</v>
      </c>
      <c r="AN62" s="134">
        <v>0</v>
      </c>
      <c r="AO62" s="134">
        <v>0</v>
      </c>
      <c r="AP62" s="134">
        <v>0</v>
      </c>
      <c r="AQ62" s="134">
        <v>0</v>
      </c>
      <c r="AR62" s="134">
        <v>0</v>
      </c>
      <c r="AS62" s="134">
        <v>0</v>
      </c>
      <c r="AT62" s="134">
        <v>0</v>
      </c>
      <c r="AU62" s="134">
        <v>0</v>
      </c>
      <c r="AV62" s="134">
        <v>0</v>
      </c>
      <c r="AW62" s="134">
        <v>0</v>
      </c>
      <c r="AX62" s="134">
        <v>0</v>
      </c>
      <c r="AY62" s="134">
        <v>0</v>
      </c>
      <c r="AZ62" s="134">
        <v>0</v>
      </c>
      <c r="BA62" s="134">
        <v>0</v>
      </c>
      <c r="BB62" s="134">
        <v>0</v>
      </c>
      <c r="BC62" s="134">
        <v>0</v>
      </c>
      <c r="BD62" s="134">
        <v>0</v>
      </c>
      <c r="BE62" s="134">
        <v>0</v>
      </c>
      <c r="BF62" s="134">
        <v>0</v>
      </c>
      <c r="BG62" s="134">
        <v>0</v>
      </c>
      <c r="BH62" s="134">
        <v>0</v>
      </c>
      <c r="BI62" s="134">
        <v>0</v>
      </c>
      <c r="BJ62" s="134">
        <v>311.84909493379268</v>
      </c>
      <c r="BK62" s="134">
        <v>261.52584664608008</v>
      </c>
      <c r="BL62" s="134">
        <v>238.0781513390717</v>
      </c>
      <c r="BM62" s="134">
        <v>294.80246332564775</v>
      </c>
      <c r="BN62" s="134">
        <v>293.12194591548905</v>
      </c>
      <c r="BO62" s="134">
        <v>130.91620257069093</v>
      </c>
      <c r="BP62" s="134">
        <v>97.534032028706861</v>
      </c>
      <c r="BQ62" s="134">
        <v>8.8743295386402963</v>
      </c>
      <c r="BR62" s="134">
        <v>0</v>
      </c>
      <c r="BS62" s="134">
        <v>0</v>
      </c>
      <c r="BT62" s="134">
        <v>0</v>
      </c>
      <c r="BU62" s="134">
        <v>0</v>
      </c>
      <c r="BV62" s="134">
        <v>0</v>
      </c>
      <c r="BW62" s="134">
        <v>0</v>
      </c>
      <c r="BX62" s="134">
        <v>0</v>
      </c>
      <c r="BY62" s="134">
        <v>0</v>
      </c>
      <c r="BZ62" s="135">
        <v>0</v>
      </c>
    </row>
    <row r="63" spans="1:78" ht="25.5" customHeight="1" x14ac:dyDescent="0.35">
      <c r="A63" s="132"/>
      <c r="B63" s="51" t="s">
        <v>170</v>
      </c>
      <c r="C63" s="222" t="s">
        <v>121</v>
      </c>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v>0</v>
      </c>
      <c r="AI63" s="134">
        <v>0</v>
      </c>
      <c r="AJ63" s="134">
        <v>0</v>
      </c>
      <c r="AK63" s="134">
        <v>0</v>
      </c>
      <c r="AL63" s="134">
        <v>0</v>
      </c>
      <c r="AM63" s="134">
        <v>0</v>
      </c>
      <c r="AN63" s="134">
        <v>0</v>
      </c>
      <c r="AO63" s="134">
        <v>0</v>
      </c>
      <c r="AP63" s="134">
        <v>2.3362648843657481</v>
      </c>
      <c r="AQ63" s="134">
        <v>1.509472723817052</v>
      </c>
      <c r="AR63" s="134">
        <v>1.4776638266742113</v>
      </c>
      <c r="AS63" s="134">
        <v>9.6520447914604846E-2</v>
      </c>
      <c r="AT63" s="134">
        <v>7.8527583659741468E-2</v>
      </c>
      <c r="AU63" s="134">
        <v>1.7775633093311953</v>
      </c>
      <c r="AV63" s="134">
        <v>1.7588209589459121</v>
      </c>
      <c r="AW63" s="134">
        <v>3.2536468727078249</v>
      </c>
      <c r="AX63" s="134">
        <v>3.0232996022107219</v>
      </c>
      <c r="AY63" s="134">
        <v>4.5949174240713493</v>
      </c>
      <c r="AZ63" s="134">
        <v>3.8641505354736156</v>
      </c>
      <c r="BA63" s="134">
        <v>4.6845318101835804</v>
      </c>
      <c r="BB63" s="134">
        <v>6.3767209782084917</v>
      </c>
      <c r="BC63" s="134">
        <v>9.6885703850871163</v>
      </c>
      <c r="BD63" s="134">
        <v>2.7956513188274017</v>
      </c>
      <c r="BE63" s="134">
        <v>12.215657163700923</v>
      </c>
      <c r="BF63" s="134">
        <v>9.833485545533998</v>
      </c>
      <c r="BG63" s="134">
        <v>7.9344298766641241</v>
      </c>
      <c r="BH63" s="134">
        <v>10.084972032288121</v>
      </c>
      <c r="BI63" s="134">
        <v>10.354387884199008</v>
      </c>
      <c r="BJ63" s="134">
        <v>11.860224449257549</v>
      </c>
      <c r="BK63" s="134">
        <v>14.461912158011971</v>
      </c>
      <c r="BL63" s="134">
        <v>18.907721059722835</v>
      </c>
      <c r="BM63" s="134">
        <v>18.636940150952309</v>
      </c>
      <c r="BN63" s="134">
        <v>18.302529973864093</v>
      </c>
      <c r="BO63" s="134">
        <v>18.042598741105788</v>
      </c>
      <c r="BP63" s="134">
        <v>17.675454328465804</v>
      </c>
      <c r="BQ63" s="134">
        <v>17.378658939175541</v>
      </c>
      <c r="BR63" s="134">
        <v>17.130332477333596</v>
      </c>
      <c r="BS63" s="134">
        <v>13.920298727599121</v>
      </c>
      <c r="BT63" s="134">
        <v>0</v>
      </c>
      <c r="BU63" s="134">
        <v>0</v>
      </c>
      <c r="BV63" s="134">
        <v>2</v>
      </c>
      <c r="BW63" s="134">
        <v>5.9397234838928838</v>
      </c>
      <c r="BX63" s="134">
        <v>0</v>
      </c>
      <c r="BY63" s="134">
        <v>0</v>
      </c>
      <c r="BZ63" s="135">
        <v>0</v>
      </c>
    </row>
    <row r="64" spans="1:78" x14ac:dyDescent="0.35">
      <c r="A64" s="132"/>
      <c r="B64" s="51" t="s">
        <v>172</v>
      </c>
      <c r="C64" s="222" t="s">
        <v>124</v>
      </c>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v>0</v>
      </c>
      <c r="AI64" s="134">
        <v>0</v>
      </c>
      <c r="AJ64" s="134">
        <v>0</v>
      </c>
      <c r="AK64" s="134">
        <v>0</v>
      </c>
      <c r="AL64" s="134">
        <v>0</v>
      </c>
      <c r="AM64" s="134">
        <v>0</v>
      </c>
      <c r="AN64" s="134">
        <v>0</v>
      </c>
      <c r="AO64" s="134">
        <v>0</v>
      </c>
      <c r="AP64" s="134">
        <v>0</v>
      </c>
      <c r="AQ64" s="134">
        <v>427.16750102154111</v>
      </c>
      <c r="AR64" s="134">
        <v>519.57237224831624</v>
      </c>
      <c r="AS64" s="134">
        <v>552.09696207153968</v>
      </c>
      <c r="AT64" s="134">
        <v>560.40139248088235</v>
      </c>
      <c r="AU64" s="134">
        <v>688.74247882918121</v>
      </c>
      <c r="AV64" s="134">
        <v>714.72686908476203</v>
      </c>
      <c r="AW64" s="134">
        <v>669.39520229795028</v>
      </c>
      <c r="AX64" s="134">
        <v>763.37917362501128</v>
      </c>
      <c r="AY64" s="134">
        <v>809.24259504219287</v>
      </c>
      <c r="AZ64" s="134">
        <v>507.67251445235479</v>
      </c>
      <c r="BA64" s="134">
        <v>742.30901790156474</v>
      </c>
      <c r="BB64" s="134">
        <v>806.20180634414646</v>
      </c>
      <c r="BC64" s="134">
        <v>921.68422389967327</v>
      </c>
      <c r="BD64" s="134">
        <v>921.45577548329425</v>
      </c>
      <c r="BE64" s="134">
        <v>893.33465859073112</v>
      </c>
      <c r="BF64" s="134">
        <v>993.44588550722767</v>
      </c>
      <c r="BG64" s="134">
        <v>1390.2378402484117</v>
      </c>
      <c r="BH64" s="134">
        <v>1687.3672850757362</v>
      </c>
      <c r="BI64" s="134">
        <v>1507.5058320245814</v>
      </c>
      <c r="BJ64" s="134">
        <v>1621.4006295147983</v>
      </c>
      <c r="BK64" s="134">
        <v>1955.9560311617524</v>
      </c>
      <c r="BL64" s="134">
        <v>2289.5260593614589</v>
      </c>
      <c r="BM64" s="134">
        <v>2345.621800561416</v>
      </c>
      <c r="BN64" s="134">
        <v>2426.6251544525917</v>
      </c>
      <c r="BO64" s="134">
        <v>2459.8592245079335</v>
      </c>
      <c r="BP64" s="134">
        <v>2464.3308323856536</v>
      </c>
      <c r="BQ64" s="134">
        <v>2413.7296175789897</v>
      </c>
      <c r="BR64" s="134">
        <v>2404.7768993872814</v>
      </c>
      <c r="BS64" s="134">
        <v>2485.9063523811064</v>
      </c>
      <c r="BT64" s="134">
        <v>2453.4798229854273</v>
      </c>
      <c r="BU64" s="134">
        <v>2475.6186827442657</v>
      </c>
      <c r="BV64" s="134">
        <v>2520.1888706561454</v>
      </c>
      <c r="BW64" s="134">
        <v>2551.3426348437133</v>
      </c>
      <c r="BX64" s="134">
        <v>2571.2733889183123</v>
      </c>
      <c r="BY64" s="134">
        <v>2601.4147079548015</v>
      </c>
      <c r="BZ64" s="135">
        <v>2628.1411828204637</v>
      </c>
    </row>
    <row r="65" spans="1:78" x14ac:dyDescent="0.35">
      <c r="A65" s="132"/>
      <c r="B65" s="51" t="s">
        <v>173</v>
      </c>
      <c r="C65" s="222" t="s">
        <v>124</v>
      </c>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v>0</v>
      </c>
      <c r="AI65" s="134">
        <v>0</v>
      </c>
      <c r="AJ65" s="134">
        <v>0</v>
      </c>
      <c r="AK65" s="134">
        <v>0</v>
      </c>
      <c r="AL65" s="134">
        <v>0</v>
      </c>
      <c r="AM65" s="134">
        <v>1359.1761319967734</v>
      </c>
      <c r="AN65" s="134">
        <v>1305.9442851327312</v>
      </c>
      <c r="AO65" s="134">
        <v>1325.9758466511696</v>
      </c>
      <c r="AP65" s="134">
        <v>1768.5525174648712</v>
      </c>
      <c r="AQ65" s="134">
        <v>1859.1746158450494</v>
      </c>
      <c r="AR65" s="134">
        <v>1866.303961115952</v>
      </c>
      <c r="AS65" s="134">
        <v>1831.9581014191999</v>
      </c>
      <c r="AT65" s="134">
        <v>1679.4194596321984</v>
      </c>
      <c r="AU65" s="134">
        <v>1318.4016567784081</v>
      </c>
      <c r="AV65" s="134">
        <v>1133.0232394707748</v>
      </c>
      <c r="AW65" s="134">
        <v>1060.4121113325702</v>
      </c>
      <c r="AX65" s="134">
        <v>127.22986227083521</v>
      </c>
      <c r="AY65" s="134">
        <v>56.028049208528707</v>
      </c>
      <c r="AZ65" s="134">
        <v>145.38978113424244</v>
      </c>
      <c r="BA65" s="134">
        <v>38.446283795698569</v>
      </c>
      <c r="BB65" s="134">
        <v>39.362475174126494</v>
      </c>
      <c r="BC65" s="134">
        <v>95.797100436816436</v>
      </c>
      <c r="BD65" s="134">
        <v>95.273976786081349</v>
      </c>
      <c r="BE65" s="134">
        <v>96.927362499466852</v>
      </c>
      <c r="BF65" s="134">
        <v>96.083750444916234</v>
      </c>
      <c r="BG65" s="134">
        <v>107.09345426041511</v>
      </c>
      <c r="BH65" s="134">
        <v>56.194608965710671</v>
      </c>
      <c r="BI65" s="134">
        <v>52.217700277018366</v>
      </c>
      <c r="BJ65" s="134">
        <v>55.571647252872729</v>
      </c>
      <c r="BK65" s="134">
        <v>52.38683316827823</v>
      </c>
      <c r="BL65" s="134">
        <v>54.2641905862735</v>
      </c>
      <c r="BM65" s="134">
        <v>54.200235403041319</v>
      </c>
      <c r="BN65" s="134">
        <v>50.494526908207462</v>
      </c>
      <c r="BO65" s="134">
        <v>53.099684996102589</v>
      </c>
      <c r="BP65" s="134">
        <v>61.483660003359525</v>
      </c>
      <c r="BQ65" s="134">
        <v>53.974275885040022</v>
      </c>
      <c r="BR65" s="134">
        <v>5.320302874750622</v>
      </c>
      <c r="BS65" s="134">
        <v>0</v>
      </c>
      <c r="BT65" s="134">
        <v>0</v>
      </c>
      <c r="BU65" s="134">
        <v>0</v>
      </c>
      <c r="BV65" s="134">
        <v>0</v>
      </c>
      <c r="BW65" s="134">
        <v>0</v>
      </c>
      <c r="BX65" s="134">
        <v>0</v>
      </c>
      <c r="BY65" s="134">
        <v>0</v>
      </c>
      <c r="BZ65" s="135">
        <v>0</v>
      </c>
    </row>
    <row r="66" spans="1:78" x14ac:dyDescent="0.35">
      <c r="A66" s="132"/>
      <c r="B66" s="51" t="s">
        <v>175</v>
      </c>
      <c r="C66" s="222" t="s">
        <v>131</v>
      </c>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v>0</v>
      </c>
      <c r="AI66" s="134">
        <v>0</v>
      </c>
      <c r="AJ66" s="134">
        <v>0</v>
      </c>
      <c r="AK66" s="134">
        <v>0</v>
      </c>
      <c r="AL66" s="134">
        <v>0</v>
      </c>
      <c r="AM66" s="134">
        <v>0</v>
      </c>
      <c r="AN66" s="134">
        <v>0</v>
      </c>
      <c r="AO66" s="134">
        <v>0</v>
      </c>
      <c r="AP66" s="134">
        <v>0</v>
      </c>
      <c r="AQ66" s="134">
        <v>0</v>
      </c>
      <c r="AR66" s="134">
        <v>0</v>
      </c>
      <c r="AS66" s="134">
        <v>0</v>
      </c>
      <c r="AT66" s="134">
        <v>0</v>
      </c>
      <c r="AU66" s="134">
        <v>0</v>
      </c>
      <c r="AV66" s="134">
        <v>0</v>
      </c>
      <c r="AW66" s="134">
        <v>0</v>
      </c>
      <c r="AX66" s="134">
        <v>0</v>
      </c>
      <c r="AY66" s="134">
        <v>0</v>
      </c>
      <c r="AZ66" s="134">
        <v>0</v>
      </c>
      <c r="BA66" s="134">
        <v>0</v>
      </c>
      <c r="BB66" s="134">
        <v>0</v>
      </c>
      <c r="BC66" s="134">
        <v>0</v>
      </c>
      <c r="BD66" s="134">
        <v>0</v>
      </c>
      <c r="BE66" s="134">
        <v>0</v>
      </c>
      <c r="BF66" s="134">
        <v>0</v>
      </c>
      <c r="BG66" s="134">
        <v>0</v>
      </c>
      <c r="BH66" s="134">
        <v>0</v>
      </c>
      <c r="BI66" s="134">
        <v>0</v>
      </c>
      <c r="BJ66" s="134">
        <v>148.03147979874259</v>
      </c>
      <c r="BK66" s="134">
        <v>148.30162822969555</v>
      </c>
      <c r="BL66" s="134">
        <v>156.54549455628458</v>
      </c>
      <c r="BM66" s="134">
        <v>160.69724803834603</v>
      </c>
      <c r="BN66" s="134">
        <v>148.81510291068912</v>
      </c>
      <c r="BO66" s="134">
        <v>51.598521643854738</v>
      </c>
      <c r="BP66" s="134">
        <v>42.860698557341948</v>
      </c>
      <c r="BQ66" s="134">
        <v>40.067263960500604</v>
      </c>
      <c r="BR66" s="134">
        <v>36.020578583211609</v>
      </c>
      <c r="BS66" s="134">
        <v>31.823194882586197</v>
      </c>
      <c r="BT66" s="134">
        <v>28.831078943970258</v>
      </c>
      <c r="BU66" s="134">
        <v>26.192337662537188</v>
      </c>
      <c r="BV66" s="134">
        <v>26.098413187457883</v>
      </c>
      <c r="BW66" s="134">
        <v>25.9923477168449</v>
      </c>
      <c r="BX66" s="134">
        <v>25.680116434118943</v>
      </c>
      <c r="BY66" s="134">
        <v>25.286887203667462</v>
      </c>
      <c r="BZ66" s="135">
        <v>24.809196013591318</v>
      </c>
    </row>
    <row r="67" spans="1:78" hidden="1" x14ac:dyDescent="0.35">
      <c r="A67" s="132"/>
      <c r="B67" s="51"/>
      <c r="C67" s="222"/>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5"/>
    </row>
    <row r="68" spans="1:78" s="230" customFormat="1" x14ac:dyDescent="0.35">
      <c r="A68" s="224"/>
      <c r="B68" s="51" t="s">
        <v>176</v>
      </c>
      <c r="C68" s="222" t="s">
        <v>124</v>
      </c>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v>2971.7554910655158</v>
      </c>
      <c r="AI68" s="134">
        <v>2626.8745269458227</v>
      </c>
      <c r="AJ68" s="134">
        <v>4321.4755812977737</v>
      </c>
      <c r="AK68" s="134">
        <v>5199.7439781594267</v>
      </c>
      <c r="AL68" s="134">
        <v>4271.1528072692963</v>
      </c>
      <c r="AM68" s="134">
        <v>4069.3733391983392</v>
      </c>
      <c r="AN68" s="134">
        <v>4056.6537046052163</v>
      </c>
      <c r="AO68" s="134">
        <v>3866.0103125297401</v>
      </c>
      <c r="AP68" s="134">
        <v>4051.0833094902073</v>
      </c>
      <c r="AQ68" s="134">
        <v>3248.9696136764187</v>
      </c>
      <c r="AR68" s="134">
        <v>2300.1365004958507</v>
      </c>
      <c r="AS68" s="134">
        <v>1415.7812341010067</v>
      </c>
      <c r="AT68" s="134">
        <v>1552.4189402406712</v>
      </c>
      <c r="AU68" s="134">
        <v>2707.3909771652529</v>
      </c>
      <c r="AV68" s="134">
        <v>2898.6917429366276</v>
      </c>
      <c r="AW68" s="134">
        <v>2657.8915791549794</v>
      </c>
      <c r="AX68" s="134">
        <v>2066.6630389161469</v>
      </c>
      <c r="AY68" s="134">
        <v>1700.6395971153049</v>
      </c>
      <c r="AZ68" s="134">
        <v>874.86811148133518</v>
      </c>
      <c r="BA68" s="134">
        <v>0</v>
      </c>
      <c r="BB68" s="134">
        <v>0</v>
      </c>
      <c r="BC68" s="134">
        <v>0</v>
      </c>
      <c r="BD68" s="134">
        <v>0</v>
      </c>
      <c r="BE68" s="134">
        <v>0</v>
      </c>
      <c r="BF68" s="134">
        <v>0</v>
      </c>
      <c r="BG68" s="134">
        <v>0</v>
      </c>
      <c r="BH68" s="134">
        <v>0</v>
      </c>
      <c r="BI68" s="134">
        <v>0</v>
      </c>
      <c r="BJ68" s="134">
        <v>0</v>
      </c>
      <c r="BK68" s="134">
        <v>0</v>
      </c>
      <c r="BL68" s="134">
        <v>0</v>
      </c>
      <c r="BM68" s="134">
        <v>0</v>
      </c>
      <c r="BN68" s="134">
        <v>0</v>
      </c>
      <c r="BO68" s="134">
        <v>0</v>
      </c>
      <c r="BP68" s="134">
        <v>0</v>
      </c>
      <c r="BQ68" s="134">
        <v>0</v>
      </c>
      <c r="BR68" s="134">
        <v>0</v>
      </c>
      <c r="BS68" s="134">
        <v>0</v>
      </c>
      <c r="BT68" s="134">
        <v>0</v>
      </c>
      <c r="BU68" s="134">
        <v>0</v>
      </c>
      <c r="BV68" s="134">
        <v>0</v>
      </c>
      <c r="BW68" s="134">
        <v>0</v>
      </c>
      <c r="BX68" s="134">
        <v>0</v>
      </c>
      <c r="BY68" s="134">
        <v>0</v>
      </c>
      <c r="BZ68" s="135">
        <v>0</v>
      </c>
    </row>
    <row r="69" spans="1:78" s="230" customFormat="1" ht="25.5" customHeight="1" x14ac:dyDescent="0.35">
      <c r="A69" s="224"/>
      <c r="B69" s="142" t="s">
        <v>177</v>
      </c>
      <c r="C69" s="222"/>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v>6.323053668341835</v>
      </c>
      <c r="BR69" s="134">
        <v>59.747352029736817</v>
      </c>
      <c r="BS69" s="134">
        <v>518.73893475674174</v>
      </c>
      <c r="BT69" s="134">
        <v>1639.3390956456628</v>
      </c>
      <c r="BU69" s="134">
        <v>3236.5132745625842</v>
      </c>
      <c r="BV69" s="134"/>
      <c r="BW69" s="134"/>
      <c r="BX69" s="134"/>
      <c r="BY69" s="134"/>
      <c r="BZ69" s="135"/>
    </row>
    <row r="70" spans="1:78" s="230" customFormat="1" x14ac:dyDescent="0.35">
      <c r="A70" s="224"/>
      <c r="B70" s="145" t="s">
        <v>178</v>
      </c>
      <c r="C70" s="222" t="s">
        <v>131</v>
      </c>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v>0.84601772078739157</v>
      </c>
      <c r="BR70" s="134">
        <v>5.8622896233063218</v>
      </c>
      <c r="BS70" s="134">
        <v>35.69000404891095</v>
      </c>
      <c r="BT70" s="134">
        <v>525.54842678822217</v>
      </c>
      <c r="BU70" s="134">
        <v>1966.7048788825339</v>
      </c>
      <c r="BV70" s="134"/>
      <c r="BW70" s="134"/>
      <c r="BX70" s="134"/>
      <c r="BY70" s="134"/>
      <c r="BZ70" s="135"/>
    </row>
    <row r="71" spans="1:78" s="230" customFormat="1" x14ac:dyDescent="0.35">
      <c r="A71" s="224"/>
      <c r="B71" s="145" t="s">
        <v>179</v>
      </c>
      <c r="C71" s="222" t="s">
        <v>131</v>
      </c>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v>5.4770359475544437</v>
      </c>
      <c r="BR71" s="134">
        <v>53.885062406430492</v>
      </c>
      <c r="BS71" s="134">
        <v>483.04893070783072</v>
      </c>
      <c r="BT71" s="134">
        <v>1113.7906688574408</v>
      </c>
      <c r="BU71" s="134">
        <v>1269.8083956800506</v>
      </c>
      <c r="BV71" s="134"/>
      <c r="BW71" s="134"/>
      <c r="BX71" s="134"/>
      <c r="BY71" s="134"/>
      <c r="BZ71" s="135"/>
    </row>
    <row r="72" spans="1:78" s="230" customFormat="1" x14ac:dyDescent="0.35">
      <c r="A72" s="224"/>
      <c r="B72" s="142" t="s">
        <v>180</v>
      </c>
      <c r="C72" s="222"/>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v>-222.12145203151982</v>
      </c>
      <c r="BW72" s="134">
        <v>-483.51392231490229</v>
      </c>
      <c r="BX72" s="134">
        <v>-503.74771262677928</v>
      </c>
      <c r="BY72" s="134">
        <v>-677.55524700027365</v>
      </c>
      <c r="BZ72" s="135">
        <v>-904.07221993552207</v>
      </c>
    </row>
    <row r="73" spans="1:78" s="230" customFormat="1" x14ac:dyDescent="0.35">
      <c r="A73" s="224"/>
      <c r="B73" s="145" t="s">
        <v>178</v>
      </c>
      <c r="C73" s="222" t="s">
        <v>131</v>
      </c>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v>-222.12145203151982</v>
      </c>
      <c r="BW73" s="134">
        <v>-483.51392231490229</v>
      </c>
      <c r="BX73" s="134">
        <v>-503.74771262677928</v>
      </c>
      <c r="BY73" s="134">
        <v>-677.55524700027365</v>
      </c>
      <c r="BZ73" s="135">
        <v>-904.07221993552207</v>
      </c>
    </row>
    <row r="74" spans="1:78" s="230" customFormat="1" x14ac:dyDescent="0.35">
      <c r="A74" s="224"/>
      <c r="B74" s="145" t="s">
        <v>179</v>
      </c>
      <c r="C74" s="222" t="s">
        <v>131</v>
      </c>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v>0</v>
      </c>
      <c r="BW74" s="134">
        <v>0</v>
      </c>
      <c r="BX74" s="134">
        <v>0</v>
      </c>
      <c r="BY74" s="134">
        <v>0</v>
      </c>
      <c r="BZ74" s="135">
        <v>0</v>
      </c>
    </row>
    <row r="75" spans="1:78" ht="25.5" customHeight="1" x14ac:dyDescent="0.35">
      <c r="A75" s="132"/>
      <c r="B75" s="51" t="s">
        <v>259</v>
      </c>
      <c r="C75" s="222" t="s">
        <v>121</v>
      </c>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v>453.79458691732725</v>
      </c>
      <c r="AI75" s="134">
        <v>555.84343167873214</v>
      </c>
      <c r="AJ75" s="134">
        <v>504.7078340620053</v>
      </c>
      <c r="AK75" s="134">
        <v>491.14667503221028</v>
      </c>
      <c r="AL75" s="134">
        <v>460.37332391953322</v>
      </c>
      <c r="AM75" s="134">
        <v>465.03667685816794</v>
      </c>
      <c r="AN75" s="134">
        <v>403.77586445742605</v>
      </c>
      <c r="AO75" s="134">
        <v>359.90390654599554</v>
      </c>
      <c r="AP75" s="134">
        <v>322.64752559044723</v>
      </c>
      <c r="AQ75" s="134">
        <v>285.7573517584982</v>
      </c>
      <c r="AR75" s="134">
        <v>250.11590513187249</v>
      </c>
      <c r="AS75" s="134">
        <v>225.44474060310083</v>
      </c>
      <c r="AT75" s="134">
        <v>252.16634887391348</v>
      </c>
      <c r="AU75" s="134">
        <v>270.55087520086488</v>
      </c>
      <c r="AV75" s="134">
        <v>330.17167526107215</v>
      </c>
      <c r="AW75" s="134">
        <v>385.08425933697305</v>
      </c>
      <c r="AX75" s="134">
        <v>350.44651624736377</v>
      </c>
      <c r="AY75" s="134">
        <v>377.52739685627523</v>
      </c>
      <c r="AZ75" s="134">
        <v>349.1470983831781</v>
      </c>
      <c r="BA75" s="134">
        <v>317.47265294835245</v>
      </c>
      <c r="BB75" s="134">
        <v>313.08413735735598</v>
      </c>
      <c r="BC75" s="134">
        <v>312.1963603805699</v>
      </c>
      <c r="BD75" s="134">
        <v>298.80744771039531</v>
      </c>
      <c r="BE75" s="134">
        <v>261.79601789633153</v>
      </c>
      <c r="BF75" s="134">
        <v>0</v>
      </c>
      <c r="BG75" s="134">
        <v>0</v>
      </c>
      <c r="BH75" s="134">
        <v>0</v>
      </c>
      <c r="BI75" s="134">
        <v>0</v>
      </c>
      <c r="BJ75" s="134">
        <v>0</v>
      </c>
      <c r="BK75" s="134">
        <v>0</v>
      </c>
      <c r="BL75" s="134">
        <v>0</v>
      </c>
      <c r="BM75" s="134">
        <v>0</v>
      </c>
      <c r="BN75" s="134">
        <v>0</v>
      </c>
      <c r="BO75" s="134">
        <v>0</v>
      </c>
      <c r="BP75" s="134">
        <v>0</v>
      </c>
      <c r="BQ75" s="134">
        <v>0</v>
      </c>
      <c r="BR75" s="134">
        <v>0</v>
      </c>
      <c r="BS75" s="134">
        <v>0</v>
      </c>
      <c r="BT75" s="134">
        <v>0</v>
      </c>
      <c r="BU75" s="134">
        <v>0</v>
      </c>
      <c r="BV75" s="134">
        <v>0</v>
      </c>
      <c r="BW75" s="134">
        <v>0</v>
      </c>
      <c r="BX75" s="134">
        <v>0</v>
      </c>
      <c r="BY75" s="134">
        <v>0</v>
      </c>
      <c r="BZ75" s="135">
        <v>0</v>
      </c>
    </row>
    <row r="76" spans="1:78" x14ac:dyDescent="0.35">
      <c r="A76" s="132"/>
      <c r="B76" s="51" t="s">
        <v>260</v>
      </c>
      <c r="C76" s="222" t="s">
        <v>131</v>
      </c>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v>0</v>
      </c>
      <c r="AI76" s="134">
        <v>0</v>
      </c>
      <c r="AJ76" s="134">
        <v>0</v>
      </c>
      <c r="AK76" s="134">
        <v>0</v>
      </c>
      <c r="AL76" s="134">
        <v>0</v>
      </c>
      <c r="AM76" s="134">
        <v>0</v>
      </c>
      <c r="AN76" s="134">
        <v>0</v>
      </c>
      <c r="AO76" s="134">
        <v>0</v>
      </c>
      <c r="AP76" s="134">
        <v>0</v>
      </c>
      <c r="AQ76" s="134">
        <v>0</v>
      </c>
      <c r="AR76" s="134">
        <v>70.391664992201882</v>
      </c>
      <c r="AS76" s="134">
        <v>49.443564648735475</v>
      </c>
      <c r="AT76" s="134">
        <v>19.151806823924677</v>
      </c>
      <c r="AU76" s="134">
        <v>7.1929698585567179</v>
      </c>
      <c r="AV76" s="134">
        <v>3.6576229867217891</v>
      </c>
      <c r="AW76" s="134">
        <v>2.0934691302635415</v>
      </c>
      <c r="AX76" s="134">
        <v>1.3390943004005404</v>
      </c>
      <c r="AY76" s="134">
        <v>2.447947273959409</v>
      </c>
      <c r="AZ76" s="134">
        <v>0</v>
      </c>
      <c r="BA76" s="134">
        <v>0.3327082251550838</v>
      </c>
      <c r="BB76" s="134">
        <v>0.78141802567895569</v>
      </c>
      <c r="BC76" s="134">
        <v>0.31496925446650254</v>
      </c>
      <c r="BD76" s="134">
        <v>6.2567984755038497E-2</v>
      </c>
      <c r="BE76" s="134">
        <v>0.48042257934518351</v>
      </c>
      <c r="BF76" s="134">
        <v>0.46943775217373357</v>
      </c>
      <c r="BG76" s="134">
        <v>0.17058957073579545</v>
      </c>
      <c r="BH76" s="134">
        <v>0.11369606930271693</v>
      </c>
      <c r="BI76" s="134">
        <v>0</v>
      </c>
      <c r="BJ76" s="134">
        <v>0</v>
      </c>
      <c r="BK76" s="134">
        <v>0</v>
      </c>
      <c r="BL76" s="134">
        <v>0</v>
      </c>
      <c r="BM76" s="134">
        <v>0</v>
      </c>
      <c r="BN76" s="134">
        <v>0</v>
      </c>
      <c r="BO76" s="134">
        <v>0</v>
      </c>
      <c r="BP76" s="134">
        <v>0</v>
      </c>
      <c r="BQ76" s="134">
        <v>0</v>
      </c>
      <c r="BR76" s="134">
        <v>0</v>
      </c>
      <c r="BS76" s="134">
        <v>0</v>
      </c>
      <c r="BT76" s="134">
        <v>0</v>
      </c>
      <c r="BU76" s="134">
        <v>0</v>
      </c>
      <c r="BV76" s="134">
        <v>0</v>
      </c>
      <c r="BW76" s="134">
        <v>0</v>
      </c>
      <c r="BX76" s="134">
        <v>0</v>
      </c>
      <c r="BY76" s="134">
        <v>0</v>
      </c>
      <c r="BZ76" s="135">
        <v>0</v>
      </c>
    </row>
    <row r="77" spans="1:78" x14ac:dyDescent="0.35">
      <c r="A77" s="132"/>
      <c r="B77" s="51" t="s">
        <v>261</v>
      </c>
      <c r="C77" s="222" t="s">
        <v>121</v>
      </c>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v>0</v>
      </c>
      <c r="AI77" s="134">
        <v>0.24136672529364372</v>
      </c>
      <c r="AJ77" s="134">
        <v>0.20256916787333315</v>
      </c>
      <c r="AK77" s="134">
        <v>0.18330472308435108</v>
      </c>
      <c r="AL77" s="134">
        <v>0.17084611229077185</v>
      </c>
      <c r="AM77" s="134">
        <v>0.16310113583961278</v>
      </c>
      <c r="AN77" s="134">
        <v>0.15424538800780288</v>
      </c>
      <c r="AO77" s="134">
        <v>0.14597899229187186</v>
      </c>
      <c r="AP77" s="134">
        <v>0.14017589306194489</v>
      </c>
      <c r="AQ77" s="134">
        <v>0.13279818684607494</v>
      </c>
      <c r="AR77" s="134">
        <v>0.1246973693395959</v>
      </c>
      <c r="AS77" s="134">
        <v>0.1158245374975258</v>
      </c>
      <c r="AT77" s="134">
        <v>1.7847178104486699E-2</v>
      </c>
      <c r="AU77" s="134">
        <v>0</v>
      </c>
      <c r="AV77" s="134">
        <v>4.1154434236044191</v>
      </c>
      <c r="AW77" s="134">
        <v>0</v>
      </c>
      <c r="AX77" s="134">
        <v>0</v>
      </c>
      <c r="AY77" s="134">
        <v>-1.0495613813036757E-4</v>
      </c>
      <c r="AZ77" s="134">
        <v>0</v>
      </c>
      <c r="BA77" s="134">
        <v>0.95377688711701303</v>
      </c>
      <c r="BB77" s="134">
        <v>0.12537677282131357</v>
      </c>
      <c r="BC77" s="134">
        <v>1.3587222078859711</v>
      </c>
      <c r="BD77" s="134">
        <v>0.3393714896916723</v>
      </c>
      <c r="BE77" s="134">
        <v>0.24868189830841508</v>
      </c>
      <c r="BF77" s="134">
        <v>0.27177975125847742</v>
      </c>
      <c r="BG77" s="134">
        <v>0.20382364285504789</v>
      </c>
      <c r="BH77" s="134">
        <v>0</v>
      </c>
      <c r="BI77" s="134">
        <v>0</v>
      </c>
      <c r="BJ77" s="134">
        <v>-0.18354561783072215</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5">
        <v>0</v>
      </c>
    </row>
    <row r="78" spans="1:78" ht="24.75" customHeight="1" x14ac:dyDescent="0.35">
      <c r="A78" s="132"/>
      <c r="B78" s="226" t="s">
        <v>262</v>
      </c>
      <c r="C78" s="222"/>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f>SUM(AH20:AH77)-AH22-AH34-AH40-AH43-AH50</f>
        <v>20643.18190746805</v>
      </c>
      <c r="AI78" s="47">
        <f t="shared" ref="AI78:BO78" si="3">SUM(AI20:AI77)-AI22-AI34-AI40-AI43-AI50</f>
        <v>19361.034194150572</v>
      </c>
      <c r="AJ78" s="47">
        <f t="shared" si="3"/>
        <v>21210.021848160173</v>
      </c>
      <c r="AK78" s="47">
        <f t="shared" si="3"/>
        <v>25411.715054842862</v>
      </c>
      <c r="AL78" s="47">
        <f t="shared" si="3"/>
        <v>28046.880335147223</v>
      </c>
      <c r="AM78" s="47">
        <f t="shared" si="3"/>
        <v>31459.210605778826</v>
      </c>
      <c r="AN78" s="47">
        <f t="shared" si="3"/>
        <v>32973.988067732011</v>
      </c>
      <c r="AO78" s="47">
        <f t="shared" si="3"/>
        <v>34165.97944530761</v>
      </c>
      <c r="AP78" s="47">
        <f t="shared" si="3"/>
        <v>35830.91210333677</v>
      </c>
      <c r="AQ78" s="47">
        <f t="shared" si="3"/>
        <v>34477.751915694396</v>
      </c>
      <c r="AR78" s="47">
        <f t="shared" si="3"/>
        <v>30985.619507841941</v>
      </c>
      <c r="AS78" s="47">
        <f t="shared" si="3"/>
        <v>29623.619280198593</v>
      </c>
      <c r="AT78" s="47">
        <f t="shared" si="3"/>
        <v>31905.089702469384</v>
      </c>
      <c r="AU78" s="47">
        <f t="shared" si="3"/>
        <v>38304.613938067567</v>
      </c>
      <c r="AV78" s="47">
        <f t="shared" si="3"/>
        <v>44814.173224337719</v>
      </c>
      <c r="AW78" s="47">
        <f t="shared" si="3"/>
        <v>49169.395514762589</v>
      </c>
      <c r="AX78" s="47">
        <f t="shared" si="3"/>
        <v>50543.277290635051</v>
      </c>
      <c r="AY78" s="47">
        <f t="shared" si="3"/>
        <v>51703.478930003563</v>
      </c>
      <c r="AZ78" s="47">
        <f t="shared" si="3"/>
        <v>51004.122178215242</v>
      </c>
      <c r="BA78" s="47">
        <f t="shared" si="3"/>
        <v>49397.791369387174</v>
      </c>
      <c r="BB78" s="47">
        <f t="shared" si="3"/>
        <v>48566.353579114642</v>
      </c>
      <c r="BC78" s="47">
        <f t="shared" si="3"/>
        <v>47401.83297487026</v>
      </c>
      <c r="BD78" s="47">
        <f t="shared" si="3"/>
        <v>45114.328206499842</v>
      </c>
      <c r="BE78" s="47">
        <f t="shared" si="3"/>
        <v>45488.725012404095</v>
      </c>
      <c r="BF78" s="47">
        <f t="shared" si="3"/>
        <v>45732.173177421879</v>
      </c>
      <c r="BG78" s="47">
        <f t="shared" si="3"/>
        <v>46513.276995299078</v>
      </c>
      <c r="BH78" s="47">
        <f t="shared" si="3"/>
        <v>46653.692816923278</v>
      </c>
      <c r="BI78" s="47">
        <f t="shared" si="3"/>
        <v>47034.803153722576</v>
      </c>
      <c r="BJ78" s="47">
        <f t="shared" si="3"/>
        <v>47229.181083427742</v>
      </c>
      <c r="BK78" s="47">
        <f t="shared" si="3"/>
        <v>48493.651916230658</v>
      </c>
      <c r="BL78" s="47">
        <f t="shared" si="3"/>
        <v>50283.680725763734</v>
      </c>
      <c r="BM78" s="47">
        <f t="shared" si="3"/>
        <v>57105.245091414523</v>
      </c>
      <c r="BN78" s="47">
        <f t="shared" si="3"/>
        <v>58180.434765932281</v>
      </c>
      <c r="BO78" s="47">
        <f t="shared" si="3"/>
        <v>59392.332014257881</v>
      </c>
      <c r="BP78" s="47">
        <f>SUM(BP20:BP77)-BP22-BP34-BP40-BP43-BP50</f>
        <v>60389.442917588254</v>
      </c>
      <c r="BQ78" s="47">
        <f>SUM(BQ20:BQ77)-BQ22-BQ34-BQ40-BQ43-BQ50-BQ69-BQ72</f>
        <v>55928.191337446449</v>
      </c>
      <c r="BR78" s="47">
        <f t="shared" ref="BR78:BW78" si="4">SUM(BR20:BR77)-BR22-BR34-BR40-BR43-BR50-BR69-BR72</f>
        <v>55689.249585518861</v>
      </c>
      <c r="BS78" s="47">
        <f t="shared" si="4"/>
        <v>56561.409387895459</v>
      </c>
      <c r="BT78" s="47">
        <f t="shared" si="4"/>
        <v>55780.424885326451</v>
      </c>
      <c r="BU78" s="47">
        <f t="shared" si="4"/>
        <v>56309.771133130496</v>
      </c>
      <c r="BV78" s="47">
        <f t="shared" si="4"/>
        <v>57595.276721368806</v>
      </c>
      <c r="BW78" s="47">
        <f t="shared" si="4"/>
        <v>58474.429437448009</v>
      </c>
      <c r="BX78" s="47">
        <f>SUM(BX20:BX77)-BX22-BX34-BX40-BX43-BX50-BX69-BX72</f>
        <v>58124.495988921808</v>
      </c>
      <c r="BY78" s="47">
        <f>SUM(BY20:BY77)-BY22-BY34-BY40-BY43-BY50-BY69-BY72</f>
        <v>58541.867469213445</v>
      </c>
      <c r="BZ78" s="48">
        <f>SUM(BZ20:BZ77)-BZ22-BZ34-BZ40-BZ43-BZ50-BZ69-BZ72</f>
        <v>58850.734713679682</v>
      </c>
    </row>
    <row r="79" spans="1:78" x14ac:dyDescent="0.35">
      <c r="A79" s="132"/>
      <c r="B79" s="223" t="s">
        <v>244</v>
      </c>
      <c r="C79" s="222"/>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f t="shared" ref="AH79:BW79" si="5">AH78-AH75-AH37-AH31-AH44-AH33-AH29</f>
        <v>19218.734753654455</v>
      </c>
      <c r="AI79" s="47">
        <f t="shared" si="5"/>
        <v>17836.892004811423</v>
      </c>
      <c r="AJ79" s="47">
        <f t="shared" si="5"/>
        <v>19596.658808229426</v>
      </c>
      <c r="AK79" s="47">
        <f t="shared" si="5"/>
        <v>23431.733788472342</v>
      </c>
      <c r="AL79" s="47">
        <f t="shared" si="5"/>
        <v>25878.67270606591</v>
      </c>
      <c r="AM79" s="47">
        <f t="shared" si="5"/>
        <v>29109.605711489905</v>
      </c>
      <c r="AN79" s="47">
        <f t="shared" si="5"/>
        <v>30556.818544339592</v>
      </c>
      <c r="AO79" s="47">
        <f t="shared" si="5"/>
        <v>31670.189793688431</v>
      </c>
      <c r="AP79" s="47">
        <f t="shared" si="5"/>
        <v>33162.56690581642</v>
      </c>
      <c r="AQ79" s="47">
        <f t="shared" si="5"/>
        <v>31799.658426138267</v>
      </c>
      <c r="AR79" s="47">
        <f t="shared" si="5"/>
        <v>28725.879746028921</v>
      </c>
      <c r="AS79" s="47">
        <f t="shared" si="5"/>
        <v>27135.633605200877</v>
      </c>
      <c r="AT79" s="47">
        <f t="shared" si="5"/>
        <v>29125.451394237141</v>
      </c>
      <c r="AU79" s="47">
        <f t="shared" si="5"/>
        <v>35826.584362057314</v>
      </c>
      <c r="AV79" s="47">
        <f t="shared" si="5"/>
        <v>41563.998918952318</v>
      </c>
      <c r="AW79" s="47">
        <f t="shared" si="5"/>
        <v>45509.686049428579</v>
      </c>
      <c r="AX79" s="47">
        <f t="shared" si="5"/>
        <v>46556.960884508437</v>
      </c>
      <c r="AY79" s="47">
        <f t="shared" si="5"/>
        <v>47367.993554689827</v>
      </c>
      <c r="AZ79" s="47">
        <f t="shared" si="5"/>
        <v>46391.834168332076</v>
      </c>
      <c r="BA79" s="47">
        <f t="shared" si="5"/>
        <v>44537.020751857592</v>
      </c>
      <c r="BB79" s="47">
        <f t="shared" si="5"/>
        <v>43643.457710767849</v>
      </c>
      <c r="BC79" s="47">
        <f t="shared" si="5"/>
        <v>42961.981189446342</v>
      </c>
      <c r="BD79" s="47">
        <f t="shared" si="5"/>
        <v>42205.625907427508</v>
      </c>
      <c r="BE79" s="47">
        <f t="shared" si="5"/>
        <v>42663.357727435854</v>
      </c>
      <c r="BF79" s="47">
        <f t="shared" si="5"/>
        <v>43604.953714226118</v>
      </c>
      <c r="BG79" s="47">
        <f t="shared" si="5"/>
        <v>44258.38211321432</v>
      </c>
      <c r="BH79" s="47">
        <f t="shared" si="5"/>
        <v>44394.912358646536</v>
      </c>
      <c r="BI79" s="47">
        <f t="shared" si="5"/>
        <v>44575.739650394367</v>
      </c>
      <c r="BJ79" s="47">
        <f t="shared" si="5"/>
        <v>44837.090000022377</v>
      </c>
      <c r="BK79" s="47">
        <f t="shared" si="5"/>
        <v>46107.645523872932</v>
      </c>
      <c r="BL79" s="47">
        <f t="shared" si="5"/>
        <v>47850.639222819031</v>
      </c>
      <c r="BM79" s="47">
        <f t="shared" si="5"/>
        <v>54259.833628783847</v>
      </c>
      <c r="BN79" s="47">
        <f t="shared" si="5"/>
        <v>55165.723664030076</v>
      </c>
      <c r="BO79" s="47">
        <f>BO78-BO75-BO37-BO31-BO44-BO33-BO29</f>
        <v>56376.161508504105</v>
      </c>
      <c r="BP79" s="47">
        <f t="shared" si="5"/>
        <v>57342.310060476069</v>
      </c>
      <c r="BQ79" s="47">
        <f t="shared" si="5"/>
        <v>55928.191337446449</v>
      </c>
      <c r="BR79" s="47">
        <f t="shared" si="5"/>
        <v>55689.249585518861</v>
      </c>
      <c r="BS79" s="47">
        <f t="shared" si="5"/>
        <v>56561.409387895459</v>
      </c>
      <c r="BT79" s="47">
        <f t="shared" si="5"/>
        <v>55780.424885326451</v>
      </c>
      <c r="BU79" s="47">
        <f t="shared" si="5"/>
        <v>56309.771133130496</v>
      </c>
      <c r="BV79" s="47">
        <f t="shared" si="5"/>
        <v>57595.276721368806</v>
      </c>
      <c r="BW79" s="47">
        <f t="shared" si="5"/>
        <v>58474.429437448009</v>
      </c>
      <c r="BX79" s="47">
        <f>BX78-BX75-BX37-BX31-BX44-BX33-BX29</f>
        <v>58124.495988921808</v>
      </c>
      <c r="BY79" s="47">
        <f>BY78-BY75-BY37-BY31-BY44-BY33-BY29</f>
        <v>58541.867469213445</v>
      </c>
      <c r="BZ79" s="48">
        <f>BZ78-BZ75-BZ37-BZ31-BZ44-BZ33-BZ29</f>
        <v>58850.734713679682</v>
      </c>
    </row>
    <row r="80" spans="1:78" x14ac:dyDescent="0.35">
      <c r="A80" s="132"/>
      <c r="B80" s="51"/>
      <c r="C80" s="222"/>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8"/>
    </row>
    <row r="81" spans="1:78" ht="26.25" customHeight="1" x14ac:dyDescent="0.35">
      <c r="A81" s="132"/>
      <c r="B81" s="57" t="s">
        <v>263</v>
      </c>
      <c r="C81" s="222"/>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5"/>
    </row>
    <row r="82" spans="1:78" x14ac:dyDescent="0.35">
      <c r="A82" s="132"/>
      <c r="B82" s="51" t="s">
        <v>122</v>
      </c>
      <c r="C82" s="222" t="s">
        <v>121</v>
      </c>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v>431.63407572642876</v>
      </c>
      <c r="AI82" s="134">
        <v>444.98751802887546</v>
      </c>
      <c r="AJ82" s="134">
        <v>504.72244656465557</v>
      </c>
      <c r="AK82" s="134">
        <v>590.39883753922561</v>
      </c>
      <c r="AL82" s="134">
        <v>686.55349132767117</v>
      </c>
      <c r="AM82" s="134">
        <v>826.38920422943625</v>
      </c>
      <c r="AN82" s="134">
        <v>930.76055977585747</v>
      </c>
      <c r="AO82" s="134">
        <v>1070.3984960579999</v>
      </c>
      <c r="AP82" s="134">
        <v>1177.9345274192178</v>
      </c>
      <c r="AQ82" s="134">
        <v>1303.5312026849924</v>
      </c>
      <c r="AR82" s="134">
        <v>1392.073382799646</v>
      </c>
      <c r="AS82" s="134">
        <v>1514.9978660942763</v>
      </c>
      <c r="AT82" s="134">
        <v>1687.9911652550761</v>
      </c>
      <c r="AU82" s="134">
        <v>2006.3766683607942</v>
      </c>
      <c r="AV82" s="134">
        <v>2558.3170696418929</v>
      </c>
      <c r="AW82" s="134">
        <v>2889.1177387333655</v>
      </c>
      <c r="AX82" s="134">
        <v>3121.3970067680925</v>
      </c>
      <c r="AY82" s="134">
        <v>3386.6285539251726</v>
      </c>
      <c r="AZ82" s="134">
        <v>3564.5716142178362</v>
      </c>
      <c r="BA82" s="134">
        <v>3728.180500765578</v>
      </c>
      <c r="BB82" s="134">
        <v>3907.0536816585059</v>
      </c>
      <c r="BC82" s="134">
        <v>4097.2187621431394</v>
      </c>
      <c r="BD82" s="134">
        <v>4202.1810381203213</v>
      </c>
      <c r="BE82" s="134">
        <v>4389.0673006923962</v>
      </c>
      <c r="BF82" s="134">
        <v>4461.9629928340064</v>
      </c>
      <c r="BG82" s="134">
        <v>4643.5885488202739</v>
      </c>
      <c r="BH82" s="134">
        <v>4800.8309016723069</v>
      </c>
      <c r="BI82" s="134">
        <v>4997.7947831740939</v>
      </c>
      <c r="BJ82" s="134">
        <v>5124.2069884003586</v>
      </c>
      <c r="BK82" s="134">
        <v>5355.5830494678021</v>
      </c>
      <c r="BL82" s="134">
        <v>5560.8572340988076</v>
      </c>
      <c r="BM82" s="134">
        <v>5911.2260109461522</v>
      </c>
      <c r="BN82" s="134">
        <v>5943.2810517921771</v>
      </c>
      <c r="BO82" s="134">
        <v>5984.0675986365113</v>
      </c>
      <c r="BP82" s="134">
        <v>6011.8117969129808</v>
      </c>
      <c r="BQ82" s="134">
        <v>5786.1235267438351</v>
      </c>
      <c r="BR82" s="134">
        <v>5769.0956157852579</v>
      </c>
      <c r="BS82" s="134">
        <v>5802.0794171866664</v>
      </c>
      <c r="BT82" s="134">
        <v>5669.7012429946553</v>
      </c>
      <c r="BU82" s="134">
        <v>5627.2945929585112</v>
      </c>
      <c r="BV82" s="134">
        <v>5760.8265737852562</v>
      </c>
      <c r="BW82" s="134">
        <v>5891.2747115766579</v>
      </c>
      <c r="BX82" s="134">
        <v>5960.7094595425724</v>
      </c>
      <c r="BY82" s="134">
        <v>6065.6850095154614</v>
      </c>
      <c r="BZ82" s="135">
        <v>6183.1971404803944</v>
      </c>
    </row>
    <row r="83" spans="1:78" x14ac:dyDescent="0.35">
      <c r="A83" s="132"/>
      <c r="B83" s="51" t="s">
        <v>123</v>
      </c>
      <c r="C83" s="222"/>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v>337.63102328974043</v>
      </c>
      <c r="AI83" s="134">
        <v>286.86390123137068</v>
      </c>
      <c r="AJ83" s="134">
        <v>274.19230215209546</v>
      </c>
      <c r="AK83" s="134">
        <v>269.79196398891543</v>
      </c>
      <c r="AL83" s="134">
        <v>245.08255131032359</v>
      </c>
      <c r="AM83" s="134">
        <v>256.97496644770035</v>
      </c>
      <c r="AN83" s="134">
        <v>243.03797945702595</v>
      </c>
      <c r="AO83" s="134">
        <v>243.09015826883916</v>
      </c>
      <c r="AP83" s="134">
        <v>234.8893278172217</v>
      </c>
      <c r="AQ83" s="134">
        <v>230.9411438217237</v>
      </c>
      <c r="AR83" s="134">
        <v>224.04749920573212</v>
      </c>
      <c r="AS83" s="134">
        <v>235.84170903096856</v>
      </c>
      <c r="AT83" s="134">
        <v>203.67929562570541</v>
      </c>
      <c r="AU83" s="134">
        <v>248.13758544303911</v>
      </c>
      <c r="AV83" s="134">
        <v>259.78385770336308</v>
      </c>
      <c r="AW83" s="134">
        <v>268.39594833536904</v>
      </c>
      <c r="AX83" s="134">
        <v>259.13036112472383</v>
      </c>
      <c r="AY83" s="134">
        <v>254.13840843791724</v>
      </c>
      <c r="AZ83" s="134">
        <v>225.47294328544527</v>
      </c>
      <c r="BA83" s="134">
        <v>206.26712932037003</v>
      </c>
      <c r="BB83" s="134">
        <v>196.09716464876419</v>
      </c>
      <c r="BC83" s="134">
        <v>187.42581654338062</v>
      </c>
      <c r="BD83" s="134">
        <v>170.60570509343617</v>
      </c>
      <c r="BE83" s="134">
        <v>174.52330671877621</v>
      </c>
      <c r="BF83" s="134">
        <v>177.33956971563893</v>
      </c>
      <c r="BG83" s="134">
        <v>164.04258516083641</v>
      </c>
      <c r="BH83" s="134">
        <v>154.90729780727497</v>
      </c>
      <c r="BI83" s="134">
        <v>140.22470618362584</v>
      </c>
      <c r="BJ83" s="134">
        <v>121.51471586421226</v>
      </c>
      <c r="BK83" s="134">
        <v>95.120082293843907</v>
      </c>
      <c r="BL83" s="134">
        <v>76.805736994895057</v>
      </c>
      <c r="BM83" s="134">
        <v>59.599674593347601</v>
      </c>
      <c r="BN83" s="134">
        <v>57.109218827157569</v>
      </c>
      <c r="BO83" s="134">
        <v>41.854561793133961</v>
      </c>
      <c r="BP83" s="134">
        <v>31.047292614894896</v>
      </c>
      <c r="BQ83" s="134">
        <v>19.979690128280541</v>
      </c>
      <c r="BR83" s="134">
        <v>13.075435989683129</v>
      </c>
      <c r="BS83" s="134">
        <v>7.2055528010816605</v>
      </c>
      <c r="BT83" s="134">
        <v>5.0244380553468986</v>
      </c>
      <c r="BU83" s="134">
        <v>3.3593945090716679</v>
      </c>
      <c r="BV83" s="134">
        <v>1.6837859712680256</v>
      </c>
      <c r="BW83" s="134">
        <v>0.9354063451996204</v>
      </c>
      <c r="BX83" s="134">
        <v>0.49857275407167168</v>
      </c>
      <c r="BY83" s="134">
        <v>0.25685381567602733</v>
      </c>
      <c r="BZ83" s="135">
        <v>0.12484632349825206</v>
      </c>
    </row>
    <row r="84" spans="1:78" x14ac:dyDescent="0.35">
      <c r="A84" s="132"/>
      <c r="B84" s="61" t="s">
        <v>247</v>
      </c>
      <c r="C84" s="222" t="s">
        <v>124</v>
      </c>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v>337.63102328974043</v>
      </c>
      <c r="AI84" s="134">
        <v>286.86116399620704</v>
      </c>
      <c r="AJ84" s="134">
        <v>274.11162657606309</v>
      </c>
      <c r="AK84" s="134">
        <v>269.50701132925184</v>
      </c>
      <c r="AL84" s="134">
        <v>244.46392975400849</v>
      </c>
      <c r="AM84" s="134">
        <v>255.7445965510604</v>
      </c>
      <c r="AN84" s="134">
        <v>240.98380301248946</v>
      </c>
      <c r="AO84" s="134">
        <v>239.45222543147463</v>
      </c>
      <c r="AP84" s="134">
        <v>230.00942870425237</v>
      </c>
      <c r="AQ84" s="134">
        <v>224.45597333466196</v>
      </c>
      <c r="AR84" s="134">
        <v>215.51878480569519</v>
      </c>
      <c r="AS84" s="134">
        <v>222.47733931971558</v>
      </c>
      <c r="AT84" s="134">
        <v>187.76584649245314</v>
      </c>
      <c r="AU84" s="134">
        <v>223.62201758404404</v>
      </c>
      <c r="AV84" s="134">
        <v>229.30138402945852</v>
      </c>
      <c r="AW84" s="134">
        <v>233.34898833627341</v>
      </c>
      <c r="AX84" s="134">
        <v>222.84380116717981</v>
      </c>
      <c r="AY84" s="134">
        <v>212.5912305091318</v>
      </c>
      <c r="AZ84" s="134">
        <v>183.45064793546956</v>
      </c>
      <c r="BA84" s="134">
        <v>166.31952864124187</v>
      </c>
      <c r="BB84" s="134">
        <v>154.83290727744244</v>
      </c>
      <c r="BC84" s="134">
        <v>145.27942658109728</v>
      </c>
      <c r="BD84" s="134">
        <v>130.06614063288166</v>
      </c>
      <c r="BE84" s="134">
        <v>132.43257703972341</v>
      </c>
      <c r="BF84" s="134">
        <v>134.71124785189181</v>
      </c>
      <c r="BG84" s="134">
        <v>118.76747450937019</v>
      </c>
      <c r="BH84" s="134">
        <v>110.64032130737924</v>
      </c>
      <c r="BI84" s="134">
        <v>99.896367572642731</v>
      </c>
      <c r="BJ84" s="134">
        <v>85.437322058933219</v>
      </c>
      <c r="BK84" s="134">
        <v>63.879954633876878</v>
      </c>
      <c r="BL84" s="134">
        <v>52.112719969234185</v>
      </c>
      <c r="BM84" s="134">
        <v>40.698746027196009</v>
      </c>
      <c r="BN84" s="134">
        <v>42.097859928806066</v>
      </c>
      <c r="BO84" s="134">
        <v>32.35930079546079</v>
      </c>
      <c r="BP84" s="134">
        <v>23.171413124915762</v>
      </c>
      <c r="BQ84" s="134">
        <v>15.395261738157947</v>
      </c>
      <c r="BR84" s="134">
        <v>9.6975361514340026</v>
      </c>
      <c r="BS84" s="134">
        <v>5.8184517875264135</v>
      </c>
      <c r="BT84" s="134">
        <v>3.4384631276021791</v>
      </c>
      <c r="BU84" s="134">
        <v>2.8780097233805901</v>
      </c>
      <c r="BV84" s="134">
        <v>1.6837859712680256</v>
      </c>
      <c r="BW84" s="134">
        <v>0.9354063451996204</v>
      </c>
      <c r="BX84" s="134">
        <v>0.49857275407167168</v>
      </c>
      <c r="BY84" s="134">
        <v>0.25685381567602733</v>
      </c>
      <c r="BZ84" s="135">
        <v>0.12484632349825206</v>
      </c>
    </row>
    <row r="85" spans="1:78" x14ac:dyDescent="0.35">
      <c r="A85" s="132"/>
      <c r="B85" s="61" t="s">
        <v>248</v>
      </c>
      <c r="C85" s="222" t="s">
        <v>124</v>
      </c>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v>0</v>
      </c>
      <c r="AI85" s="134">
        <v>2.737235163688095E-3</v>
      </c>
      <c r="AJ85" s="134">
        <v>8.0675576032391422E-2</v>
      </c>
      <c r="AK85" s="134">
        <v>0.28495265966360217</v>
      </c>
      <c r="AL85" s="134">
        <v>0.61862155631506655</v>
      </c>
      <c r="AM85" s="134">
        <v>1.2303698966399486</v>
      </c>
      <c r="AN85" s="134">
        <v>2.0541764445364645</v>
      </c>
      <c r="AO85" s="134">
        <v>3.6379328373645015</v>
      </c>
      <c r="AP85" s="134">
        <v>4.8798991129693174</v>
      </c>
      <c r="AQ85" s="134">
        <v>6.4851704870617537</v>
      </c>
      <c r="AR85" s="134">
        <v>8.5287144000369377</v>
      </c>
      <c r="AS85" s="134">
        <v>13.364369711252978</v>
      </c>
      <c r="AT85" s="134">
        <v>15.913449133252247</v>
      </c>
      <c r="AU85" s="134">
        <v>24.515567858995091</v>
      </c>
      <c r="AV85" s="134">
        <v>30.482473673904593</v>
      </c>
      <c r="AW85" s="134">
        <v>35.046959999095655</v>
      </c>
      <c r="AX85" s="134">
        <v>36.286559957544029</v>
      </c>
      <c r="AY85" s="134">
        <v>41.547177928785445</v>
      </c>
      <c r="AZ85" s="134">
        <v>42.022295349975721</v>
      </c>
      <c r="BA85" s="134">
        <v>39.947600679128186</v>
      </c>
      <c r="BB85" s="134">
        <v>41.26425737132174</v>
      </c>
      <c r="BC85" s="134">
        <v>42.14638996228333</v>
      </c>
      <c r="BD85" s="134">
        <v>40.53956446055453</v>
      </c>
      <c r="BE85" s="134">
        <v>42.090729679052785</v>
      </c>
      <c r="BF85" s="134">
        <v>42.628321863747097</v>
      </c>
      <c r="BG85" s="134">
        <v>45.275110651466221</v>
      </c>
      <c r="BH85" s="134">
        <v>44.266976499895755</v>
      </c>
      <c r="BI85" s="134">
        <v>40.32833861098311</v>
      </c>
      <c r="BJ85" s="134">
        <v>36.077393805279037</v>
      </c>
      <c r="BK85" s="134">
        <v>31.240127659967026</v>
      </c>
      <c r="BL85" s="134">
        <v>24.693017025660872</v>
      </c>
      <c r="BM85" s="134">
        <v>18.900928566151592</v>
      </c>
      <c r="BN85" s="134">
        <v>15.011358898351505</v>
      </c>
      <c r="BO85" s="134">
        <v>9.4952609976731743</v>
      </c>
      <c r="BP85" s="134">
        <v>7.8758794899791331</v>
      </c>
      <c r="BQ85" s="134">
        <v>4.5844283901225946</v>
      </c>
      <c r="BR85" s="134">
        <v>3.3778998382491263</v>
      </c>
      <c r="BS85" s="134">
        <v>1.3871010135552471</v>
      </c>
      <c r="BT85" s="134">
        <v>1.5859749277447195</v>
      </c>
      <c r="BU85" s="134">
        <v>0.48138478569107807</v>
      </c>
      <c r="BV85" s="134">
        <v>0</v>
      </c>
      <c r="BW85" s="134">
        <v>0</v>
      </c>
      <c r="BX85" s="134">
        <v>0</v>
      </c>
      <c r="BY85" s="134">
        <v>0</v>
      </c>
      <c r="BZ85" s="135">
        <v>0</v>
      </c>
    </row>
    <row r="86" spans="1:78" x14ac:dyDescent="0.35">
      <c r="A86" s="132"/>
      <c r="B86" s="51" t="s">
        <v>125</v>
      </c>
      <c r="C86" s="222" t="s">
        <v>121</v>
      </c>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v>0</v>
      </c>
      <c r="AI86" s="134">
        <v>0</v>
      </c>
      <c r="AJ86" s="134">
        <v>0</v>
      </c>
      <c r="AK86" s="134">
        <v>0</v>
      </c>
      <c r="AL86" s="134">
        <v>0</v>
      </c>
      <c r="AM86" s="134">
        <v>0</v>
      </c>
      <c r="AN86" s="134">
        <v>0</v>
      </c>
      <c r="AO86" s="134">
        <v>0</v>
      </c>
      <c r="AP86" s="134">
        <v>0</v>
      </c>
      <c r="AQ86" s="134">
        <v>0</v>
      </c>
      <c r="AR86" s="134">
        <v>0</v>
      </c>
      <c r="AS86" s="134">
        <v>0</v>
      </c>
      <c r="AT86" s="134">
        <v>0</v>
      </c>
      <c r="AU86" s="134">
        <v>24.778994219348053</v>
      </c>
      <c r="AV86" s="134">
        <v>28.52916944419319</v>
      </c>
      <c r="AW86" s="134">
        <v>35.428225428266089</v>
      </c>
      <c r="AX86" s="134">
        <v>41.786083707029704</v>
      </c>
      <c r="AY86" s="134">
        <v>48.093739947036838</v>
      </c>
      <c r="AZ86" s="134">
        <v>54.456035398140429</v>
      </c>
      <c r="BA86" s="134">
        <v>54.261999402160264</v>
      </c>
      <c r="BB86" s="134">
        <v>56.0014190884554</v>
      </c>
      <c r="BC86" s="134">
        <v>55.689538196973523</v>
      </c>
      <c r="BD86" s="134">
        <v>81.460987115328635</v>
      </c>
      <c r="BE86" s="134">
        <v>86.04073162953712</v>
      </c>
      <c r="BF86" s="134">
        <v>62.879951541165902</v>
      </c>
      <c r="BG86" s="134">
        <v>48.615769571988757</v>
      </c>
      <c r="BH86" s="134">
        <v>50.198774874206471</v>
      </c>
      <c r="BI86" s="134">
        <v>45.369597272868667</v>
      </c>
      <c r="BJ86" s="134">
        <v>48.443517580980441</v>
      </c>
      <c r="BK86" s="134">
        <v>53.367854902564162</v>
      </c>
      <c r="BL86" s="134">
        <v>54.867577820593198</v>
      </c>
      <c r="BM86" s="134">
        <v>56.38696278750772</v>
      </c>
      <c r="BN86" s="134">
        <v>51.936519605064063</v>
      </c>
      <c r="BO86" s="134">
        <v>46.574956603607518</v>
      </c>
      <c r="BP86" s="134">
        <v>49.402634030860007</v>
      </c>
      <c r="BQ86" s="134">
        <v>50.154524162814369</v>
      </c>
      <c r="BR86" s="134">
        <v>47.619050379680473</v>
      </c>
      <c r="BS86" s="134">
        <v>44.268258489972219</v>
      </c>
      <c r="BT86" s="134">
        <v>41.627847804529345</v>
      </c>
      <c r="BU86" s="134">
        <v>38.464111775465646</v>
      </c>
      <c r="BV86" s="134">
        <v>47.074785530475872</v>
      </c>
      <c r="BW86" s="134">
        <v>40.382764080563909</v>
      </c>
      <c r="BX86" s="134">
        <v>33.769394239502567</v>
      </c>
      <c r="BY86" s="134">
        <v>31.976351159657312</v>
      </c>
      <c r="BZ86" s="135">
        <v>31.89490988657159</v>
      </c>
    </row>
    <row r="87" spans="1:78" ht="26.25" customHeight="1" x14ac:dyDescent="0.35">
      <c r="A87" s="132"/>
      <c r="B87" s="51" t="s">
        <v>264</v>
      </c>
      <c r="C87" s="222" t="s">
        <v>124</v>
      </c>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v>451.40589737704039</v>
      </c>
      <c r="AI87" s="134">
        <v>386.18676046982995</v>
      </c>
      <c r="AJ87" s="134">
        <v>330.8629741931108</v>
      </c>
      <c r="AK87" s="134">
        <v>308.56295052532437</v>
      </c>
      <c r="AL87" s="134">
        <v>290.43839089431214</v>
      </c>
      <c r="AM87" s="134">
        <v>279.99028319133532</v>
      </c>
      <c r="AN87" s="134">
        <v>269.92942901365507</v>
      </c>
      <c r="AO87" s="134">
        <v>255.46323651077577</v>
      </c>
      <c r="AP87" s="134">
        <v>249.98034262713506</v>
      </c>
      <c r="AQ87" s="134">
        <v>236.82343320883365</v>
      </c>
      <c r="AR87" s="134">
        <v>226.53355430026588</v>
      </c>
      <c r="AS87" s="134">
        <v>216.20580332871486</v>
      </c>
      <c r="AT87" s="134">
        <v>200.5291084642021</v>
      </c>
      <c r="AU87" s="134">
        <v>192.98969399428262</v>
      </c>
      <c r="AV87" s="134">
        <v>189.56730391785013</v>
      </c>
      <c r="AW87" s="134">
        <v>196.45622801287126</v>
      </c>
      <c r="AX87" s="134">
        <v>196.10097709131671</v>
      </c>
      <c r="AY87" s="134">
        <v>191.66686288335777</v>
      </c>
      <c r="AZ87" s="134">
        <v>191.58976752868298</v>
      </c>
      <c r="BA87" s="134">
        <v>182.26939536573821</v>
      </c>
      <c r="BB87" s="134">
        <v>181.3837434718258</v>
      </c>
      <c r="BC87" s="134">
        <v>171.53632010186973</v>
      </c>
      <c r="BD87" s="134">
        <v>169.16392278247477</v>
      </c>
      <c r="BE87" s="134">
        <v>168.7673950441804</v>
      </c>
      <c r="BF87" s="134">
        <v>164.73970801282795</v>
      </c>
      <c r="BG87" s="134">
        <v>164.30865079279877</v>
      </c>
      <c r="BH87" s="134">
        <v>160.76232143992786</v>
      </c>
      <c r="BI87" s="134">
        <v>157.76523201059231</v>
      </c>
      <c r="BJ87" s="134">
        <v>155.43019258980149</v>
      </c>
      <c r="BK87" s="134">
        <v>153.37150787216669</v>
      </c>
      <c r="BL87" s="134">
        <v>966.36560942117967</v>
      </c>
      <c r="BM87" s="134">
        <v>140.34380786998776</v>
      </c>
      <c r="BN87" s="134">
        <v>139.1402644250866</v>
      </c>
      <c r="BO87" s="134">
        <v>138.24531192532876</v>
      </c>
      <c r="BP87" s="134">
        <v>135.55042041023381</v>
      </c>
      <c r="BQ87" s="134">
        <v>132.26426750359113</v>
      </c>
      <c r="BR87" s="134">
        <v>132.57550387947452</v>
      </c>
      <c r="BS87" s="134">
        <v>134.83252099359999</v>
      </c>
      <c r="BT87" s="134">
        <v>130.73053086064255</v>
      </c>
      <c r="BU87" s="134">
        <v>128.07396685547039</v>
      </c>
      <c r="BV87" s="134">
        <v>123.55275811713905</v>
      </c>
      <c r="BW87" s="134">
        <v>121.42872353425483</v>
      </c>
      <c r="BX87" s="134">
        <v>118.65538558556929</v>
      </c>
      <c r="BY87" s="134">
        <v>116.44658253121925</v>
      </c>
      <c r="BZ87" s="135">
        <v>114.17273251671537</v>
      </c>
    </row>
    <row r="88" spans="1:78" x14ac:dyDescent="0.35">
      <c r="A88" s="132"/>
      <c r="B88" s="51" t="s">
        <v>130</v>
      </c>
      <c r="C88" s="222" t="s">
        <v>131</v>
      </c>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v>0</v>
      </c>
      <c r="AI88" s="134">
        <v>0</v>
      </c>
      <c r="AJ88" s="134">
        <v>0</v>
      </c>
      <c r="AK88" s="134">
        <v>0</v>
      </c>
      <c r="AL88" s="134">
        <v>0</v>
      </c>
      <c r="AM88" s="134">
        <v>0</v>
      </c>
      <c r="AN88" s="134">
        <v>0</v>
      </c>
      <c r="AO88" s="134">
        <v>0</v>
      </c>
      <c r="AP88" s="134">
        <v>0</v>
      </c>
      <c r="AQ88" s="134">
        <v>0</v>
      </c>
      <c r="AR88" s="134">
        <v>0</v>
      </c>
      <c r="AS88" s="134">
        <v>0</v>
      </c>
      <c r="AT88" s="134">
        <v>0</v>
      </c>
      <c r="AU88" s="134">
        <v>0</v>
      </c>
      <c r="AV88" s="134">
        <v>0</v>
      </c>
      <c r="AW88" s="134">
        <v>0</v>
      </c>
      <c r="AX88" s="134">
        <v>0</v>
      </c>
      <c r="AY88" s="134">
        <v>0</v>
      </c>
      <c r="AZ88" s="134">
        <v>0</v>
      </c>
      <c r="BA88" s="134">
        <v>0</v>
      </c>
      <c r="BB88" s="134">
        <v>0</v>
      </c>
      <c r="BC88" s="134">
        <v>0</v>
      </c>
      <c r="BD88" s="134">
        <v>0</v>
      </c>
      <c r="BE88" s="134">
        <v>0</v>
      </c>
      <c r="BF88" s="134">
        <v>0</v>
      </c>
      <c r="BG88" s="134">
        <v>0</v>
      </c>
      <c r="BH88" s="134">
        <v>0</v>
      </c>
      <c r="BI88" s="134">
        <v>0</v>
      </c>
      <c r="BJ88" s="134">
        <v>2.9458848341658972</v>
      </c>
      <c r="BK88" s="134">
        <v>3.3498999404926044</v>
      </c>
      <c r="BL88" s="134">
        <v>170.80994948560186</v>
      </c>
      <c r="BM88" s="134">
        <v>224.49405142242901</v>
      </c>
      <c r="BN88" s="134">
        <v>303.32966212079168</v>
      </c>
      <c r="BO88" s="134">
        <v>87.298066469955572</v>
      </c>
      <c r="BP88" s="134">
        <v>91.963289694397162</v>
      </c>
      <c r="BQ88" s="134">
        <v>5.2405783630038636</v>
      </c>
      <c r="BR88" s="134">
        <v>6.5377837922533759</v>
      </c>
      <c r="BS88" s="134">
        <v>2.0543981998405596</v>
      </c>
      <c r="BT88" s="134">
        <v>1.6721065515333646</v>
      </c>
      <c r="BU88" s="134">
        <v>22.838691564949084</v>
      </c>
      <c r="BV88" s="134">
        <v>69.97565993512292</v>
      </c>
      <c r="BW88" s="134">
        <v>68.893602869512875</v>
      </c>
      <c r="BX88" s="134">
        <v>67.768122631068053</v>
      </c>
      <c r="BY88" s="134">
        <v>66.610521524224055</v>
      </c>
      <c r="BZ88" s="135">
        <v>65.407966293546792</v>
      </c>
    </row>
    <row r="89" spans="1:78" x14ac:dyDescent="0.35">
      <c r="A89" s="132"/>
      <c r="B89" s="51" t="s">
        <v>22</v>
      </c>
      <c r="C89" s="222" t="s">
        <v>131</v>
      </c>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v>888.98941697603493</v>
      </c>
      <c r="AI89" s="134">
        <v>873.91595500857545</v>
      </c>
      <c r="AJ89" s="134">
        <v>984.64404701731178</v>
      </c>
      <c r="AK89" s="134">
        <v>1331.3864147851416</v>
      </c>
      <c r="AL89" s="134">
        <v>1513.8124689160777</v>
      </c>
      <c r="AM89" s="134">
        <v>1630.7758817443289</v>
      </c>
      <c r="AN89" s="134">
        <v>1716.2313036490928</v>
      </c>
      <c r="AO89" s="134">
        <v>1777.4015585508375</v>
      </c>
      <c r="AP89" s="134">
        <v>1882.1148364061896</v>
      </c>
      <c r="AQ89" s="134">
        <v>1855.164907218501</v>
      </c>
      <c r="AR89" s="134">
        <v>1580.0590715074206</v>
      </c>
      <c r="AS89" s="134">
        <v>1807.4288038821815</v>
      </c>
      <c r="AT89" s="134">
        <v>2074.0509077251768</v>
      </c>
      <c r="AU89" s="134">
        <v>1131.5751951130601</v>
      </c>
      <c r="AV89" s="134">
        <v>1192.6403532674049</v>
      </c>
      <c r="AW89" s="134">
        <v>1514.9539814160325</v>
      </c>
      <c r="AX89" s="134">
        <v>1547.8294620461952</v>
      </c>
      <c r="AY89" s="134">
        <v>1530.3573981195364</v>
      </c>
      <c r="AZ89" s="134">
        <v>1541.9435717165495</v>
      </c>
      <c r="BA89" s="134">
        <v>1596.3252319997414</v>
      </c>
      <c r="BB89" s="134">
        <v>1639.6987790422395</v>
      </c>
      <c r="BC89" s="134">
        <v>1689.1286003670045</v>
      </c>
      <c r="BD89" s="134">
        <v>1748.1523722089057</v>
      </c>
      <c r="BE89" s="134">
        <v>1895.6263020464146</v>
      </c>
      <c r="BF89" s="134">
        <v>1964.0146316549728</v>
      </c>
      <c r="BG89" s="134">
        <v>2165.9732335487042</v>
      </c>
      <c r="BH89" s="134">
        <v>2389.6134727666595</v>
      </c>
      <c r="BI89" s="134">
        <v>2347.6262099881214</v>
      </c>
      <c r="BJ89" s="134">
        <v>2474.7832691371063</v>
      </c>
      <c r="BK89" s="134">
        <v>2466.1872547077146</v>
      </c>
      <c r="BL89" s="134">
        <v>2540.1605680016819</v>
      </c>
      <c r="BM89" s="134">
        <v>2592.8293699017922</v>
      </c>
      <c r="BN89" s="134">
        <v>2584.1272991494648</v>
      </c>
      <c r="BO89" s="134">
        <v>2496.0162854350997</v>
      </c>
      <c r="BP89" s="134">
        <v>2345.8054700255152</v>
      </c>
      <c r="BQ89" s="134">
        <v>0</v>
      </c>
      <c r="BR89" s="134">
        <v>0</v>
      </c>
      <c r="BS89" s="134">
        <v>0</v>
      </c>
      <c r="BT89" s="134">
        <v>0</v>
      </c>
      <c r="BU89" s="134">
        <v>0</v>
      </c>
      <c r="BV89" s="134">
        <v>0</v>
      </c>
      <c r="BW89" s="134">
        <v>0</v>
      </c>
      <c r="BX89" s="134">
        <v>0</v>
      </c>
      <c r="BY89" s="134">
        <v>0</v>
      </c>
      <c r="BZ89" s="135">
        <v>0</v>
      </c>
    </row>
    <row r="90" spans="1:78" x14ac:dyDescent="0.35">
      <c r="A90" s="132"/>
      <c r="B90" s="51" t="s">
        <v>132</v>
      </c>
      <c r="C90" s="222" t="s">
        <v>124</v>
      </c>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v>75.234316229506732</v>
      </c>
      <c r="AI90" s="134">
        <v>64.364460078305001</v>
      </c>
      <c r="AJ90" s="134">
        <v>54.018444766222174</v>
      </c>
      <c r="AK90" s="134">
        <v>51.936338207232815</v>
      </c>
      <c r="AL90" s="134">
        <v>48.406398482385356</v>
      </c>
      <c r="AM90" s="134">
        <v>46.211988487890295</v>
      </c>
      <c r="AN90" s="134">
        <v>43.702859935544154</v>
      </c>
      <c r="AO90" s="134">
        <v>43.793697687561561</v>
      </c>
      <c r="AP90" s="134">
        <v>42.05276791858347</v>
      </c>
      <c r="AQ90" s="134">
        <v>5.7722945215760584</v>
      </c>
      <c r="AR90" s="134">
        <v>0</v>
      </c>
      <c r="AS90" s="134">
        <v>0</v>
      </c>
      <c r="AT90" s="134">
        <v>0</v>
      </c>
      <c r="AU90" s="134">
        <v>0</v>
      </c>
      <c r="AV90" s="134">
        <v>0</v>
      </c>
      <c r="AW90" s="134">
        <v>0</v>
      </c>
      <c r="AX90" s="134">
        <v>0</v>
      </c>
      <c r="AY90" s="134">
        <v>0</v>
      </c>
      <c r="AZ90" s="134">
        <v>0</v>
      </c>
      <c r="BA90" s="134">
        <v>0</v>
      </c>
      <c r="BB90" s="134">
        <v>0</v>
      </c>
      <c r="BC90" s="134">
        <v>0</v>
      </c>
      <c r="BD90" s="134">
        <v>0</v>
      </c>
      <c r="BE90" s="134">
        <v>0</v>
      </c>
      <c r="BF90" s="134">
        <v>0</v>
      </c>
      <c r="BG90" s="134">
        <v>0</v>
      </c>
      <c r="BH90" s="134">
        <v>0</v>
      </c>
      <c r="BI90" s="134">
        <v>0</v>
      </c>
      <c r="BJ90" s="134">
        <v>0</v>
      </c>
      <c r="BK90" s="134">
        <v>0</v>
      </c>
      <c r="BL90" s="134">
        <v>0</v>
      </c>
      <c r="BM90" s="134">
        <v>0</v>
      </c>
      <c r="BN90" s="134">
        <v>0</v>
      </c>
      <c r="BO90" s="134">
        <v>0</v>
      </c>
      <c r="BP90" s="134">
        <v>0</v>
      </c>
      <c r="BQ90" s="134">
        <v>0</v>
      </c>
      <c r="BR90" s="134">
        <v>0</v>
      </c>
      <c r="BS90" s="134">
        <v>0</v>
      </c>
      <c r="BT90" s="134">
        <v>0</v>
      </c>
      <c r="BU90" s="134">
        <v>0</v>
      </c>
      <c r="BV90" s="134">
        <v>0</v>
      </c>
      <c r="BW90" s="134">
        <v>0</v>
      </c>
      <c r="BX90" s="134">
        <v>0</v>
      </c>
      <c r="BY90" s="134">
        <v>0</v>
      </c>
      <c r="BZ90" s="135">
        <v>0</v>
      </c>
    </row>
    <row r="91" spans="1:78" x14ac:dyDescent="0.35">
      <c r="A91" s="132"/>
      <c r="B91" s="51" t="s">
        <v>133</v>
      </c>
      <c r="C91" s="222" t="s">
        <v>121</v>
      </c>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v>0</v>
      </c>
      <c r="AI91" s="134">
        <v>0</v>
      </c>
      <c r="AJ91" s="134">
        <v>0</v>
      </c>
      <c r="AK91" s="134">
        <v>0</v>
      </c>
      <c r="AL91" s="134">
        <v>0</v>
      </c>
      <c r="AM91" s="134">
        <v>0</v>
      </c>
      <c r="AN91" s="134">
        <v>0</v>
      </c>
      <c r="AO91" s="134">
        <v>0</v>
      </c>
      <c r="AP91" s="134">
        <v>0</v>
      </c>
      <c r="AQ91" s="134">
        <v>0</v>
      </c>
      <c r="AR91" s="134">
        <v>0</v>
      </c>
      <c r="AS91" s="134">
        <v>0</v>
      </c>
      <c r="AT91" s="134">
        <v>0</v>
      </c>
      <c r="AU91" s="134">
        <v>0</v>
      </c>
      <c r="AV91" s="134">
        <v>832.48952390140607</v>
      </c>
      <c r="AW91" s="134">
        <v>1142.8199608385635</v>
      </c>
      <c r="AX91" s="134">
        <v>1305.324005979093</v>
      </c>
      <c r="AY91" s="134">
        <v>1555.7914665549247</v>
      </c>
      <c r="AZ91" s="134">
        <v>1806.2457189807892</v>
      </c>
      <c r="BA91" s="134">
        <v>2030.7673777919658</v>
      </c>
      <c r="BB91" s="134">
        <v>2229.4302847181962</v>
      </c>
      <c r="BC91" s="134">
        <v>2445.7743432842999</v>
      </c>
      <c r="BD91" s="134">
        <v>2626.3895825426225</v>
      </c>
      <c r="BE91" s="134">
        <v>2872.2733934970256</v>
      </c>
      <c r="BF91" s="134">
        <v>2998.4924632595325</v>
      </c>
      <c r="BG91" s="134">
        <v>3223.6223495502795</v>
      </c>
      <c r="BH91" s="134">
        <v>3409.2890272598988</v>
      </c>
      <c r="BI91" s="134">
        <v>3597.7245291943609</v>
      </c>
      <c r="BJ91" s="134">
        <v>3778.5745787546998</v>
      </c>
      <c r="BK91" s="134">
        <v>4047.7798515899963</v>
      </c>
      <c r="BL91" s="134">
        <v>4251.08258920151</v>
      </c>
      <c r="BM91" s="134">
        <v>4618.0739679419712</v>
      </c>
      <c r="BN91" s="134">
        <v>4775.1952791714184</v>
      </c>
      <c r="BO91" s="134">
        <v>4876.5798156375231</v>
      </c>
      <c r="BP91" s="134">
        <v>5072.497117247437</v>
      </c>
      <c r="BQ91" s="134">
        <v>5150.004484915311</v>
      </c>
      <c r="BR91" s="134">
        <v>5330.9334346008263</v>
      </c>
      <c r="BS91" s="134">
        <v>5037.6890942025102</v>
      </c>
      <c r="BT91" s="134">
        <v>4631.0277686146428</v>
      </c>
      <c r="BU91" s="134">
        <v>3901.5927092188331</v>
      </c>
      <c r="BV91" s="134">
        <v>3483.2904083862745</v>
      </c>
      <c r="BW91" s="134">
        <v>2968.2574094939564</v>
      </c>
      <c r="BX91" s="134">
        <v>2599.6792539991584</v>
      </c>
      <c r="BY91" s="134">
        <v>2388.2273336318535</v>
      </c>
      <c r="BZ91" s="135">
        <v>2183.8135569747492</v>
      </c>
    </row>
    <row r="92" spans="1:78" ht="25.5" customHeight="1" x14ac:dyDescent="0.35">
      <c r="A92" s="132"/>
      <c r="B92" s="51" t="s">
        <v>140</v>
      </c>
      <c r="C92" s="222" t="s">
        <v>121</v>
      </c>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v>0</v>
      </c>
      <c r="BA92" s="134">
        <v>0</v>
      </c>
      <c r="BB92" s="134">
        <v>0</v>
      </c>
      <c r="BC92" s="134">
        <v>0</v>
      </c>
      <c r="BD92" s="134">
        <v>0</v>
      </c>
      <c r="BE92" s="134">
        <v>0</v>
      </c>
      <c r="BF92" s="134">
        <v>0</v>
      </c>
      <c r="BG92" s="134">
        <v>0</v>
      </c>
      <c r="BH92" s="134">
        <v>0</v>
      </c>
      <c r="BI92" s="134">
        <v>3.8208073373428069</v>
      </c>
      <c r="BJ92" s="134">
        <v>8.6444784615579806</v>
      </c>
      <c r="BK92" s="134">
        <v>16.264033005355859</v>
      </c>
      <c r="BL92" s="134">
        <v>45.257437339934654</v>
      </c>
      <c r="BM92" s="134">
        <v>39.538746371119238</v>
      </c>
      <c r="BN92" s="134">
        <v>52.033026727378939</v>
      </c>
      <c r="BO92" s="134">
        <v>83.087654823810425</v>
      </c>
      <c r="BP92" s="134">
        <v>121.7737573788658</v>
      </c>
      <c r="BQ92" s="134">
        <v>172.45037204632516</v>
      </c>
      <c r="BR92" s="134">
        <v>199.9312315412038</v>
      </c>
      <c r="BS92" s="134">
        <v>220.70701005215298</v>
      </c>
      <c r="BT92" s="134">
        <v>201.3740481859403</v>
      </c>
      <c r="BU92" s="134">
        <v>214.63517371003718</v>
      </c>
      <c r="BV92" s="134">
        <v>229.32216120440148</v>
      </c>
      <c r="BW92" s="134">
        <v>235.77082026595318</v>
      </c>
      <c r="BX92" s="134">
        <v>240.11933757976169</v>
      </c>
      <c r="BY92" s="134">
        <v>246.71895636639195</v>
      </c>
      <c r="BZ92" s="135">
        <v>250.36553085720257</v>
      </c>
    </row>
    <row r="93" spans="1:78" x14ac:dyDescent="0.35">
      <c r="A93" s="132"/>
      <c r="B93" s="51" t="s">
        <v>141</v>
      </c>
      <c r="C93" s="222" t="s">
        <v>131</v>
      </c>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v>0</v>
      </c>
      <c r="BA93" s="134">
        <v>0</v>
      </c>
      <c r="BB93" s="134">
        <v>0</v>
      </c>
      <c r="BC93" s="134">
        <v>0</v>
      </c>
      <c r="BD93" s="134">
        <v>0</v>
      </c>
      <c r="BE93" s="134">
        <v>0</v>
      </c>
      <c r="BF93" s="134">
        <v>0</v>
      </c>
      <c r="BG93" s="134">
        <v>0</v>
      </c>
      <c r="BH93" s="134">
        <v>0</v>
      </c>
      <c r="BI93" s="134">
        <v>0</v>
      </c>
      <c r="BJ93" s="134">
        <v>28.394066419948505</v>
      </c>
      <c r="BK93" s="134">
        <v>26.987760905114083</v>
      </c>
      <c r="BL93" s="134">
        <v>27.738972331155953</v>
      </c>
      <c r="BM93" s="134">
        <v>25.602306997043353</v>
      </c>
      <c r="BN93" s="134">
        <v>23.122291015465198</v>
      </c>
      <c r="BO93" s="134">
        <v>23.898244736537915</v>
      </c>
      <c r="BP93" s="134">
        <v>20.361205523182555</v>
      </c>
      <c r="BQ93" s="134">
        <v>19.327318129105564</v>
      </c>
      <c r="BR93" s="134">
        <v>17.81081517592278</v>
      </c>
      <c r="BS93" s="134">
        <v>15.111988466750242</v>
      </c>
      <c r="BT93" s="134">
        <v>13.526060072491964</v>
      </c>
      <c r="BU93" s="134">
        <v>12.661123598812638</v>
      </c>
      <c r="BV93" s="134">
        <v>12.907463940779312</v>
      </c>
      <c r="BW93" s="134">
        <v>13.166327265788505</v>
      </c>
      <c r="BX93" s="134">
        <v>13.342999880494784</v>
      </c>
      <c r="BY93" s="134">
        <v>13.481779340407762</v>
      </c>
      <c r="BZ93" s="135">
        <v>13.582353712391036</v>
      </c>
    </row>
    <row r="94" spans="1:78" x14ac:dyDescent="0.35">
      <c r="A94" s="132"/>
      <c r="B94" s="51" t="s">
        <v>143</v>
      </c>
      <c r="C94" s="222" t="s">
        <v>131</v>
      </c>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v>1509.1044128394922</v>
      </c>
      <c r="AI94" s="134">
        <v>1419.06793528104</v>
      </c>
      <c r="AJ94" s="134">
        <v>1537.3420930056859</v>
      </c>
      <c r="AK94" s="134">
        <v>2249.7768585394647</v>
      </c>
      <c r="AL94" s="134">
        <v>2694.6967638466026</v>
      </c>
      <c r="AM94" s="134">
        <v>3042.0716600605779</v>
      </c>
      <c r="AN94" s="134">
        <v>3240.1871643349737</v>
      </c>
      <c r="AO94" s="134">
        <v>3438.9144326787173</v>
      </c>
      <c r="AP94" s="134">
        <v>3547.3647548598092</v>
      </c>
      <c r="AQ94" s="134">
        <v>3481.1089008796107</v>
      </c>
      <c r="AR94" s="134">
        <v>3782.2416318080413</v>
      </c>
      <c r="AS94" s="134">
        <v>3947.6535027550472</v>
      </c>
      <c r="AT94" s="134">
        <v>4146.8275269336937</v>
      </c>
      <c r="AU94" s="134">
        <v>4343.6827379038568</v>
      </c>
      <c r="AV94" s="134">
        <v>4624.027583382308</v>
      </c>
      <c r="AW94" s="134">
        <v>5131.5015555388818</v>
      </c>
      <c r="AX94" s="134">
        <v>5410.7916585549438</v>
      </c>
      <c r="AY94" s="134">
        <v>5579.4172216183615</v>
      </c>
      <c r="AZ94" s="134">
        <v>5589.0463672233391</v>
      </c>
      <c r="BA94" s="134">
        <v>5601.3494178260189</v>
      </c>
      <c r="BB94" s="134">
        <v>5615.3366926750423</v>
      </c>
      <c r="BC94" s="134">
        <v>5801.9265516705955</v>
      </c>
      <c r="BD94" s="134">
        <v>5982.8384847576863</v>
      </c>
      <c r="BE94" s="134">
        <v>6263.2102234690738</v>
      </c>
      <c r="BF94" s="134">
        <v>6564.9995042698229</v>
      </c>
      <c r="BG94" s="134">
        <v>5963.8418793252167</v>
      </c>
      <c r="BH94" s="134">
        <v>5944.1613413449477</v>
      </c>
      <c r="BI94" s="134">
        <v>5812.6432267492501</v>
      </c>
      <c r="BJ94" s="134">
        <v>6003.5642469168233</v>
      </c>
      <c r="BK94" s="134">
        <v>5932.984199564441</v>
      </c>
      <c r="BL94" s="134">
        <v>6464.1849046222815</v>
      </c>
      <c r="BM94" s="134">
        <v>6670.8560218759822</v>
      </c>
      <c r="BN94" s="134">
        <v>6763.2303339477749</v>
      </c>
      <c r="BO94" s="134">
        <v>6995.189329039049</v>
      </c>
      <c r="BP94" s="134">
        <v>7056.5015761483592</v>
      </c>
      <c r="BQ94" s="134">
        <v>7064.2159901101113</v>
      </c>
      <c r="BR94" s="134">
        <v>6999.4489224973186</v>
      </c>
      <c r="BS94" s="134">
        <v>6899.1173100749538</v>
      </c>
      <c r="BT94" s="134">
        <v>6545.0844987557921</v>
      </c>
      <c r="BU94" s="134">
        <v>6176.230615453539</v>
      </c>
      <c r="BV94" s="134">
        <v>5741.8255197869003</v>
      </c>
      <c r="BW94" s="134">
        <v>5434.5260563172897</v>
      </c>
      <c r="BX94" s="134">
        <v>5326.0536465477826</v>
      </c>
      <c r="BY94" s="134">
        <v>5323.31148252819</v>
      </c>
      <c r="BZ94" s="135">
        <v>5345.8916391460252</v>
      </c>
    </row>
    <row r="95" spans="1:78" x14ac:dyDescent="0.35">
      <c r="A95" s="132"/>
      <c r="B95" s="51" t="s">
        <v>253</v>
      </c>
      <c r="C95" s="222"/>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v>334.41700477139926</v>
      </c>
      <c r="AI95" s="134">
        <v>335.2802123458996</v>
      </c>
      <c r="AJ95" s="134">
        <v>318.60789487927525</v>
      </c>
      <c r="AK95" s="134">
        <v>338.08383953825211</v>
      </c>
      <c r="AL95" s="134">
        <v>366.2204474668597</v>
      </c>
      <c r="AM95" s="134">
        <v>417.23140733689297</v>
      </c>
      <c r="AN95" s="134">
        <v>491.8039437859083</v>
      </c>
      <c r="AO95" s="134">
        <v>583.04385945694958</v>
      </c>
      <c r="AP95" s="134">
        <v>728.80450228889629</v>
      </c>
      <c r="AQ95" s="134">
        <v>864.52106525218107</v>
      </c>
      <c r="AR95" s="134">
        <v>998.22535956513377</v>
      </c>
      <c r="AS95" s="134">
        <v>1147.806378254231</v>
      </c>
      <c r="AT95" s="134">
        <v>1317.1250782042744</v>
      </c>
      <c r="AU95" s="134">
        <v>1580.6833763498962</v>
      </c>
      <c r="AV95" s="134">
        <v>1739.4752197889543</v>
      </c>
      <c r="AW95" s="134">
        <v>1887.9066927775389</v>
      </c>
      <c r="AX95" s="134">
        <v>1985.0283494289815</v>
      </c>
      <c r="AY95" s="134">
        <v>1654.7447349968668</v>
      </c>
      <c r="AZ95" s="134">
        <v>1294.3487167074823</v>
      </c>
      <c r="BA95" s="134">
        <v>987.66711334512206</v>
      </c>
      <c r="BB95" s="134">
        <v>627.97472477473411</v>
      </c>
      <c r="BC95" s="134">
        <v>233.29864245772964</v>
      </c>
      <c r="BD95" s="134">
        <v>4.385446931466789</v>
      </c>
      <c r="BE95" s="134">
        <v>0</v>
      </c>
      <c r="BF95" s="134">
        <v>0</v>
      </c>
      <c r="BG95" s="134">
        <v>0</v>
      </c>
      <c r="BH95" s="134">
        <v>0</v>
      </c>
      <c r="BI95" s="134">
        <v>0</v>
      </c>
      <c r="BJ95" s="134">
        <v>0</v>
      </c>
      <c r="BK95" s="134">
        <v>0</v>
      </c>
      <c r="BL95" s="134">
        <v>0</v>
      </c>
      <c r="BM95" s="134">
        <v>0</v>
      </c>
      <c r="BN95" s="134">
        <v>0</v>
      </c>
      <c r="BO95" s="134">
        <v>0</v>
      </c>
      <c r="BP95" s="134">
        <v>0</v>
      </c>
      <c r="BQ95" s="134">
        <v>0</v>
      </c>
      <c r="BR95" s="134">
        <v>0</v>
      </c>
      <c r="BS95" s="134">
        <v>0</v>
      </c>
      <c r="BT95" s="134">
        <v>0</v>
      </c>
      <c r="BU95" s="134">
        <v>0</v>
      </c>
      <c r="BV95" s="134">
        <v>0</v>
      </c>
      <c r="BW95" s="134">
        <v>0</v>
      </c>
      <c r="BX95" s="134">
        <v>0</v>
      </c>
      <c r="BY95" s="134">
        <v>0</v>
      </c>
      <c r="BZ95" s="135">
        <v>0</v>
      </c>
    </row>
    <row r="96" spans="1:78" x14ac:dyDescent="0.35">
      <c r="A96" s="132"/>
      <c r="B96" s="61" t="s">
        <v>247</v>
      </c>
      <c r="C96" s="222" t="s">
        <v>131</v>
      </c>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v>334.41700477139926</v>
      </c>
      <c r="AI96" s="134">
        <v>334.86762353572664</v>
      </c>
      <c r="AJ96" s="134">
        <v>317.46334368127935</v>
      </c>
      <c r="AK96" s="134">
        <v>335.38830931754831</v>
      </c>
      <c r="AL96" s="134">
        <v>360.98842704203798</v>
      </c>
      <c r="AM96" s="134">
        <v>410.7739897547367</v>
      </c>
      <c r="AN96" s="134">
        <v>481.84245376747992</v>
      </c>
      <c r="AO96" s="134">
        <v>569.20867423917127</v>
      </c>
      <c r="AP96" s="134">
        <v>705.54257407677562</v>
      </c>
      <c r="AQ96" s="134">
        <v>830.82408240572568</v>
      </c>
      <c r="AR96" s="134">
        <v>953.41956848635925</v>
      </c>
      <c r="AS96" s="134">
        <v>1087.7229904634712</v>
      </c>
      <c r="AT96" s="134">
        <v>1238.0190567826428</v>
      </c>
      <c r="AU96" s="134">
        <v>1473.1858046508264</v>
      </c>
      <c r="AV96" s="134">
        <v>1610.2384031019697</v>
      </c>
      <c r="AW96" s="134">
        <v>1730.530615496793</v>
      </c>
      <c r="AX96" s="134">
        <v>1800.4567993386265</v>
      </c>
      <c r="AY96" s="134">
        <v>1476.2478127274896</v>
      </c>
      <c r="AZ96" s="134">
        <v>1143.4875558392278</v>
      </c>
      <c r="BA96" s="134">
        <v>871.34273026269636</v>
      </c>
      <c r="BB96" s="134">
        <v>549.31544348628552</v>
      </c>
      <c r="BC96" s="134">
        <v>203.90012943053785</v>
      </c>
      <c r="BD96" s="134">
        <v>4.385446931466789</v>
      </c>
      <c r="BE96" s="134">
        <v>0</v>
      </c>
      <c r="BF96" s="134">
        <v>0</v>
      </c>
      <c r="BG96" s="134">
        <v>0</v>
      </c>
      <c r="BH96" s="134">
        <v>0</v>
      </c>
      <c r="BI96" s="134">
        <v>0</v>
      </c>
      <c r="BJ96" s="134">
        <v>0</v>
      </c>
      <c r="BK96" s="134">
        <v>0</v>
      </c>
      <c r="BL96" s="134">
        <v>0</v>
      </c>
      <c r="BM96" s="134">
        <v>0</v>
      </c>
      <c r="BN96" s="134">
        <v>0</v>
      </c>
      <c r="BO96" s="134">
        <v>0</v>
      </c>
      <c r="BP96" s="134">
        <v>0</v>
      </c>
      <c r="BQ96" s="134">
        <v>0</v>
      </c>
      <c r="BR96" s="134">
        <v>0</v>
      </c>
      <c r="BS96" s="134">
        <v>0</v>
      </c>
      <c r="BT96" s="134">
        <v>0</v>
      </c>
      <c r="BU96" s="134">
        <v>0</v>
      </c>
      <c r="BV96" s="134">
        <v>0</v>
      </c>
      <c r="BW96" s="134">
        <v>0</v>
      </c>
      <c r="BX96" s="134">
        <v>0</v>
      </c>
      <c r="BY96" s="134">
        <v>0</v>
      </c>
      <c r="BZ96" s="135">
        <v>0</v>
      </c>
    </row>
    <row r="97" spans="1:78" s="57" customFormat="1" x14ac:dyDescent="0.35">
      <c r="A97" s="146"/>
      <c r="B97" s="61" t="s">
        <v>248</v>
      </c>
      <c r="C97" s="222" t="s">
        <v>131</v>
      </c>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134">
        <v>0</v>
      </c>
      <c r="AI97" s="134">
        <v>0.41258881017294635</v>
      </c>
      <c r="AJ97" s="134">
        <v>1.1445511979959309</v>
      </c>
      <c r="AK97" s="134">
        <v>2.6955302207037857</v>
      </c>
      <c r="AL97" s="134">
        <v>5.232020424821731</v>
      </c>
      <c r="AM97" s="134">
        <v>6.4574175821561965</v>
      </c>
      <c r="AN97" s="134">
        <v>9.9614900184284068</v>
      </c>
      <c r="AO97" s="134">
        <v>13.835185217778193</v>
      </c>
      <c r="AP97" s="134">
        <v>23.261928212120761</v>
      </c>
      <c r="AQ97" s="134">
        <v>33.696982846455406</v>
      </c>
      <c r="AR97" s="134">
        <v>44.805791078774526</v>
      </c>
      <c r="AS97" s="134">
        <v>60.083387790759971</v>
      </c>
      <c r="AT97" s="134">
        <v>79.106021421631752</v>
      </c>
      <c r="AU97" s="134">
        <v>107.49757169906998</v>
      </c>
      <c r="AV97" s="134">
        <v>129.23681668698495</v>
      </c>
      <c r="AW97" s="134">
        <v>157.37607728074607</v>
      </c>
      <c r="AX97" s="134">
        <v>184.57155009035483</v>
      </c>
      <c r="AY97" s="134">
        <v>178.49692226937685</v>
      </c>
      <c r="AZ97" s="134">
        <v>150.86116086825436</v>
      </c>
      <c r="BA97" s="134">
        <v>116.32438308242573</v>
      </c>
      <c r="BB97" s="134">
        <v>78.659281288448511</v>
      </c>
      <c r="BC97" s="134">
        <v>29.398513027191811</v>
      </c>
      <c r="BD97" s="134">
        <v>0</v>
      </c>
      <c r="BE97" s="134">
        <v>0</v>
      </c>
      <c r="BF97" s="134">
        <v>0</v>
      </c>
      <c r="BG97" s="134">
        <v>0</v>
      </c>
      <c r="BH97" s="134">
        <v>0</v>
      </c>
      <c r="BI97" s="134">
        <v>0</v>
      </c>
      <c r="BJ97" s="134">
        <v>0</v>
      </c>
      <c r="BK97" s="134">
        <v>0</v>
      </c>
      <c r="BL97" s="134">
        <v>0</v>
      </c>
      <c r="BM97" s="134">
        <v>0</v>
      </c>
      <c r="BN97" s="134">
        <v>0</v>
      </c>
      <c r="BO97" s="134">
        <v>0</v>
      </c>
      <c r="BP97" s="134">
        <v>0</v>
      </c>
      <c r="BQ97" s="134">
        <v>0</v>
      </c>
      <c r="BR97" s="134">
        <v>0</v>
      </c>
      <c r="BS97" s="134">
        <v>0</v>
      </c>
      <c r="BT97" s="134">
        <v>0</v>
      </c>
      <c r="BU97" s="134">
        <v>0</v>
      </c>
      <c r="BV97" s="134">
        <v>0</v>
      </c>
      <c r="BW97" s="134">
        <v>0</v>
      </c>
      <c r="BX97" s="134">
        <v>0</v>
      </c>
      <c r="BY97" s="134">
        <v>0</v>
      </c>
      <c r="BZ97" s="135">
        <v>0</v>
      </c>
    </row>
    <row r="98" spans="1:78" ht="25.5" customHeight="1" x14ac:dyDescent="0.35">
      <c r="A98" s="132"/>
      <c r="B98" s="51" t="s">
        <v>240</v>
      </c>
      <c r="C98" s="222"/>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v>2624.7231872662878</v>
      </c>
      <c r="AI98" s="134">
        <v>2497.6719044769302</v>
      </c>
      <c r="AJ98" s="134">
        <v>2446.302120267173</v>
      </c>
      <c r="AK98" s="134">
        <v>2813.9641762930783</v>
      </c>
      <c r="AL98" s="134">
        <v>2664.7494769057216</v>
      </c>
      <c r="AM98" s="134">
        <v>2664.4724024860166</v>
      </c>
      <c r="AN98" s="134">
        <v>3041.2634646235838</v>
      </c>
      <c r="AO98" s="134">
        <v>3320.9967945543103</v>
      </c>
      <c r="AP98" s="134">
        <v>3391.7470337900381</v>
      </c>
      <c r="AQ98" s="134">
        <v>3458.9837865509198</v>
      </c>
      <c r="AR98" s="134">
        <v>3810.7548900226807</v>
      </c>
      <c r="AS98" s="134">
        <v>3912.619323916645</v>
      </c>
      <c r="AT98" s="134">
        <v>4065.16050209475</v>
      </c>
      <c r="AU98" s="134">
        <v>4599.7642224453502</v>
      </c>
      <c r="AV98" s="134">
        <v>6075.5174861447367</v>
      </c>
      <c r="AW98" s="134">
        <v>6268.5882911027838</v>
      </c>
      <c r="AX98" s="134">
        <v>6243.0675577400671</v>
      </c>
      <c r="AY98" s="134">
        <v>5928.6921462479004</v>
      </c>
      <c r="AZ98" s="134">
        <v>5607.4812660297566</v>
      </c>
      <c r="BA98" s="134">
        <v>5502.7988552396619</v>
      </c>
      <c r="BB98" s="134">
        <v>5198.567107380065</v>
      </c>
      <c r="BC98" s="134">
        <v>5408.1295080600348</v>
      </c>
      <c r="BD98" s="134">
        <v>5733.3006790563641</v>
      </c>
      <c r="BE98" s="134">
        <v>6203.4411036064585</v>
      </c>
      <c r="BF98" s="134">
        <v>6046.5462976235594</v>
      </c>
      <c r="BG98" s="134">
        <v>3318.8697979886579</v>
      </c>
      <c r="BH98" s="134">
        <v>0</v>
      </c>
      <c r="BI98" s="134">
        <v>0</v>
      </c>
      <c r="BJ98" s="134">
        <v>0</v>
      </c>
      <c r="BK98" s="134">
        <v>0</v>
      </c>
      <c r="BL98" s="134">
        <v>0</v>
      </c>
      <c r="BM98" s="134">
        <v>0</v>
      </c>
      <c r="BN98" s="134">
        <v>0</v>
      </c>
      <c r="BO98" s="134">
        <v>0</v>
      </c>
      <c r="BP98" s="134">
        <v>0</v>
      </c>
      <c r="BQ98" s="134">
        <v>0</v>
      </c>
      <c r="BR98" s="134">
        <v>0</v>
      </c>
      <c r="BS98" s="134">
        <v>0</v>
      </c>
      <c r="BT98" s="134">
        <v>0</v>
      </c>
      <c r="BU98" s="134">
        <v>0</v>
      </c>
      <c r="BV98" s="134">
        <v>0</v>
      </c>
      <c r="BW98" s="134">
        <v>0</v>
      </c>
      <c r="BX98" s="134">
        <v>0</v>
      </c>
      <c r="BY98" s="134">
        <v>0</v>
      </c>
      <c r="BZ98" s="135">
        <v>0</v>
      </c>
    </row>
    <row r="99" spans="1:78" x14ac:dyDescent="0.35">
      <c r="A99" s="132"/>
      <c r="B99" s="61" t="s">
        <v>254</v>
      </c>
      <c r="C99" s="222" t="s">
        <v>131</v>
      </c>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v>0</v>
      </c>
      <c r="AI99" s="134">
        <v>31.863843976828335</v>
      </c>
      <c r="AJ99" s="134">
        <v>48.135625294673808</v>
      </c>
      <c r="AK99" s="134">
        <v>55.657316085223421</v>
      </c>
      <c r="AL99" s="134">
        <v>87.961064442027336</v>
      </c>
      <c r="AM99" s="134">
        <v>223.92938811490424</v>
      </c>
      <c r="AN99" s="134">
        <v>407.25174289427287</v>
      </c>
      <c r="AO99" s="134">
        <v>670.64142182860064</v>
      </c>
      <c r="AP99" s="134">
        <v>925.26067551449864</v>
      </c>
      <c r="AQ99" s="134">
        <v>1176.3469593076879</v>
      </c>
      <c r="AR99" s="134">
        <v>1445.3484999462091</v>
      </c>
      <c r="AS99" s="134">
        <v>1689.5989124667278</v>
      </c>
      <c r="AT99" s="134">
        <v>1807.5052384199394</v>
      </c>
      <c r="AU99" s="134">
        <v>2169.0874044697066</v>
      </c>
      <c r="AV99" s="134">
        <v>2551.594201272992</v>
      </c>
      <c r="AW99" s="134">
        <v>2726.6032224432652</v>
      </c>
      <c r="AX99" s="134">
        <v>2709.0740577967531</v>
      </c>
      <c r="AY99" s="134">
        <v>2315.4115715714647</v>
      </c>
      <c r="AZ99" s="134">
        <v>2117.5661590306572</v>
      </c>
      <c r="BA99" s="134">
        <v>1922.233815753636</v>
      </c>
      <c r="BB99" s="134">
        <v>1722.9304489217141</v>
      </c>
      <c r="BC99" s="134">
        <v>1615.0700873016783</v>
      </c>
      <c r="BD99" s="134">
        <v>1532.6553326395542</v>
      </c>
      <c r="BE99" s="134">
        <v>1484.8062137413715</v>
      </c>
      <c r="BF99" s="134">
        <v>834.44725780206159</v>
      </c>
      <c r="BG99" s="134">
        <v>321.38447573978306</v>
      </c>
      <c r="BH99" s="134">
        <v>0</v>
      </c>
      <c r="BI99" s="134">
        <v>0</v>
      </c>
      <c r="BJ99" s="134">
        <v>0</v>
      </c>
      <c r="BK99" s="134">
        <v>0</v>
      </c>
      <c r="BL99" s="134">
        <v>0</v>
      </c>
      <c r="BM99" s="134">
        <v>0</v>
      </c>
      <c r="BN99" s="134">
        <v>0</v>
      </c>
      <c r="BO99" s="134">
        <v>0</v>
      </c>
      <c r="BP99" s="134">
        <v>0</v>
      </c>
      <c r="BQ99" s="134">
        <v>0</v>
      </c>
      <c r="BR99" s="134">
        <v>0</v>
      </c>
      <c r="BS99" s="134">
        <v>0</v>
      </c>
      <c r="BT99" s="134">
        <v>0</v>
      </c>
      <c r="BU99" s="134">
        <v>0</v>
      </c>
      <c r="BV99" s="134">
        <v>0</v>
      </c>
      <c r="BW99" s="134">
        <v>0</v>
      </c>
      <c r="BX99" s="134">
        <v>0</v>
      </c>
      <c r="BY99" s="134">
        <v>0</v>
      </c>
      <c r="BZ99" s="135">
        <v>0</v>
      </c>
    </row>
    <row r="100" spans="1:78" x14ac:dyDescent="0.35">
      <c r="A100" s="132"/>
      <c r="B100" s="61" t="s">
        <v>255</v>
      </c>
      <c r="C100" s="222" t="s">
        <v>131</v>
      </c>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v>2624.7231872662878</v>
      </c>
      <c r="AI100" s="134">
        <v>2465.8080605001019</v>
      </c>
      <c r="AJ100" s="134">
        <v>2398.1664949724991</v>
      </c>
      <c r="AK100" s="134">
        <v>2758.3068602078547</v>
      </c>
      <c r="AL100" s="134">
        <v>2576.7884124636944</v>
      </c>
      <c r="AM100" s="134">
        <v>2440.5430143711119</v>
      </c>
      <c r="AN100" s="134">
        <v>2634.0117217293109</v>
      </c>
      <c r="AO100" s="134">
        <v>2650.3553727257095</v>
      </c>
      <c r="AP100" s="134">
        <v>2466.4863582755393</v>
      </c>
      <c r="AQ100" s="134">
        <v>2282.6368272432319</v>
      </c>
      <c r="AR100" s="134">
        <v>2365.4063900764718</v>
      </c>
      <c r="AS100" s="134">
        <v>2223.0204114499174</v>
      </c>
      <c r="AT100" s="134">
        <v>2257.6552636748106</v>
      </c>
      <c r="AU100" s="134">
        <v>2430.6768179756436</v>
      </c>
      <c r="AV100" s="134">
        <v>3523.9232848717443</v>
      </c>
      <c r="AW100" s="134">
        <v>3541.9850686595187</v>
      </c>
      <c r="AX100" s="134">
        <v>3533.993499943314</v>
      </c>
      <c r="AY100" s="134">
        <v>3613.2805746764352</v>
      </c>
      <c r="AZ100" s="134">
        <v>3489.9151069990999</v>
      </c>
      <c r="BA100" s="134">
        <v>3580.5650394860254</v>
      </c>
      <c r="BB100" s="134">
        <v>3475.6366584583511</v>
      </c>
      <c r="BC100" s="134">
        <v>3793.0594207583567</v>
      </c>
      <c r="BD100" s="134">
        <v>4200.6453464168098</v>
      </c>
      <c r="BE100" s="134">
        <v>4718.6348898650867</v>
      </c>
      <c r="BF100" s="134">
        <v>5212.0990398214972</v>
      </c>
      <c r="BG100" s="134">
        <v>2997.485322248875</v>
      </c>
      <c r="BH100" s="134">
        <v>0</v>
      </c>
      <c r="BI100" s="134">
        <v>0</v>
      </c>
      <c r="BJ100" s="134">
        <v>0</v>
      </c>
      <c r="BK100" s="134">
        <v>0</v>
      </c>
      <c r="BL100" s="134">
        <v>0</v>
      </c>
      <c r="BM100" s="134">
        <v>0</v>
      </c>
      <c r="BN100" s="134">
        <v>0</v>
      </c>
      <c r="BO100" s="134">
        <v>0</v>
      </c>
      <c r="BP100" s="134">
        <v>0</v>
      </c>
      <c r="BQ100" s="134">
        <v>0</v>
      </c>
      <c r="BR100" s="134">
        <v>0</v>
      </c>
      <c r="BS100" s="134">
        <v>0</v>
      </c>
      <c r="BT100" s="134">
        <v>0</v>
      </c>
      <c r="BU100" s="134">
        <v>0</v>
      </c>
      <c r="BV100" s="134">
        <v>0</v>
      </c>
      <c r="BW100" s="134">
        <v>0</v>
      </c>
      <c r="BX100" s="134">
        <v>0</v>
      </c>
      <c r="BY100" s="134">
        <v>0</v>
      </c>
      <c r="BZ100" s="135">
        <v>0</v>
      </c>
    </row>
    <row r="101" spans="1:78" x14ac:dyDescent="0.35">
      <c r="A101" s="132"/>
      <c r="B101" s="51" t="s">
        <v>27</v>
      </c>
      <c r="C101" s="222" t="s">
        <v>121</v>
      </c>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v>429.12948448951477</v>
      </c>
      <c r="AI101" s="134">
        <v>417.56723845880623</v>
      </c>
      <c r="AJ101" s="134">
        <v>411.08465499903957</v>
      </c>
      <c r="AK101" s="134">
        <v>420.91956398694401</v>
      </c>
      <c r="AL101" s="134">
        <v>458.93530039376049</v>
      </c>
      <c r="AM101" s="134">
        <v>447.71944748086423</v>
      </c>
      <c r="AN101" s="134">
        <v>413.79772355583395</v>
      </c>
      <c r="AO101" s="134">
        <v>405.83263355810755</v>
      </c>
      <c r="AP101" s="134">
        <v>481.70300956967776</v>
      </c>
      <c r="AQ101" s="134">
        <v>458.73472302344459</v>
      </c>
      <c r="AR101" s="134">
        <v>439.32352325035447</v>
      </c>
      <c r="AS101" s="134">
        <v>415.57801111639503</v>
      </c>
      <c r="AT101" s="134">
        <v>420.66005190985862</v>
      </c>
      <c r="AU101" s="134">
        <v>435.51628135959896</v>
      </c>
      <c r="AV101" s="134">
        <v>441.33340773506916</v>
      </c>
      <c r="AW101" s="134">
        <v>457.04370913341592</v>
      </c>
      <c r="AX101" s="134">
        <v>453.83441077070995</v>
      </c>
      <c r="AY101" s="134">
        <v>454.52137070966722</v>
      </c>
      <c r="AZ101" s="134">
        <v>422.97941273145591</v>
      </c>
      <c r="BA101" s="134">
        <v>422.45780751837117</v>
      </c>
      <c r="BB101" s="134">
        <v>420.44341940712275</v>
      </c>
      <c r="BC101" s="134">
        <v>417.6302946465886</v>
      </c>
      <c r="BD101" s="134">
        <v>430.17906918499955</v>
      </c>
      <c r="BE101" s="134">
        <v>439.18325690103961</v>
      </c>
      <c r="BF101" s="134">
        <v>442.87278950414964</v>
      </c>
      <c r="BG101" s="134">
        <v>415.59067914407905</v>
      </c>
      <c r="BH101" s="134">
        <v>431.50141317986538</v>
      </c>
      <c r="BI101" s="134">
        <v>420.97432955907379</v>
      </c>
      <c r="BJ101" s="134">
        <v>420.65973881654429</v>
      </c>
      <c r="BK101" s="134">
        <v>447.93771904371874</v>
      </c>
      <c r="BL101" s="134">
        <v>545.42081701263385</v>
      </c>
      <c r="BM101" s="134">
        <v>563.8703384818491</v>
      </c>
      <c r="BN101" s="134">
        <v>551.22538657015946</v>
      </c>
      <c r="BO101" s="134">
        <v>554.50653211050474</v>
      </c>
      <c r="BP101" s="134">
        <v>566.58569021704693</v>
      </c>
      <c r="BQ101" s="134">
        <v>567.78377992784112</v>
      </c>
      <c r="BR101" s="134">
        <v>574.57747763838415</v>
      </c>
      <c r="BS101" s="134">
        <v>575.96239901599699</v>
      </c>
      <c r="BT101" s="134">
        <v>543.84802951896233</v>
      </c>
      <c r="BU101" s="134">
        <v>523.04131355113407</v>
      </c>
      <c r="BV101" s="134">
        <v>520.7802485154283</v>
      </c>
      <c r="BW101" s="134">
        <v>516.12471971156231</v>
      </c>
      <c r="BX101" s="134">
        <v>505.43493190957304</v>
      </c>
      <c r="BY101" s="134">
        <v>497.08924655402831</v>
      </c>
      <c r="BZ101" s="135">
        <v>488.58282689098399</v>
      </c>
    </row>
    <row r="102" spans="1:78" x14ac:dyDescent="0.35">
      <c r="A102" s="132"/>
      <c r="B102" s="51" t="s">
        <v>156</v>
      </c>
      <c r="C102" s="222" t="s">
        <v>121</v>
      </c>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v>6.4723929744059916</v>
      </c>
      <c r="BM102" s="134">
        <v>8.1507483933510088</v>
      </c>
      <c r="BN102" s="134">
        <v>10.514038366292455</v>
      </c>
      <c r="BO102" s="134">
        <v>10.661887478788831</v>
      </c>
      <c r="BP102" s="134">
        <v>10.328743631229706</v>
      </c>
      <c r="BQ102" s="134">
        <v>9.9494114933902811</v>
      </c>
      <c r="BR102" s="134">
        <v>39.93652136152587</v>
      </c>
      <c r="BS102" s="134">
        <v>46.287868481025896</v>
      </c>
      <c r="BT102" s="134">
        <v>42.687967128988696</v>
      </c>
      <c r="BU102" s="134">
        <v>44.008721261947066</v>
      </c>
      <c r="BV102" s="134">
        <v>43.908199855535202</v>
      </c>
      <c r="BW102" s="134">
        <v>43.22933297155388</v>
      </c>
      <c r="BX102" s="134">
        <v>42.523104266579566</v>
      </c>
      <c r="BY102" s="134">
        <v>41.796723055858514</v>
      </c>
      <c r="BZ102" s="135">
        <v>41.042136180856524</v>
      </c>
    </row>
    <row r="103" spans="1:78" ht="25.5" customHeight="1" x14ac:dyDescent="0.35">
      <c r="A103" s="132"/>
      <c r="B103" s="51" t="s">
        <v>157</v>
      </c>
      <c r="C103" s="222" t="s">
        <v>121</v>
      </c>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v>0</v>
      </c>
      <c r="AI103" s="134">
        <v>10.073279924888169</v>
      </c>
      <c r="AJ103" s="134">
        <v>49.968939836732844</v>
      </c>
      <c r="AK103" s="134">
        <v>90.32035904083385</v>
      </c>
      <c r="AL103" s="134">
        <v>138.88286868562474</v>
      </c>
      <c r="AM103" s="134">
        <v>192.43177869062291</v>
      </c>
      <c r="AN103" s="134">
        <v>235.93991394142469</v>
      </c>
      <c r="AO103" s="134">
        <v>292.07873714942951</v>
      </c>
      <c r="AP103" s="134">
        <v>369.56590710902282</v>
      </c>
      <c r="AQ103" s="134">
        <v>430.02097430678128</v>
      </c>
      <c r="AR103" s="134">
        <v>481.07611739554534</v>
      </c>
      <c r="AS103" s="134">
        <v>531.76297155034626</v>
      </c>
      <c r="AT103" s="134">
        <v>585.03639793734158</v>
      </c>
      <c r="AU103" s="134">
        <v>679.54922913661085</v>
      </c>
      <c r="AV103" s="134">
        <v>42.641590486335474</v>
      </c>
      <c r="AW103" s="134">
        <v>0</v>
      </c>
      <c r="AX103" s="134">
        <v>0</v>
      </c>
      <c r="AY103" s="134">
        <v>0</v>
      </c>
      <c r="AZ103" s="134">
        <v>0</v>
      </c>
      <c r="BA103" s="134">
        <v>0</v>
      </c>
      <c r="BB103" s="134">
        <v>0</v>
      </c>
      <c r="BC103" s="134">
        <v>0</v>
      </c>
      <c r="BD103" s="134">
        <v>0</v>
      </c>
      <c r="BE103" s="134">
        <v>0</v>
      </c>
      <c r="BF103" s="134">
        <v>0</v>
      </c>
      <c r="BG103" s="134">
        <v>0</v>
      </c>
      <c r="BH103" s="134">
        <v>0</v>
      </c>
      <c r="BI103" s="134">
        <v>0</v>
      </c>
      <c r="BJ103" s="134">
        <v>0</v>
      </c>
      <c r="BK103" s="134">
        <v>0</v>
      </c>
      <c r="BL103" s="134">
        <v>0</v>
      </c>
      <c r="BM103" s="134">
        <v>0</v>
      </c>
      <c r="BN103" s="134">
        <v>0</v>
      </c>
      <c r="BO103" s="134">
        <v>0</v>
      </c>
      <c r="BP103" s="134">
        <v>0</v>
      </c>
      <c r="BQ103" s="134">
        <v>0</v>
      </c>
      <c r="BR103" s="134">
        <v>0</v>
      </c>
      <c r="BS103" s="134">
        <v>0</v>
      </c>
      <c r="BT103" s="134">
        <v>0</v>
      </c>
      <c r="BU103" s="134">
        <v>0</v>
      </c>
      <c r="BV103" s="134">
        <v>0</v>
      </c>
      <c r="BW103" s="134">
        <v>0</v>
      </c>
      <c r="BX103" s="134">
        <v>0</v>
      </c>
      <c r="BY103" s="134">
        <v>0</v>
      </c>
      <c r="BZ103" s="135">
        <v>0</v>
      </c>
    </row>
    <row r="104" spans="1:78" x14ac:dyDescent="0.35">
      <c r="A104" s="132"/>
      <c r="B104" s="51" t="s">
        <v>265</v>
      </c>
      <c r="C104" s="133" t="s">
        <v>121</v>
      </c>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v>0</v>
      </c>
      <c r="AI104" s="134">
        <v>0</v>
      </c>
      <c r="AJ104" s="134">
        <v>0</v>
      </c>
      <c r="AK104" s="134">
        <v>0</v>
      </c>
      <c r="AL104" s="134">
        <v>0</v>
      </c>
      <c r="AM104" s="134">
        <v>0</v>
      </c>
      <c r="AN104" s="134">
        <v>0</v>
      </c>
      <c r="AO104" s="134">
        <v>0</v>
      </c>
      <c r="AP104" s="134">
        <v>0</v>
      </c>
      <c r="AQ104" s="134">
        <v>0</v>
      </c>
      <c r="AR104" s="134">
        <v>0</v>
      </c>
      <c r="AS104" s="134">
        <v>0</v>
      </c>
      <c r="AT104" s="134">
        <v>0</v>
      </c>
      <c r="AU104" s="134">
        <v>0</v>
      </c>
      <c r="AV104" s="134">
        <v>0</v>
      </c>
      <c r="AW104" s="134">
        <v>0</v>
      </c>
      <c r="AX104" s="134">
        <v>0</v>
      </c>
      <c r="AY104" s="134">
        <v>0</v>
      </c>
      <c r="AZ104" s="134">
        <v>0</v>
      </c>
      <c r="BA104" s="134">
        <v>0</v>
      </c>
      <c r="BB104" s="134">
        <v>0</v>
      </c>
      <c r="BC104" s="134">
        <v>0</v>
      </c>
      <c r="BD104" s="134">
        <v>0</v>
      </c>
      <c r="BE104" s="134">
        <v>0</v>
      </c>
      <c r="BF104" s="134">
        <v>0</v>
      </c>
      <c r="BG104" s="134">
        <v>0</v>
      </c>
      <c r="BH104" s="134">
        <v>0</v>
      </c>
      <c r="BI104" s="134">
        <v>1118.2973944511389</v>
      </c>
      <c r="BJ104" s="134">
        <v>0</v>
      </c>
      <c r="BK104" s="134">
        <v>0</v>
      </c>
      <c r="BL104" s="134">
        <v>0</v>
      </c>
      <c r="BM104" s="134">
        <v>0</v>
      </c>
      <c r="BN104" s="134">
        <v>0</v>
      </c>
      <c r="BO104" s="134">
        <v>0</v>
      </c>
      <c r="BP104" s="134">
        <v>0</v>
      </c>
      <c r="BQ104" s="134">
        <v>0</v>
      </c>
      <c r="BR104" s="134">
        <v>0</v>
      </c>
      <c r="BS104" s="134">
        <v>0</v>
      </c>
      <c r="BT104" s="134">
        <v>0</v>
      </c>
      <c r="BU104" s="134">
        <v>0</v>
      </c>
      <c r="BV104" s="134">
        <v>0</v>
      </c>
      <c r="BW104" s="134">
        <v>0</v>
      </c>
      <c r="BX104" s="134">
        <v>0</v>
      </c>
      <c r="BY104" s="134">
        <v>0</v>
      </c>
      <c r="BZ104" s="135">
        <v>0</v>
      </c>
    </row>
    <row r="105" spans="1:78" x14ac:dyDescent="0.35">
      <c r="A105" s="132"/>
      <c r="B105" s="139" t="s">
        <v>266</v>
      </c>
      <c r="C105" s="133" t="s">
        <v>121</v>
      </c>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v>0</v>
      </c>
      <c r="AI105" s="134">
        <v>0</v>
      </c>
      <c r="AJ105" s="134">
        <v>0</v>
      </c>
      <c r="AK105" s="134">
        <v>0</v>
      </c>
      <c r="AL105" s="134">
        <v>0</v>
      </c>
      <c r="AM105" s="134">
        <v>0</v>
      </c>
      <c r="AN105" s="134">
        <v>0</v>
      </c>
      <c r="AO105" s="134">
        <v>0</v>
      </c>
      <c r="AP105" s="134">
        <v>0</v>
      </c>
      <c r="AQ105" s="134">
        <v>0</v>
      </c>
      <c r="AR105" s="134">
        <v>0</v>
      </c>
      <c r="AS105" s="134">
        <v>0</v>
      </c>
      <c r="AT105" s="134">
        <v>0</v>
      </c>
      <c r="AU105" s="134">
        <v>0</v>
      </c>
      <c r="AV105" s="134">
        <v>0</v>
      </c>
      <c r="AW105" s="134">
        <v>0</v>
      </c>
      <c r="AX105" s="134">
        <v>0</v>
      </c>
      <c r="AY105" s="134">
        <v>0</v>
      </c>
      <c r="AZ105" s="134">
        <v>0</v>
      </c>
      <c r="BA105" s="134">
        <v>0</v>
      </c>
      <c r="BB105" s="134">
        <v>0</v>
      </c>
      <c r="BC105" s="134">
        <v>0</v>
      </c>
      <c r="BD105" s="134">
        <v>0</v>
      </c>
      <c r="BE105" s="134">
        <v>0</v>
      </c>
      <c r="BF105" s="134">
        <v>0</v>
      </c>
      <c r="BG105" s="134">
        <v>0</v>
      </c>
      <c r="BH105" s="134">
        <v>669.82274980344437</v>
      </c>
      <c r="BI105" s="134">
        <v>323.44445511026026</v>
      </c>
      <c r="BJ105" s="134">
        <v>0</v>
      </c>
      <c r="BK105" s="134">
        <v>0</v>
      </c>
      <c r="BL105" s="134">
        <v>0</v>
      </c>
      <c r="BM105" s="134">
        <v>0</v>
      </c>
      <c r="BN105" s="134">
        <v>0</v>
      </c>
      <c r="BO105" s="134">
        <v>0</v>
      </c>
      <c r="BP105" s="134">
        <v>0</v>
      </c>
      <c r="BQ105" s="134">
        <v>0</v>
      </c>
      <c r="BR105" s="134">
        <v>0</v>
      </c>
      <c r="BS105" s="134">
        <v>0</v>
      </c>
      <c r="BT105" s="134">
        <v>0</v>
      </c>
      <c r="BU105" s="134">
        <v>0</v>
      </c>
      <c r="BV105" s="134">
        <v>0</v>
      </c>
      <c r="BW105" s="134">
        <v>0</v>
      </c>
      <c r="BX105" s="134">
        <v>0</v>
      </c>
      <c r="BY105" s="134">
        <v>0</v>
      </c>
      <c r="BZ105" s="135">
        <v>0</v>
      </c>
    </row>
    <row r="106" spans="1:78" x14ac:dyDescent="0.35">
      <c r="A106" s="132"/>
      <c r="B106" s="51" t="s">
        <v>267</v>
      </c>
      <c r="C106" s="133" t="s">
        <v>121</v>
      </c>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v>0</v>
      </c>
      <c r="AI106" s="134">
        <v>0</v>
      </c>
      <c r="AJ106" s="134">
        <v>0</v>
      </c>
      <c r="AK106" s="134">
        <v>0</v>
      </c>
      <c r="AL106" s="134">
        <v>0</v>
      </c>
      <c r="AM106" s="134">
        <v>0</v>
      </c>
      <c r="AN106" s="134">
        <v>0</v>
      </c>
      <c r="AO106" s="134">
        <v>0</v>
      </c>
      <c r="AP106" s="134">
        <v>0</v>
      </c>
      <c r="AQ106" s="134">
        <v>0</v>
      </c>
      <c r="AR106" s="134">
        <v>0</v>
      </c>
      <c r="AS106" s="134">
        <v>0</v>
      </c>
      <c r="AT106" s="134">
        <v>0</v>
      </c>
      <c r="AU106" s="134">
        <v>0</v>
      </c>
      <c r="AV106" s="134">
        <v>0</v>
      </c>
      <c r="AW106" s="134">
        <v>0</v>
      </c>
      <c r="AX106" s="134">
        <v>0</v>
      </c>
      <c r="AY106" s="134">
        <v>0</v>
      </c>
      <c r="AZ106" s="134">
        <v>0</v>
      </c>
      <c r="BA106" s="134">
        <v>0</v>
      </c>
      <c r="BB106" s="134">
        <v>0</v>
      </c>
      <c r="BC106" s="134">
        <v>0</v>
      </c>
      <c r="BD106" s="134">
        <v>434.42516015042099</v>
      </c>
      <c r="BE106" s="134">
        <v>512.68043543678766</v>
      </c>
      <c r="BF106" s="134">
        <v>514.0453196302891</v>
      </c>
      <c r="BG106" s="134">
        <v>553.21391854638614</v>
      </c>
      <c r="BH106" s="134">
        <v>569.12462423963348</v>
      </c>
      <c r="BI106" s="134">
        <v>586.5868992606629</v>
      </c>
      <c r="BJ106" s="134">
        <v>602.44852309190969</v>
      </c>
      <c r="BK106" s="134">
        <v>614.23706377773976</v>
      </c>
      <c r="BL106" s="134">
        <v>619.71598476965323</v>
      </c>
      <c r="BM106" s="134">
        <v>635.37227101256974</v>
      </c>
      <c r="BN106" s="134">
        <v>657.26332119654683</v>
      </c>
      <c r="BO106" s="134">
        <v>658.07771457471381</v>
      </c>
      <c r="BP106" s="134">
        <v>654.35961419075477</v>
      </c>
      <c r="BQ106" s="134">
        <v>654.59497330363365</v>
      </c>
      <c r="BR106" s="134">
        <v>651.14048020039502</v>
      </c>
      <c r="BS106" s="134">
        <v>657.14784456974962</v>
      </c>
      <c r="BT106" s="134">
        <v>648.94720045793588</v>
      </c>
      <c r="BU106" s="134">
        <v>664.93860808347836</v>
      </c>
      <c r="BV106" s="134">
        <v>468</v>
      </c>
      <c r="BW106" s="134">
        <v>243.18112059034348</v>
      </c>
      <c r="BX106" s="134">
        <v>0</v>
      </c>
      <c r="BY106" s="134">
        <v>0</v>
      </c>
      <c r="BZ106" s="135">
        <v>0</v>
      </c>
    </row>
    <row r="107" spans="1:78" x14ac:dyDescent="0.35">
      <c r="A107" s="132"/>
      <c r="B107" s="139" t="s">
        <v>30</v>
      </c>
      <c r="C107" s="222" t="s">
        <v>131</v>
      </c>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v>0</v>
      </c>
      <c r="AI107" s="134">
        <v>0</v>
      </c>
      <c r="AJ107" s="134">
        <v>0</v>
      </c>
      <c r="AK107" s="134">
        <v>0</v>
      </c>
      <c r="AL107" s="134">
        <v>0</v>
      </c>
      <c r="AM107" s="134">
        <v>0</v>
      </c>
      <c r="AN107" s="134">
        <v>0</v>
      </c>
      <c r="AO107" s="134">
        <v>0</v>
      </c>
      <c r="AP107" s="134">
        <v>0</v>
      </c>
      <c r="AQ107" s="134">
        <v>0</v>
      </c>
      <c r="AR107" s="134">
        <v>0</v>
      </c>
      <c r="AS107" s="134">
        <v>0</v>
      </c>
      <c r="AT107" s="134">
        <v>0</v>
      </c>
      <c r="AU107" s="134">
        <v>0</v>
      </c>
      <c r="AV107" s="134">
        <v>0</v>
      </c>
      <c r="AW107" s="134">
        <v>0</v>
      </c>
      <c r="AX107" s="134">
        <v>0</v>
      </c>
      <c r="AY107" s="134">
        <v>0</v>
      </c>
      <c r="AZ107" s="134">
        <v>0</v>
      </c>
      <c r="BA107" s="134">
        <v>0</v>
      </c>
      <c r="BB107" s="134">
        <v>0</v>
      </c>
      <c r="BC107" s="134">
        <v>0</v>
      </c>
      <c r="BD107" s="134">
        <v>0</v>
      </c>
      <c r="BE107" s="134">
        <v>0</v>
      </c>
      <c r="BF107" s="134">
        <v>0</v>
      </c>
      <c r="BG107" s="134">
        <v>3137.9120395380951</v>
      </c>
      <c r="BH107" s="134">
        <v>7802.7077070794321</v>
      </c>
      <c r="BI107" s="134">
        <v>8184.5198369439786</v>
      </c>
      <c r="BJ107" s="134">
        <v>8482.1396753832578</v>
      </c>
      <c r="BK107" s="134">
        <v>8877.4496533163383</v>
      </c>
      <c r="BL107" s="134">
        <v>9047.2710200705278</v>
      </c>
      <c r="BM107" s="134">
        <v>9410.3582705003391</v>
      </c>
      <c r="BN107" s="134">
        <v>9370.2798475450672</v>
      </c>
      <c r="BO107" s="134">
        <v>9024.3092200339761</v>
      </c>
      <c r="BP107" s="134">
        <v>8246.3587853484332</v>
      </c>
      <c r="BQ107" s="134">
        <v>7601.2226151080658</v>
      </c>
      <c r="BR107" s="134">
        <v>6997.3473994696051</v>
      </c>
      <c r="BS107" s="134">
        <v>6424.7848580421742</v>
      </c>
      <c r="BT107" s="134">
        <v>5858.7523323898067</v>
      </c>
      <c r="BU107" s="134">
        <v>5462.581331943391</v>
      </c>
      <c r="BV107" s="134">
        <v>5041.5428013939945</v>
      </c>
      <c r="BW107" s="134">
        <v>4762.9721759989843</v>
      </c>
      <c r="BX107" s="134">
        <v>4491.1290660280592</v>
      </c>
      <c r="BY107" s="134">
        <v>4352.6358137688685</v>
      </c>
      <c r="BZ107" s="135">
        <v>4318.2806190539804</v>
      </c>
    </row>
    <row r="108" spans="1:78" ht="25.5" customHeight="1" x14ac:dyDescent="0.35">
      <c r="A108" s="132"/>
      <c r="B108" s="142" t="s">
        <v>163</v>
      </c>
      <c r="C108" s="222" t="s">
        <v>121</v>
      </c>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v>0</v>
      </c>
      <c r="AI108" s="134">
        <v>0</v>
      </c>
      <c r="AJ108" s="134">
        <v>0</v>
      </c>
      <c r="AK108" s="134">
        <v>0</v>
      </c>
      <c r="AL108" s="134">
        <v>0</v>
      </c>
      <c r="AM108" s="134">
        <v>0</v>
      </c>
      <c r="AN108" s="134">
        <v>0</v>
      </c>
      <c r="AO108" s="134">
        <v>0</v>
      </c>
      <c r="AP108" s="134">
        <v>0</v>
      </c>
      <c r="AQ108" s="134">
        <v>0</v>
      </c>
      <c r="AR108" s="134">
        <v>0</v>
      </c>
      <c r="AS108" s="134">
        <v>0</v>
      </c>
      <c r="AT108" s="134">
        <v>0</v>
      </c>
      <c r="AU108" s="134">
        <v>0</v>
      </c>
      <c r="AV108" s="134">
        <v>0</v>
      </c>
      <c r="AW108" s="134">
        <v>0</v>
      </c>
      <c r="AX108" s="134">
        <v>0</v>
      </c>
      <c r="AY108" s="134">
        <v>0</v>
      </c>
      <c r="AZ108" s="134">
        <v>0</v>
      </c>
      <c r="BA108" s="134">
        <v>0</v>
      </c>
      <c r="BB108" s="134">
        <v>0</v>
      </c>
      <c r="BC108" s="134">
        <v>0</v>
      </c>
      <c r="BD108" s="134">
        <v>0</v>
      </c>
      <c r="BE108" s="134">
        <v>0</v>
      </c>
      <c r="BF108" s="134">
        <v>0</v>
      </c>
      <c r="BG108" s="134">
        <v>0</v>
      </c>
      <c r="BH108" s="134">
        <v>0</v>
      </c>
      <c r="BI108" s="134">
        <v>0</v>
      </c>
      <c r="BJ108" s="134">
        <v>0</v>
      </c>
      <c r="BK108" s="134">
        <v>0</v>
      </c>
      <c r="BL108" s="134">
        <v>0</v>
      </c>
      <c r="BM108" s="134">
        <v>0</v>
      </c>
      <c r="BN108" s="134">
        <v>0</v>
      </c>
      <c r="BO108" s="134">
        <v>0</v>
      </c>
      <c r="BP108" s="134">
        <v>0</v>
      </c>
      <c r="BQ108" s="134">
        <v>16.048526195493963</v>
      </c>
      <c r="BR108" s="134">
        <v>136.60653505101084</v>
      </c>
      <c r="BS108" s="134">
        <v>297.59839075870275</v>
      </c>
      <c r="BT108" s="134">
        <v>702.65842299648432</v>
      </c>
      <c r="BU108" s="134">
        <v>1344.2408482729884</v>
      </c>
      <c r="BV108" s="134">
        <v>1761.6860053396902</v>
      </c>
      <c r="BW108" s="134">
        <v>2289.4753016634822</v>
      </c>
      <c r="BX108" s="134">
        <v>2612.5473684711619</v>
      </c>
      <c r="BY108" s="134">
        <v>2889.1213427578973</v>
      </c>
      <c r="BZ108" s="135">
        <v>3169.2351917083615</v>
      </c>
    </row>
    <row r="109" spans="1:78" x14ac:dyDescent="0.35">
      <c r="A109" s="132"/>
      <c r="B109" s="51" t="s">
        <v>164</v>
      </c>
      <c r="C109" s="222" t="s">
        <v>121</v>
      </c>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v>5.4979204233784662</v>
      </c>
      <c r="AY109" s="134">
        <v>6.3723726208621008</v>
      </c>
      <c r="AZ109" s="134">
        <v>8.130506408101386</v>
      </c>
      <c r="BA109" s="134">
        <v>7.3447189082013384</v>
      </c>
      <c r="BB109" s="134">
        <v>12.095541975950759</v>
      </c>
      <c r="BC109" s="134">
        <v>15.331890483546848</v>
      </c>
      <c r="BD109" s="134">
        <v>16.882937417987261</v>
      </c>
      <c r="BE109" s="134">
        <v>20.227050646144718</v>
      </c>
      <c r="BF109" s="134">
        <v>27.05402022464876</v>
      </c>
      <c r="BG109" s="134">
        <v>25.97864354057819</v>
      </c>
      <c r="BH109" s="134">
        <v>26.977449167427054</v>
      </c>
      <c r="BI109" s="134">
        <v>59.270910621753174</v>
      </c>
      <c r="BJ109" s="134">
        <v>40.345015905585605</v>
      </c>
      <c r="BK109" s="134">
        <v>33.065439288076362</v>
      </c>
      <c r="BL109" s="134">
        <v>37.057945658957294</v>
      </c>
      <c r="BM109" s="134">
        <v>40.75784465846516</v>
      </c>
      <c r="BN109" s="134">
        <v>43.450021438941263</v>
      </c>
      <c r="BO109" s="134">
        <v>42.243655874666644</v>
      </c>
      <c r="BP109" s="134">
        <v>46.134603993703202</v>
      </c>
      <c r="BQ109" s="134">
        <v>49.071999275095202</v>
      </c>
      <c r="BR109" s="134">
        <v>47.658982663479122</v>
      </c>
      <c r="BS109" s="134">
        <v>48.675653974673928</v>
      </c>
      <c r="BT109" s="134">
        <v>43.589620409038808</v>
      </c>
      <c r="BU109" s="134">
        <v>41.06296710527031</v>
      </c>
      <c r="BV109" s="134">
        <v>39.553492628905651</v>
      </c>
      <c r="BW109" s="134">
        <v>38.659084571801749</v>
      </c>
      <c r="BX109" s="134">
        <v>37.616771886204916</v>
      </c>
      <c r="BY109" s="134">
        <v>36.455991590255692</v>
      </c>
      <c r="BZ109" s="135">
        <v>35.197241986437398</v>
      </c>
    </row>
    <row r="110" spans="1:78" x14ac:dyDescent="0.35">
      <c r="A110" s="132"/>
      <c r="B110" s="139" t="s">
        <v>166</v>
      </c>
      <c r="C110" s="222" t="s">
        <v>124</v>
      </c>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v>0</v>
      </c>
      <c r="AI110" s="134">
        <v>0</v>
      </c>
      <c r="AJ110" s="134">
        <v>0</v>
      </c>
      <c r="AK110" s="134">
        <v>0</v>
      </c>
      <c r="AL110" s="134">
        <v>0</v>
      </c>
      <c r="AM110" s="134">
        <v>0</v>
      </c>
      <c r="AN110" s="134">
        <v>0</v>
      </c>
      <c r="AO110" s="134">
        <v>0</v>
      </c>
      <c r="AP110" s="134">
        <v>0</v>
      </c>
      <c r="AQ110" s="134">
        <v>208.69013732549269</v>
      </c>
      <c r="AR110" s="134">
        <v>6.5757079431746908</v>
      </c>
      <c r="AS110" s="134">
        <v>0</v>
      </c>
      <c r="AT110" s="134">
        <v>0</v>
      </c>
      <c r="AU110" s="134">
        <v>0</v>
      </c>
      <c r="AV110" s="134">
        <v>0</v>
      </c>
      <c r="AW110" s="134">
        <v>0</v>
      </c>
      <c r="AX110" s="134">
        <v>0</v>
      </c>
      <c r="AY110" s="134">
        <v>0</v>
      </c>
      <c r="AZ110" s="134">
        <v>0</v>
      </c>
      <c r="BA110" s="134">
        <v>0</v>
      </c>
      <c r="BB110" s="134">
        <v>0</v>
      </c>
      <c r="BC110" s="134">
        <v>0</v>
      </c>
      <c r="BD110" s="134">
        <v>0</v>
      </c>
      <c r="BE110" s="134">
        <v>0</v>
      </c>
      <c r="BF110" s="134">
        <v>0</v>
      </c>
      <c r="BG110" s="134">
        <v>0</v>
      </c>
      <c r="BH110" s="134">
        <v>0</v>
      </c>
      <c r="BI110" s="134">
        <v>0</v>
      </c>
      <c r="BJ110" s="134">
        <v>0</v>
      </c>
      <c r="BK110" s="134">
        <v>0</v>
      </c>
      <c r="BL110" s="134">
        <v>0</v>
      </c>
      <c r="BM110" s="134">
        <v>0</v>
      </c>
      <c r="BN110" s="134">
        <v>0</v>
      </c>
      <c r="BO110" s="134">
        <v>0</v>
      </c>
      <c r="BP110" s="134">
        <v>0</v>
      </c>
      <c r="BQ110" s="134">
        <v>0</v>
      </c>
      <c r="BR110" s="134">
        <v>0</v>
      </c>
      <c r="BS110" s="134">
        <v>0</v>
      </c>
      <c r="BT110" s="134">
        <v>0</v>
      </c>
      <c r="BU110" s="134">
        <v>0</v>
      </c>
      <c r="BV110" s="134">
        <v>0</v>
      </c>
      <c r="BW110" s="134">
        <v>0</v>
      </c>
      <c r="BX110" s="134">
        <v>0</v>
      </c>
      <c r="BY110" s="134">
        <v>0</v>
      </c>
      <c r="BZ110" s="135">
        <v>0</v>
      </c>
    </row>
    <row r="111" spans="1:78" s="57" customFormat="1" x14ac:dyDescent="0.35">
      <c r="A111" s="146"/>
      <c r="B111" s="139" t="s">
        <v>167</v>
      </c>
      <c r="C111" s="222" t="s">
        <v>121</v>
      </c>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v>18.509451753984084</v>
      </c>
      <c r="AI111" s="134">
        <v>22.206785856154234</v>
      </c>
      <c r="AJ111" s="134">
        <v>28.424388009974066</v>
      </c>
      <c r="AK111" s="134">
        <v>34.854996388975579</v>
      </c>
      <c r="AL111" s="134">
        <v>40.606701556916406</v>
      </c>
      <c r="AM111" s="134">
        <v>47.56263948450615</v>
      </c>
      <c r="AN111" s="134">
        <v>59.86561408541835</v>
      </c>
      <c r="AO111" s="134">
        <v>65.889657834235763</v>
      </c>
      <c r="AP111" s="134">
        <v>71.838308317543095</v>
      </c>
      <c r="AQ111" s="134">
        <v>75.122288852204193</v>
      </c>
      <c r="AR111" s="134">
        <v>80.669869798351939</v>
      </c>
      <c r="AS111" s="134">
        <v>85.978504618934394</v>
      </c>
      <c r="AT111" s="134">
        <v>101.81257253194104</v>
      </c>
      <c r="AU111" s="134">
        <v>131.39092577866921</v>
      </c>
      <c r="AV111" s="134">
        <v>152.27427849105607</v>
      </c>
      <c r="AW111" s="134">
        <v>167.10658921553036</v>
      </c>
      <c r="AX111" s="134">
        <v>170.7269923656161</v>
      </c>
      <c r="AY111" s="134">
        <v>171.39106770931801</v>
      </c>
      <c r="AZ111" s="134">
        <v>155.98506675571059</v>
      </c>
      <c r="BA111" s="134">
        <v>201.66993084975414</v>
      </c>
      <c r="BB111" s="134">
        <v>210.19804950299869</v>
      </c>
      <c r="BC111" s="134">
        <v>209.36762189886923</v>
      </c>
      <c r="BD111" s="134">
        <v>231.85988750633038</v>
      </c>
      <c r="BE111" s="134">
        <v>232.46693388332275</v>
      </c>
      <c r="BF111" s="134">
        <v>223.2591715848063</v>
      </c>
      <c r="BG111" s="134">
        <v>228.21793629368295</v>
      </c>
      <c r="BH111" s="134">
        <v>162.41940897873067</v>
      </c>
      <c r="BI111" s="134">
        <v>163.35295863241603</v>
      </c>
      <c r="BJ111" s="134">
        <v>166.92003079648359</v>
      </c>
      <c r="BK111" s="134">
        <v>241.91082696164614</v>
      </c>
      <c r="BL111" s="134">
        <v>206.15963010097065</v>
      </c>
      <c r="BM111" s="134">
        <v>212.1249240709009</v>
      </c>
      <c r="BN111" s="134">
        <v>193.25116347088934</v>
      </c>
      <c r="BO111" s="134">
        <v>189.76505615766914</v>
      </c>
      <c r="BP111" s="134">
        <v>175.08210233287218</v>
      </c>
      <c r="BQ111" s="134">
        <v>156.17405011644854</v>
      </c>
      <c r="BR111" s="134">
        <v>147.16919017409367</v>
      </c>
      <c r="BS111" s="134">
        <v>135.49627947288451</v>
      </c>
      <c r="BT111" s="134">
        <v>121.23761900047997</v>
      </c>
      <c r="BU111" s="134">
        <v>107.85084792486978</v>
      </c>
      <c r="BV111" s="134">
        <v>105.23607714658888</v>
      </c>
      <c r="BW111" s="134">
        <v>100.67710526009232</v>
      </c>
      <c r="BX111" s="134">
        <v>94.777123214646181</v>
      </c>
      <c r="BY111" s="134">
        <v>89.321115900433881</v>
      </c>
      <c r="BZ111" s="135">
        <v>83.682479696809494</v>
      </c>
    </row>
    <row r="112" spans="1:78" s="57" customFormat="1" x14ac:dyDescent="0.35">
      <c r="A112" s="146"/>
      <c r="B112" s="51" t="s">
        <v>281</v>
      </c>
      <c r="C112" s="222" t="s">
        <v>131</v>
      </c>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v>0</v>
      </c>
      <c r="AI112" s="134">
        <v>0</v>
      </c>
      <c r="AJ112" s="134">
        <v>0</v>
      </c>
      <c r="AK112" s="134">
        <v>0</v>
      </c>
      <c r="AL112" s="134">
        <v>0</v>
      </c>
      <c r="AM112" s="134">
        <v>0</v>
      </c>
      <c r="AN112" s="134">
        <v>0</v>
      </c>
      <c r="AO112" s="134">
        <v>0</v>
      </c>
      <c r="AP112" s="134">
        <v>0</v>
      </c>
      <c r="AQ112" s="134">
        <v>11.597421887950956</v>
      </c>
      <c r="AR112" s="134">
        <v>57.130251644782611</v>
      </c>
      <c r="AS112" s="134">
        <v>45.897463992021308</v>
      </c>
      <c r="AT112" s="134">
        <v>50.014215927027614</v>
      </c>
      <c r="AU112" s="134">
        <v>64.147583812521773</v>
      </c>
      <c r="AV112" s="134">
        <v>64.555975272172063</v>
      </c>
      <c r="AW112" s="134">
        <v>64.686747914369235</v>
      </c>
      <c r="AX112" s="134">
        <v>47.870235679401752</v>
      </c>
      <c r="AY112" s="134">
        <v>79.64317738733007</v>
      </c>
      <c r="AZ112" s="134">
        <v>60.926660331870039</v>
      </c>
      <c r="BA112" s="134">
        <v>32.087859937179189</v>
      </c>
      <c r="BB112" s="134">
        <v>32.218914864747987</v>
      </c>
      <c r="BC112" s="134">
        <v>32.242425819188291</v>
      </c>
      <c r="BD112" s="134">
        <v>50.708978555925796</v>
      </c>
      <c r="BE112" s="134">
        <v>39.318847310694558</v>
      </c>
      <c r="BF112" s="134">
        <v>40.022123395941179</v>
      </c>
      <c r="BG112" s="134">
        <v>40.817013981993163</v>
      </c>
      <c r="BH112" s="134">
        <v>42.552338838738557</v>
      </c>
      <c r="BI112" s="134">
        <v>52.042834819265138</v>
      </c>
      <c r="BJ112" s="134">
        <v>0</v>
      </c>
      <c r="BK112" s="134">
        <v>0</v>
      </c>
      <c r="BL112" s="134">
        <v>0</v>
      </c>
      <c r="BM112" s="134">
        <v>0</v>
      </c>
      <c r="BN112" s="134">
        <v>0</v>
      </c>
      <c r="BO112" s="134">
        <v>0</v>
      </c>
      <c r="BP112" s="134">
        <v>0</v>
      </c>
      <c r="BQ112" s="134">
        <v>0</v>
      </c>
      <c r="BR112" s="134">
        <v>0</v>
      </c>
      <c r="BS112" s="134">
        <v>0</v>
      </c>
      <c r="BT112" s="134">
        <v>0</v>
      </c>
      <c r="BU112" s="134">
        <v>0</v>
      </c>
      <c r="BV112" s="134">
        <v>0</v>
      </c>
      <c r="BW112" s="134">
        <v>0</v>
      </c>
      <c r="BX112" s="134">
        <v>0</v>
      </c>
      <c r="BY112" s="134">
        <v>0</v>
      </c>
      <c r="BZ112" s="135">
        <v>0</v>
      </c>
    </row>
    <row r="113" spans="1:78" x14ac:dyDescent="0.35">
      <c r="A113" s="132"/>
      <c r="B113" s="139" t="s">
        <v>169</v>
      </c>
      <c r="C113" s="222" t="s">
        <v>131</v>
      </c>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v>0</v>
      </c>
      <c r="AI113" s="134">
        <v>0</v>
      </c>
      <c r="AJ113" s="134">
        <v>0</v>
      </c>
      <c r="AK113" s="134">
        <v>0</v>
      </c>
      <c r="AL113" s="134">
        <v>0</v>
      </c>
      <c r="AM113" s="134">
        <v>0</v>
      </c>
      <c r="AN113" s="134">
        <v>0</v>
      </c>
      <c r="AO113" s="134">
        <v>0</v>
      </c>
      <c r="AP113" s="134">
        <v>0</v>
      </c>
      <c r="AQ113" s="134">
        <v>0</v>
      </c>
      <c r="AR113" s="134">
        <v>0</v>
      </c>
      <c r="AS113" s="134">
        <v>0</v>
      </c>
      <c r="AT113" s="134">
        <v>0</v>
      </c>
      <c r="AU113" s="134">
        <v>0</v>
      </c>
      <c r="AV113" s="134">
        <v>0</v>
      </c>
      <c r="AW113" s="134">
        <v>0</v>
      </c>
      <c r="AX113" s="134">
        <v>0</v>
      </c>
      <c r="AY113" s="134">
        <v>0</v>
      </c>
      <c r="AZ113" s="134">
        <v>0</v>
      </c>
      <c r="BA113" s="134">
        <v>0</v>
      </c>
      <c r="BB113" s="134">
        <v>0</v>
      </c>
      <c r="BC113" s="134">
        <v>0</v>
      </c>
      <c r="BD113" s="134">
        <v>0</v>
      </c>
      <c r="BE113" s="134">
        <v>0</v>
      </c>
      <c r="BF113" s="134">
        <v>0</v>
      </c>
      <c r="BG113" s="134">
        <v>0</v>
      </c>
      <c r="BH113" s="134">
        <v>0</v>
      </c>
      <c r="BI113" s="134">
        <v>0</v>
      </c>
      <c r="BJ113" s="134">
        <v>24.638464107846175</v>
      </c>
      <c r="BK113" s="134">
        <v>21.120998813511495</v>
      </c>
      <c r="BL113" s="134">
        <v>17.43238626806226</v>
      </c>
      <c r="BM113" s="134">
        <v>17.763836650215659</v>
      </c>
      <c r="BN113" s="134">
        <v>17.569889977006714</v>
      </c>
      <c r="BO113" s="134">
        <v>11.060424685755745</v>
      </c>
      <c r="BP113" s="134">
        <v>8.8316018546050667</v>
      </c>
      <c r="BQ113" s="134">
        <v>0.60679176332583229</v>
      </c>
      <c r="BR113" s="134">
        <v>0</v>
      </c>
      <c r="BS113" s="134">
        <v>0</v>
      </c>
      <c r="BT113" s="134">
        <v>0</v>
      </c>
      <c r="BU113" s="134">
        <v>0</v>
      </c>
      <c r="BV113" s="134">
        <v>0</v>
      </c>
      <c r="BW113" s="134">
        <v>0</v>
      </c>
      <c r="BX113" s="134">
        <v>0</v>
      </c>
      <c r="BY113" s="134">
        <v>0</v>
      </c>
      <c r="BZ113" s="135">
        <v>0</v>
      </c>
    </row>
    <row r="114" spans="1:78" ht="25.5" customHeight="1" x14ac:dyDescent="0.35">
      <c r="A114" s="132"/>
      <c r="B114" s="139" t="s">
        <v>32</v>
      </c>
      <c r="C114" s="222"/>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v>35684.576616607912</v>
      </c>
      <c r="AI114" s="134">
        <v>35609.63753832224</v>
      </c>
      <c r="AJ114" s="134">
        <v>35665.67815689819</v>
      </c>
      <c r="AK114" s="134">
        <v>37165.032605352186</v>
      </c>
      <c r="AL114" s="134">
        <v>38693.79699865498</v>
      </c>
      <c r="AM114" s="134">
        <v>39834.734076561428</v>
      </c>
      <c r="AN114" s="134">
        <v>39350.569237257318</v>
      </c>
      <c r="AO114" s="134">
        <v>40448.345780872834</v>
      </c>
      <c r="AP114" s="134">
        <v>41623.953507852792</v>
      </c>
      <c r="AQ114" s="134">
        <v>41356.77493717902</v>
      </c>
      <c r="AR114" s="134">
        <v>40056.369689799278</v>
      </c>
      <c r="AS114" s="134">
        <v>40021.114977138423</v>
      </c>
      <c r="AT114" s="134">
        <v>40575.314914210481</v>
      </c>
      <c r="AU114" s="134">
        <v>43179.534796555163</v>
      </c>
      <c r="AV114" s="134">
        <v>44038.849556761765</v>
      </c>
      <c r="AW114" s="134">
        <v>45408.294818034861</v>
      </c>
      <c r="AX114" s="134">
        <v>45770.157307533445</v>
      </c>
      <c r="AY114" s="134">
        <v>46301.616909266457</v>
      </c>
      <c r="AZ114" s="134">
        <v>47704.958325003936</v>
      </c>
      <c r="BA114" s="134">
        <v>49663.726444705084</v>
      </c>
      <c r="BB114" s="134">
        <v>51904.950300174118</v>
      </c>
      <c r="BC114" s="134">
        <v>54869.150755189796</v>
      </c>
      <c r="BD114" s="134">
        <v>55095.660975702667</v>
      </c>
      <c r="BE114" s="134">
        <v>58889.136574906508</v>
      </c>
      <c r="BF114" s="134">
        <v>60899.608570504155</v>
      </c>
      <c r="BG114" s="134">
        <v>62468.493617812121</v>
      </c>
      <c r="BH114" s="134">
        <v>63776.705785950311</v>
      </c>
      <c r="BI114" s="134">
        <v>65491.774244599161</v>
      </c>
      <c r="BJ114" s="134">
        <v>66270.37086021401</v>
      </c>
      <c r="BK114" s="134">
        <v>69400.961775541175</v>
      </c>
      <c r="BL114" s="134">
        <v>72328.607890490108</v>
      </c>
      <c r="BM114" s="134">
        <v>77441.596042563862</v>
      </c>
      <c r="BN114" s="134">
        <v>79393.638089619679</v>
      </c>
      <c r="BO114" s="134">
        <v>83102.893263964681</v>
      </c>
      <c r="BP114" s="134">
        <v>87624.103876602268</v>
      </c>
      <c r="BQ114" s="134">
        <v>89716.408916104119</v>
      </c>
      <c r="BR114" s="134">
        <v>92058.084743012572</v>
      </c>
      <c r="BS114" s="134">
        <v>94455.839513895713</v>
      </c>
      <c r="BT114" s="134">
        <v>94702.698240710131</v>
      </c>
      <c r="BU114" s="134">
        <v>95222.850480852576</v>
      </c>
      <c r="BV114" s="134">
        <v>96620.415918627506</v>
      </c>
      <c r="BW114" s="134">
        <v>97401.795122586278</v>
      </c>
      <c r="BX114" s="134">
        <v>97614.791315111084</v>
      </c>
      <c r="BY114" s="134">
        <v>100096.08703199126</v>
      </c>
      <c r="BZ114" s="135">
        <v>103059.42184932642</v>
      </c>
    </row>
    <row r="115" spans="1:78" x14ac:dyDescent="0.35">
      <c r="A115" s="132"/>
      <c r="B115" s="61" t="s">
        <v>128</v>
      </c>
      <c r="C115" s="222" t="s">
        <v>124</v>
      </c>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v>35510.59726032718</v>
      </c>
      <c r="AI115" s="134">
        <v>35464.817503146049</v>
      </c>
      <c r="AJ115" s="134">
        <v>35537.38435057841</v>
      </c>
      <c r="AK115" s="134">
        <v>37045.884535347359</v>
      </c>
      <c r="AL115" s="134">
        <v>38579.899590461129</v>
      </c>
      <c r="AM115" s="134">
        <v>39723.281633737693</v>
      </c>
      <c r="AN115" s="134">
        <v>39250.309735052244</v>
      </c>
      <c r="AO115" s="134">
        <v>40348.593469473388</v>
      </c>
      <c r="AP115" s="134">
        <v>41537.511707131256</v>
      </c>
      <c r="AQ115" s="134">
        <v>41274.541873277711</v>
      </c>
      <c r="AR115" s="134">
        <v>39981.287325430414</v>
      </c>
      <c r="AS115" s="134">
        <v>39954.374948223391</v>
      </c>
      <c r="AT115" s="134">
        <v>40511.370259779913</v>
      </c>
      <c r="AU115" s="134">
        <v>43119.033496454089</v>
      </c>
      <c r="AV115" s="134">
        <v>43980.284771235507</v>
      </c>
      <c r="AW115" s="134">
        <v>45350.099272635081</v>
      </c>
      <c r="AX115" s="134">
        <v>45714.977716266585</v>
      </c>
      <c r="AY115" s="134">
        <v>46246.399183083668</v>
      </c>
      <c r="AZ115" s="134">
        <v>47660.678496682056</v>
      </c>
      <c r="BA115" s="134">
        <v>49620.484726357485</v>
      </c>
      <c r="BB115" s="134">
        <v>51862.992817377402</v>
      </c>
      <c r="BC115" s="134">
        <v>54828.978386268733</v>
      </c>
      <c r="BD115" s="134">
        <v>55056.494839245672</v>
      </c>
      <c r="BE115" s="134">
        <v>58848.959085132032</v>
      </c>
      <c r="BF115" s="134">
        <v>60859.997915658467</v>
      </c>
      <c r="BG115" s="134">
        <v>62428.602760617541</v>
      </c>
      <c r="BH115" s="134">
        <v>63737.12517846789</v>
      </c>
      <c r="BI115" s="134">
        <v>65452.900384836204</v>
      </c>
      <c r="BJ115" s="134">
        <v>66228.273239009868</v>
      </c>
      <c r="BK115" s="134">
        <v>69353.250408334046</v>
      </c>
      <c r="BL115" s="134">
        <v>72275.739639355728</v>
      </c>
      <c r="BM115" s="134">
        <v>77386.397765868693</v>
      </c>
      <c r="BN115" s="134">
        <v>79327.587416299866</v>
      </c>
      <c r="BO115" s="134">
        <v>83032.773106009205</v>
      </c>
      <c r="BP115" s="134">
        <v>87541.732960536814</v>
      </c>
      <c r="BQ115" s="134">
        <v>89613.152861755938</v>
      </c>
      <c r="BR115" s="134">
        <v>91964.327013664981</v>
      </c>
      <c r="BS115" s="134">
        <v>94357.655403463345</v>
      </c>
      <c r="BT115" s="134">
        <v>94600.036120113771</v>
      </c>
      <c r="BU115" s="134">
        <v>95117.429269320564</v>
      </c>
      <c r="BV115" s="134">
        <v>96508.332859565708</v>
      </c>
      <c r="BW115" s="134">
        <v>97281.996503731789</v>
      </c>
      <c r="BX115" s="134">
        <v>97489.96053441464</v>
      </c>
      <c r="BY115" s="134">
        <v>99963.134170670543</v>
      </c>
      <c r="BZ115" s="135">
        <v>102921.00606430352</v>
      </c>
    </row>
    <row r="116" spans="1:78" x14ac:dyDescent="0.35">
      <c r="A116" s="132"/>
      <c r="B116" s="97" t="s">
        <v>247</v>
      </c>
      <c r="C116" s="222"/>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v>35510.59726032718</v>
      </c>
      <c r="AI116" s="134">
        <v>35460.794724391155</v>
      </c>
      <c r="AJ116" s="134">
        <v>35510.375128195301</v>
      </c>
      <c r="AK116" s="134">
        <v>36987.83803970398</v>
      </c>
      <c r="AL116" s="134">
        <v>38466.002182267286</v>
      </c>
      <c r="AM116" s="134">
        <v>39560.18049789808</v>
      </c>
      <c r="AN116" s="134">
        <v>39026.653922440928</v>
      </c>
      <c r="AO116" s="134">
        <v>40005.542837587484</v>
      </c>
      <c r="AP116" s="134">
        <v>41025.65242482091</v>
      </c>
      <c r="AQ116" s="134">
        <v>40627.327776652222</v>
      </c>
      <c r="AR116" s="134">
        <v>39190.508566315926</v>
      </c>
      <c r="AS116" s="134">
        <v>38938.775212812172</v>
      </c>
      <c r="AT116" s="134">
        <v>39214.856652226044</v>
      </c>
      <c r="AU116" s="134">
        <v>41275.577113792948</v>
      </c>
      <c r="AV116" s="134">
        <v>41770.891101103603</v>
      </c>
      <c r="AW116" s="134">
        <v>42715.881112269068</v>
      </c>
      <c r="AX116" s="134">
        <v>42716.074440146294</v>
      </c>
      <c r="AY116" s="134">
        <v>42816.595074874465</v>
      </c>
      <c r="AZ116" s="134">
        <v>43555.741032698825</v>
      </c>
      <c r="BA116" s="134">
        <v>44939.450049296087</v>
      </c>
      <c r="BB116" s="134">
        <v>46526.642468193386</v>
      </c>
      <c r="BC116" s="134">
        <v>48446.720815171895</v>
      </c>
      <c r="BD116" s="134">
        <v>46764.862760119788</v>
      </c>
      <c r="BE116" s="134">
        <v>49757.057034302677</v>
      </c>
      <c r="BF116" s="134">
        <v>51177.00849171052</v>
      </c>
      <c r="BG116" s="134">
        <v>51721.257621633362</v>
      </c>
      <c r="BH116" s="134">
        <v>52308.418934992362</v>
      </c>
      <c r="BI116" s="134">
        <v>53211.558492597367</v>
      </c>
      <c r="BJ116" s="134">
        <v>53261.237893444202</v>
      </c>
      <c r="BK116" s="134">
        <v>55159.054052332482</v>
      </c>
      <c r="BL116" s="134">
        <v>56753.888760150949</v>
      </c>
      <c r="BM116" s="134">
        <v>60022.473558935148</v>
      </c>
      <c r="BN116" s="134">
        <v>61501.922329874928</v>
      </c>
      <c r="BO116" s="134">
        <v>64286.00563193619</v>
      </c>
      <c r="BP116" s="134">
        <v>67144.33416097083</v>
      </c>
      <c r="BQ116" s="134">
        <v>68538.12748315814</v>
      </c>
      <c r="BR116" s="134">
        <v>70083.845626004317</v>
      </c>
      <c r="BS116" s="134">
        <v>71969.22742970445</v>
      </c>
      <c r="BT116" s="134">
        <v>71286.767617567224</v>
      </c>
      <c r="BU116" s="134">
        <v>69278.730723519708</v>
      </c>
      <c r="BV116" s="134">
        <v>67716.379913318378</v>
      </c>
      <c r="BW116" s="134">
        <v>66113.426235684878</v>
      </c>
      <c r="BX116" s="134">
        <v>63840.175673334947</v>
      </c>
      <c r="BY116" s="134">
        <v>61627.523361702959</v>
      </c>
      <c r="BZ116" s="135">
        <v>59476.100566649882</v>
      </c>
    </row>
    <row r="117" spans="1:78" x14ac:dyDescent="0.35">
      <c r="A117" s="132"/>
      <c r="B117" s="97" t="s">
        <v>268</v>
      </c>
      <c r="C117" s="222"/>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v>0</v>
      </c>
      <c r="AI117" s="134">
        <v>4.0227787548940626</v>
      </c>
      <c r="AJ117" s="134">
        <v>27.009222383111087</v>
      </c>
      <c r="AK117" s="134">
        <v>58.046495643377853</v>
      </c>
      <c r="AL117" s="134">
        <v>113.89740819384791</v>
      </c>
      <c r="AM117" s="134">
        <v>163.10113583961279</v>
      </c>
      <c r="AN117" s="134">
        <v>223.65581261131422</v>
      </c>
      <c r="AO117" s="134">
        <v>343.05063188589889</v>
      </c>
      <c r="AP117" s="134">
        <v>511.85928231034484</v>
      </c>
      <c r="AQ117" s="134">
        <v>647.21409662548729</v>
      </c>
      <c r="AR117" s="134">
        <v>790.77875911449235</v>
      </c>
      <c r="AS117" s="134">
        <v>1015.5997354112219</v>
      </c>
      <c r="AT117" s="134">
        <v>1296.5136075538676</v>
      </c>
      <c r="AU117" s="134">
        <v>1843.4563826611425</v>
      </c>
      <c r="AV117" s="134">
        <v>2209.3936701319067</v>
      </c>
      <c r="AW117" s="134">
        <v>2634.2181603660192</v>
      </c>
      <c r="AX117" s="134">
        <v>2998.9032761202893</v>
      </c>
      <c r="AY117" s="134">
        <v>3429.8041082092</v>
      </c>
      <c r="AZ117" s="134">
        <v>4104.9374639832358</v>
      </c>
      <c r="BA117" s="134">
        <v>4681.0346770613942</v>
      </c>
      <c r="BB117" s="134">
        <v>5336.3503491840174</v>
      </c>
      <c r="BC117" s="134">
        <v>6382.2575710968385</v>
      </c>
      <c r="BD117" s="134">
        <v>6727.9041167169116</v>
      </c>
      <c r="BE117" s="134">
        <v>7484.1737207627257</v>
      </c>
      <c r="BF117" s="134">
        <v>8055.8561530587749</v>
      </c>
      <c r="BG117" s="134">
        <v>8930.3257241353003</v>
      </c>
      <c r="BH117" s="134">
        <v>9622.0094791956872</v>
      </c>
      <c r="BI117" s="134">
        <v>10394.304918471542</v>
      </c>
      <c r="BJ117" s="134">
        <v>11055.029269539073</v>
      </c>
      <c r="BK117" s="134">
        <v>12080.872100649201</v>
      </c>
      <c r="BL117" s="134">
        <v>13121.112480548409</v>
      </c>
      <c r="BM117" s="134">
        <v>14697.707101858778</v>
      </c>
      <c r="BN117" s="134">
        <v>14863.867450674554</v>
      </c>
      <c r="BO117" s="134">
        <v>15876.858022492661</v>
      </c>
      <c r="BP117" s="134">
        <v>17310.814378949231</v>
      </c>
      <c r="BQ117" s="134">
        <v>17988.213172933138</v>
      </c>
      <c r="BR117" s="134">
        <v>18762.733055742792</v>
      </c>
      <c r="BS117" s="134">
        <v>19262.373232936348</v>
      </c>
      <c r="BT117" s="134">
        <v>18753.093396374072</v>
      </c>
      <c r="BU117" s="134">
        <v>18258.754660764054</v>
      </c>
      <c r="BV117" s="134">
        <v>18192.496269121093</v>
      </c>
      <c r="BW117" s="134">
        <v>17991.359677703982</v>
      </c>
      <c r="BX117" s="134">
        <v>17480.574781333107</v>
      </c>
      <c r="BY117" s="134">
        <v>17018.91672394349</v>
      </c>
      <c r="BZ117" s="135">
        <v>16513.695339008573</v>
      </c>
    </row>
    <row r="118" spans="1:78" x14ac:dyDescent="0.35">
      <c r="A118" s="132"/>
      <c r="B118" s="97" t="s">
        <v>269</v>
      </c>
      <c r="C118" s="222"/>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v>0</v>
      </c>
      <c r="AI118" s="134">
        <v>0</v>
      </c>
      <c r="AJ118" s="134">
        <v>0</v>
      </c>
      <c r="AK118" s="134">
        <v>0</v>
      </c>
      <c r="AL118" s="134">
        <v>0</v>
      </c>
      <c r="AM118" s="134">
        <v>0</v>
      </c>
      <c r="AN118" s="134">
        <v>0</v>
      </c>
      <c r="AO118" s="134">
        <v>0</v>
      </c>
      <c r="AP118" s="134">
        <v>0</v>
      </c>
      <c r="AQ118" s="134">
        <v>0</v>
      </c>
      <c r="AR118" s="134">
        <v>0</v>
      </c>
      <c r="AS118" s="134">
        <v>0</v>
      </c>
      <c r="AT118" s="134">
        <v>0</v>
      </c>
      <c r="AU118" s="134">
        <v>0</v>
      </c>
      <c r="AV118" s="134">
        <v>0</v>
      </c>
      <c r="AW118" s="134">
        <v>0</v>
      </c>
      <c r="AX118" s="134">
        <v>0</v>
      </c>
      <c r="AY118" s="134">
        <v>0</v>
      </c>
      <c r="AZ118" s="134">
        <v>0</v>
      </c>
      <c r="BA118" s="134">
        <v>0</v>
      </c>
      <c r="BB118" s="134">
        <v>0</v>
      </c>
      <c r="BC118" s="134">
        <v>0</v>
      </c>
      <c r="BD118" s="134">
        <v>1563.7279624089635</v>
      </c>
      <c r="BE118" s="134">
        <v>1607.7283300666315</v>
      </c>
      <c r="BF118" s="134">
        <v>1627.1332708891789</v>
      </c>
      <c r="BG118" s="134">
        <v>1777.0194148488788</v>
      </c>
      <c r="BH118" s="134">
        <v>1806.6967642798481</v>
      </c>
      <c r="BI118" s="134">
        <v>1847.0369737672913</v>
      </c>
      <c r="BJ118" s="134">
        <v>1861.3677649084254</v>
      </c>
      <c r="BK118" s="134">
        <v>1922.149238485644</v>
      </c>
      <c r="BL118" s="134">
        <v>1992.0291175175148</v>
      </c>
      <c r="BM118" s="134">
        <v>2087.9930454704354</v>
      </c>
      <c r="BN118" s="134">
        <v>2093.5379626927775</v>
      </c>
      <c r="BO118" s="134">
        <v>2161.3521747269251</v>
      </c>
      <c r="BP118" s="134">
        <v>2259.3545664836952</v>
      </c>
      <c r="BQ118" s="134">
        <v>2289.0739471494417</v>
      </c>
      <c r="BR118" s="134">
        <v>2324.810866809687</v>
      </c>
      <c r="BS118" s="134">
        <v>2332.9754769964261</v>
      </c>
      <c r="BT118" s="134">
        <v>2231.0163255211264</v>
      </c>
      <c r="BU118" s="134">
        <v>2129.315171904821</v>
      </c>
      <c r="BV118" s="134">
        <v>2075.698139054673</v>
      </c>
      <c r="BW118" s="134">
        <v>2015.9462923878054</v>
      </c>
      <c r="BX118" s="134">
        <v>1930.5893278024698</v>
      </c>
      <c r="BY118" s="134">
        <v>1851.8435708177456</v>
      </c>
      <c r="BZ118" s="135">
        <v>1772.9699943426078</v>
      </c>
    </row>
    <row r="119" spans="1:78" x14ac:dyDescent="0.35">
      <c r="A119" s="132"/>
      <c r="B119" s="97" t="s">
        <v>270</v>
      </c>
      <c r="C119" s="222"/>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v>0</v>
      </c>
      <c r="AI119" s="134">
        <v>0</v>
      </c>
      <c r="AJ119" s="134">
        <v>0</v>
      </c>
      <c r="AK119" s="134">
        <v>0</v>
      </c>
      <c r="AL119" s="134">
        <v>0</v>
      </c>
      <c r="AM119" s="134">
        <v>0</v>
      </c>
      <c r="AN119" s="134">
        <v>0</v>
      </c>
      <c r="AO119" s="134">
        <v>0</v>
      </c>
      <c r="AP119" s="134">
        <v>0</v>
      </c>
      <c r="AQ119" s="134">
        <v>0</v>
      </c>
      <c r="AR119" s="134">
        <v>0</v>
      </c>
      <c r="AS119" s="134">
        <v>0</v>
      </c>
      <c r="AT119" s="134">
        <v>0</v>
      </c>
      <c r="AU119" s="134">
        <v>0</v>
      </c>
      <c r="AV119" s="134">
        <v>0</v>
      </c>
      <c r="AW119" s="134">
        <v>0</v>
      </c>
      <c r="AX119" s="134">
        <v>0</v>
      </c>
      <c r="AY119" s="134">
        <v>0</v>
      </c>
      <c r="AZ119" s="134">
        <v>0</v>
      </c>
      <c r="BA119" s="134">
        <v>0</v>
      </c>
      <c r="BB119" s="134">
        <v>0</v>
      </c>
      <c r="BC119" s="134">
        <v>0</v>
      </c>
      <c r="BD119" s="134">
        <v>0</v>
      </c>
      <c r="BE119" s="134">
        <v>0</v>
      </c>
      <c r="BF119" s="134">
        <v>0</v>
      </c>
      <c r="BG119" s="134">
        <v>0</v>
      </c>
      <c r="BH119" s="134">
        <v>0</v>
      </c>
      <c r="BI119" s="134">
        <v>0</v>
      </c>
      <c r="BJ119" s="134">
        <v>50.6383111181757</v>
      </c>
      <c r="BK119" s="134">
        <v>191.17501686672102</v>
      </c>
      <c r="BL119" s="134">
        <v>408.70928113885719</v>
      </c>
      <c r="BM119" s="134">
        <v>578.22405960433139</v>
      </c>
      <c r="BN119" s="134">
        <v>868.25967305761503</v>
      </c>
      <c r="BO119" s="134">
        <v>708.55727685344948</v>
      </c>
      <c r="BP119" s="134">
        <v>827.22985413306208</v>
      </c>
      <c r="BQ119" s="134">
        <v>797.73825851520962</v>
      </c>
      <c r="BR119" s="134">
        <v>792.93746510817618</v>
      </c>
      <c r="BS119" s="134">
        <v>793.07926382611754</v>
      </c>
      <c r="BT119" s="134">
        <v>872.01936666586039</v>
      </c>
      <c r="BU119" s="134">
        <v>781.71985640078071</v>
      </c>
      <c r="BV119" s="134">
        <v>680.03274982317953</v>
      </c>
      <c r="BW119" s="134">
        <v>556.59577435547465</v>
      </c>
      <c r="BX119" s="134">
        <v>446.81881529141322</v>
      </c>
      <c r="BY119" s="134">
        <v>335.80537260565097</v>
      </c>
      <c r="BZ119" s="135">
        <v>220.28085192809138</v>
      </c>
    </row>
    <row r="120" spans="1:78" x14ac:dyDescent="0.35">
      <c r="A120" s="132"/>
      <c r="B120" s="231" t="s">
        <v>271</v>
      </c>
      <c r="C120" s="222"/>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v>1392.4127733441762</v>
      </c>
      <c r="BU120" s="134">
        <v>4472.4151002317931</v>
      </c>
      <c r="BV120" s="134">
        <v>7513.1261925262943</v>
      </c>
      <c r="BW120" s="134">
        <v>10168.303196946541</v>
      </c>
      <c r="BX120" s="134">
        <v>13257.356643817331</v>
      </c>
      <c r="BY120" s="134">
        <v>18429.82661322585</v>
      </c>
      <c r="BZ120" s="135">
        <v>24071.893671479804</v>
      </c>
    </row>
    <row r="121" spans="1:78" x14ac:dyDescent="0.35">
      <c r="A121" s="132"/>
      <c r="B121" s="231" t="s">
        <v>272</v>
      </c>
      <c r="C121" s="222"/>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v>64.726640641310354</v>
      </c>
      <c r="BU121" s="134">
        <v>196.49375649941175</v>
      </c>
      <c r="BV121" s="134">
        <v>330.59959572209436</v>
      </c>
      <c r="BW121" s="134">
        <v>436.36532665310961</v>
      </c>
      <c r="BX121" s="134">
        <v>534.44529283536178</v>
      </c>
      <c r="BY121" s="134">
        <v>699.21852837483709</v>
      </c>
      <c r="BZ121" s="135">
        <v>866.06564089456083</v>
      </c>
    </row>
    <row r="122" spans="1:78" x14ac:dyDescent="0.35">
      <c r="A122" s="132"/>
      <c r="B122" s="61" t="s">
        <v>273</v>
      </c>
      <c r="C122" s="222" t="s">
        <v>121</v>
      </c>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v>173.97935628073432</v>
      </c>
      <c r="AI122" s="134">
        <v>144.82003517618625</v>
      </c>
      <c r="AJ122" s="134">
        <v>128.29380631977767</v>
      </c>
      <c r="AK122" s="134">
        <v>119.14807000482821</v>
      </c>
      <c r="AL122" s="134">
        <v>113.89740819384791</v>
      </c>
      <c r="AM122" s="134">
        <v>111.45244282373541</v>
      </c>
      <c r="AN122" s="134">
        <v>100.25950220507188</v>
      </c>
      <c r="AO122" s="134">
        <v>99.752311399445773</v>
      </c>
      <c r="AP122" s="134">
        <v>86.441800721532687</v>
      </c>
      <c r="AQ122" s="134">
        <v>82.23306390131782</v>
      </c>
      <c r="AR122" s="134">
        <v>75.082364368859686</v>
      </c>
      <c r="AS122" s="134">
        <v>66.740028915032667</v>
      </c>
      <c r="AT122" s="134">
        <v>63.9446544305654</v>
      </c>
      <c r="AU122" s="134">
        <v>60.501300101073177</v>
      </c>
      <c r="AV122" s="134">
        <v>58.564785526249551</v>
      </c>
      <c r="AW122" s="134">
        <v>58.195545399778041</v>
      </c>
      <c r="AX122" s="134">
        <v>55.17959126686123</v>
      </c>
      <c r="AY122" s="134">
        <v>55.217726182785526</v>
      </c>
      <c r="AZ122" s="134">
        <v>44.279828321878654</v>
      </c>
      <c r="BA122" s="134">
        <v>43.241718347600511</v>
      </c>
      <c r="BB122" s="134">
        <v>41.957482796717059</v>
      </c>
      <c r="BC122" s="134">
        <v>40.1723689210571</v>
      </c>
      <c r="BD122" s="134">
        <v>39.166136457000576</v>
      </c>
      <c r="BE122" s="134">
        <v>40.177489774476804</v>
      </c>
      <c r="BF122" s="134">
        <v>39.610654845689808</v>
      </c>
      <c r="BG122" s="134">
        <v>39.890857194570607</v>
      </c>
      <c r="BH122" s="134">
        <v>39.580607482429748</v>
      </c>
      <c r="BI122" s="134">
        <v>38.87385976295662</v>
      </c>
      <c r="BJ122" s="134">
        <v>42.097621204149874</v>
      </c>
      <c r="BK122" s="134">
        <v>47.711367207124184</v>
      </c>
      <c r="BL122" s="134">
        <v>52.86825113437299</v>
      </c>
      <c r="BM122" s="134">
        <v>55.19827669515827</v>
      </c>
      <c r="BN122" s="134">
        <v>66.050673319804204</v>
      </c>
      <c r="BO122" s="134">
        <v>70.120157955473204</v>
      </c>
      <c r="BP122" s="134">
        <v>82.370916065448853</v>
      </c>
      <c r="BQ122" s="134">
        <v>103.25605434818425</v>
      </c>
      <c r="BR122" s="134">
        <v>93.757729347603529</v>
      </c>
      <c r="BS122" s="134">
        <v>98.184110432372719</v>
      </c>
      <c r="BT122" s="134">
        <v>102.66212059636976</v>
      </c>
      <c r="BU122" s="134">
        <v>105.42121153199956</v>
      </c>
      <c r="BV122" s="134">
        <v>112.08305906180043</v>
      </c>
      <c r="BW122" s="134">
        <v>119.79861885449984</v>
      </c>
      <c r="BX122" s="134">
        <v>124.83078069643879</v>
      </c>
      <c r="BY122" s="134">
        <v>132.95286132071359</v>
      </c>
      <c r="BZ122" s="135">
        <v>138.41578502289519</v>
      </c>
    </row>
    <row r="123" spans="1:78" ht="26.25" customHeight="1" x14ac:dyDescent="0.35">
      <c r="A123" s="132"/>
      <c r="B123" s="139" t="s">
        <v>274</v>
      </c>
      <c r="C123" s="222" t="s">
        <v>124</v>
      </c>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v>0</v>
      </c>
      <c r="AI123" s="134">
        <v>0</v>
      </c>
      <c r="AJ123" s="134">
        <v>0</v>
      </c>
      <c r="AK123" s="134">
        <v>0</v>
      </c>
      <c r="AL123" s="134">
        <v>0</v>
      </c>
      <c r="AM123" s="134">
        <v>0</v>
      </c>
      <c r="AN123" s="134">
        <v>0</v>
      </c>
      <c r="AO123" s="134">
        <v>0</v>
      </c>
      <c r="AP123" s="134">
        <v>0</v>
      </c>
      <c r="AQ123" s="134">
        <v>0</v>
      </c>
      <c r="AR123" s="134">
        <v>0</v>
      </c>
      <c r="AS123" s="134">
        <v>0</v>
      </c>
      <c r="AT123" s="134">
        <v>0</v>
      </c>
      <c r="AU123" s="134">
        <v>0</v>
      </c>
      <c r="AV123" s="134">
        <v>0</v>
      </c>
      <c r="AW123" s="134">
        <v>0</v>
      </c>
      <c r="AX123" s="134">
        <v>0</v>
      </c>
      <c r="AY123" s="134">
        <v>0</v>
      </c>
      <c r="AZ123" s="134">
        <v>0</v>
      </c>
      <c r="BA123" s="134">
        <v>0</v>
      </c>
      <c r="BB123" s="134">
        <v>0</v>
      </c>
      <c r="BC123" s="134">
        <v>0</v>
      </c>
      <c r="BD123" s="134">
        <v>0</v>
      </c>
      <c r="BE123" s="134">
        <v>0</v>
      </c>
      <c r="BF123" s="134">
        <v>0</v>
      </c>
      <c r="BG123" s="134">
        <v>0</v>
      </c>
      <c r="BH123" s="134">
        <v>0</v>
      </c>
      <c r="BI123" s="134">
        <v>0</v>
      </c>
      <c r="BJ123" s="134">
        <v>0</v>
      </c>
      <c r="BK123" s="134">
        <v>0</v>
      </c>
      <c r="BL123" s="134">
        <v>11.557083514215263</v>
      </c>
      <c r="BM123" s="134">
        <v>0.29107662306600374</v>
      </c>
      <c r="BN123" s="134">
        <v>-2.0159312682295716</v>
      </c>
      <c r="BO123" s="134">
        <v>5.7858335716194791</v>
      </c>
      <c r="BP123" s="134">
        <v>2.2411414397437079</v>
      </c>
      <c r="BQ123" s="134">
        <v>2.747977735080553</v>
      </c>
      <c r="BR123" s="134">
        <v>1.917076907711869</v>
      </c>
      <c r="BS123" s="134">
        <v>2.9065838865707878</v>
      </c>
      <c r="BT123" s="134">
        <v>2.0107528145756768</v>
      </c>
      <c r="BU123" s="134">
        <v>3.3010033768338456</v>
      </c>
      <c r="BV123" s="134">
        <v>3.2516644176491032</v>
      </c>
      <c r="BW123" s="134">
        <v>3.2013902707192536</v>
      </c>
      <c r="BX123" s="134">
        <v>3.1490898175409643</v>
      </c>
      <c r="BY123" s="134">
        <v>3.0952969509620178</v>
      </c>
      <c r="BZ123" s="135">
        <v>3.039415286499755</v>
      </c>
    </row>
    <row r="124" spans="1:78" x14ac:dyDescent="0.35">
      <c r="A124" s="132"/>
      <c r="B124" s="51" t="s">
        <v>174</v>
      </c>
      <c r="C124" s="222" t="s">
        <v>131</v>
      </c>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v>0</v>
      </c>
      <c r="AI124" s="134">
        <v>0</v>
      </c>
      <c r="AJ124" s="134">
        <v>0</v>
      </c>
      <c r="AK124" s="134">
        <v>0</v>
      </c>
      <c r="AL124" s="134">
        <v>0</v>
      </c>
      <c r="AM124" s="134">
        <v>0</v>
      </c>
      <c r="AN124" s="134">
        <v>0</v>
      </c>
      <c r="AO124" s="134">
        <v>0</v>
      </c>
      <c r="AP124" s="134">
        <v>0</v>
      </c>
      <c r="AQ124" s="134">
        <v>0</v>
      </c>
      <c r="AR124" s="134">
        <v>0</v>
      </c>
      <c r="AS124" s="134">
        <v>0</v>
      </c>
      <c r="AT124" s="134">
        <v>0</v>
      </c>
      <c r="AU124" s="134">
        <v>0</v>
      </c>
      <c r="AV124" s="134">
        <v>0</v>
      </c>
      <c r="AW124" s="134">
        <v>0</v>
      </c>
      <c r="AX124" s="134">
        <v>0</v>
      </c>
      <c r="AY124" s="134">
        <v>0</v>
      </c>
      <c r="AZ124" s="134">
        <v>0</v>
      </c>
      <c r="BA124" s="134">
        <v>0</v>
      </c>
      <c r="BB124" s="134">
        <v>0</v>
      </c>
      <c r="BC124" s="134">
        <v>0</v>
      </c>
      <c r="BD124" s="134">
        <v>0</v>
      </c>
      <c r="BE124" s="134">
        <v>0</v>
      </c>
      <c r="BF124" s="134">
        <v>0</v>
      </c>
      <c r="BG124" s="134">
        <v>0</v>
      </c>
      <c r="BH124" s="134">
        <v>0</v>
      </c>
      <c r="BI124" s="134">
        <v>0</v>
      </c>
      <c r="BJ124" s="134">
        <v>0</v>
      </c>
      <c r="BK124" s="134">
        <v>0</v>
      </c>
      <c r="BL124" s="134">
        <v>0</v>
      </c>
      <c r="BM124" s="134">
        <v>0</v>
      </c>
      <c r="BN124" s="134">
        <v>0</v>
      </c>
      <c r="BO124" s="134">
        <v>0</v>
      </c>
      <c r="BP124" s="134">
        <v>0</v>
      </c>
      <c r="BQ124" s="134">
        <v>0</v>
      </c>
      <c r="BR124" s="134">
        <v>0</v>
      </c>
      <c r="BS124" s="134">
        <v>0</v>
      </c>
      <c r="BT124" s="134">
        <v>0</v>
      </c>
      <c r="BU124" s="134">
        <v>0</v>
      </c>
      <c r="BV124" s="134">
        <v>0.34609056508709052</v>
      </c>
      <c r="BW124" s="134">
        <v>0.83789299746214851</v>
      </c>
      <c r="BX124" s="134">
        <v>1.4596184893920945</v>
      </c>
      <c r="BY124" s="134">
        <v>2.1153698141722854</v>
      </c>
      <c r="BZ124" s="135">
        <v>2.7553807130422854</v>
      </c>
    </row>
    <row r="125" spans="1:78" x14ac:dyDescent="0.35">
      <c r="A125" s="132"/>
      <c r="B125" s="139" t="s">
        <v>175</v>
      </c>
      <c r="C125" s="222" t="s">
        <v>131</v>
      </c>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v>0</v>
      </c>
      <c r="AI125" s="134">
        <v>0</v>
      </c>
      <c r="AJ125" s="134">
        <v>0</v>
      </c>
      <c r="AK125" s="134">
        <v>0</v>
      </c>
      <c r="AL125" s="134">
        <v>0</v>
      </c>
      <c r="AM125" s="134">
        <v>0</v>
      </c>
      <c r="AN125" s="134">
        <v>0</v>
      </c>
      <c r="AO125" s="134">
        <v>0</v>
      </c>
      <c r="AP125" s="134">
        <v>0</v>
      </c>
      <c r="AQ125" s="134">
        <v>0</v>
      </c>
      <c r="AR125" s="134">
        <v>0</v>
      </c>
      <c r="AS125" s="134">
        <v>0</v>
      </c>
      <c r="AT125" s="134">
        <v>0</v>
      </c>
      <c r="AU125" s="134">
        <v>0</v>
      </c>
      <c r="AV125" s="134">
        <v>0</v>
      </c>
      <c r="AW125" s="134">
        <v>0</v>
      </c>
      <c r="AX125" s="134">
        <v>0</v>
      </c>
      <c r="AY125" s="134">
        <v>0</v>
      </c>
      <c r="AZ125" s="134">
        <v>0</v>
      </c>
      <c r="BA125" s="134">
        <v>0</v>
      </c>
      <c r="BB125" s="134">
        <v>0</v>
      </c>
      <c r="BC125" s="134">
        <v>0</v>
      </c>
      <c r="BD125" s="134">
        <v>0</v>
      </c>
      <c r="BE125" s="134">
        <v>0</v>
      </c>
      <c r="BF125" s="134">
        <v>0</v>
      </c>
      <c r="BG125" s="134">
        <v>0</v>
      </c>
      <c r="BH125" s="134">
        <v>0</v>
      </c>
      <c r="BI125" s="134">
        <v>0</v>
      </c>
      <c r="BJ125" s="134">
        <v>0.29665627214176876</v>
      </c>
      <c r="BK125" s="134">
        <v>0</v>
      </c>
      <c r="BL125" s="134">
        <v>0</v>
      </c>
      <c r="BM125" s="134">
        <v>0</v>
      </c>
      <c r="BN125" s="134">
        <v>0</v>
      </c>
      <c r="BO125" s="134">
        <v>0</v>
      </c>
      <c r="BP125" s="134">
        <v>0</v>
      </c>
      <c r="BQ125" s="134">
        <v>0</v>
      </c>
      <c r="BR125" s="134">
        <v>0</v>
      </c>
      <c r="BS125" s="134">
        <v>5.2846648647547016E-3</v>
      </c>
      <c r="BT125" s="134">
        <v>7.7557106967158099E-3</v>
      </c>
      <c r="BU125" s="134">
        <v>6.1983541998209754E-3</v>
      </c>
      <c r="BV125" s="134">
        <v>6.176127196944492E-3</v>
      </c>
      <c r="BW125" s="134">
        <v>6.1510270564509133E-3</v>
      </c>
      <c r="BX125" s="134">
        <v>6.077138268532449E-3</v>
      </c>
      <c r="BY125" s="134">
        <v>5.9840815095882089E-3</v>
      </c>
      <c r="BZ125" s="135">
        <v>5.8710370294665663E-3</v>
      </c>
    </row>
    <row r="126" spans="1:78" x14ac:dyDescent="0.35">
      <c r="A126" s="132"/>
      <c r="B126" s="51" t="s">
        <v>259</v>
      </c>
      <c r="C126" s="222" t="s">
        <v>121</v>
      </c>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v>1144.9346329596908</v>
      </c>
      <c r="AI126" s="134">
        <v>952.69860140654112</v>
      </c>
      <c r="AJ126" s="134">
        <v>926.78095224288245</v>
      </c>
      <c r="AK126" s="134">
        <v>972.23603092452595</v>
      </c>
      <c r="AL126" s="134">
        <v>974.7340193229503</v>
      </c>
      <c r="AM126" s="134">
        <v>959.37990947445041</v>
      </c>
      <c r="AN126" s="134">
        <v>994.71565347998694</v>
      </c>
      <c r="AO126" s="134">
        <v>1053.6593354802972</v>
      </c>
      <c r="AP126" s="134">
        <v>1055.7487561853441</v>
      </c>
      <c r="AQ126" s="134">
        <v>1040.0112135881502</v>
      </c>
      <c r="AR126" s="134">
        <v>1018.355614738233</v>
      </c>
      <c r="AS126" s="134">
        <v>1011.6617011363061</v>
      </c>
      <c r="AT126" s="134">
        <v>1214.0948316453753</v>
      </c>
      <c r="AU126" s="134">
        <v>1361.2117285017121</v>
      </c>
      <c r="AV126" s="134">
        <v>1576.5697493716195</v>
      </c>
      <c r="AW126" s="134">
        <v>1684.7436345992571</v>
      </c>
      <c r="AX126" s="134">
        <v>1473.468306949143</v>
      </c>
      <c r="AY126" s="134">
        <v>1564.042072690283</v>
      </c>
      <c r="AZ126" s="134">
        <v>1664.0202135708914</v>
      </c>
      <c r="BA126" s="134">
        <v>1587.3632647417624</v>
      </c>
      <c r="BB126" s="134">
        <v>1529.0155545359246</v>
      </c>
      <c r="BC126" s="134">
        <v>1510.1591385850827</v>
      </c>
      <c r="BD126" s="134">
        <v>1686.1277406515164</v>
      </c>
      <c r="BE126" s="134">
        <v>1477.277529557871</v>
      </c>
      <c r="BF126" s="134">
        <v>0</v>
      </c>
      <c r="BG126" s="134">
        <v>0</v>
      </c>
      <c r="BH126" s="134">
        <v>0</v>
      </c>
      <c r="BI126" s="134">
        <v>0</v>
      </c>
      <c r="BJ126" s="134">
        <v>0</v>
      </c>
      <c r="BK126" s="134">
        <v>0</v>
      </c>
      <c r="BL126" s="134">
        <v>0</v>
      </c>
      <c r="BM126" s="134">
        <v>0</v>
      </c>
      <c r="BN126" s="134">
        <v>0</v>
      </c>
      <c r="BO126" s="134">
        <v>0</v>
      </c>
      <c r="BP126" s="134">
        <v>0</v>
      </c>
      <c r="BQ126" s="134">
        <v>0</v>
      </c>
      <c r="BR126" s="134">
        <v>0</v>
      </c>
      <c r="BS126" s="134">
        <v>0</v>
      </c>
      <c r="BT126" s="134">
        <v>0</v>
      </c>
      <c r="BU126" s="134">
        <v>0</v>
      </c>
      <c r="BV126" s="134">
        <v>0</v>
      </c>
      <c r="BW126" s="134">
        <v>0</v>
      </c>
      <c r="BX126" s="134">
        <v>0</v>
      </c>
      <c r="BY126" s="134">
        <v>0</v>
      </c>
      <c r="BZ126" s="135">
        <v>0</v>
      </c>
    </row>
    <row r="127" spans="1:78" x14ac:dyDescent="0.35">
      <c r="A127" s="132"/>
      <c r="B127" s="51" t="s">
        <v>275</v>
      </c>
      <c r="C127" s="222" t="s">
        <v>121</v>
      </c>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v>0</v>
      </c>
      <c r="AI127" s="134">
        <v>0</v>
      </c>
      <c r="AJ127" s="134">
        <v>0</v>
      </c>
      <c r="AK127" s="134">
        <v>0</v>
      </c>
      <c r="AL127" s="134">
        <v>0</v>
      </c>
      <c r="AM127" s="134">
        <v>0</v>
      </c>
      <c r="AN127" s="134">
        <v>0</v>
      </c>
      <c r="AO127" s="134">
        <v>0</v>
      </c>
      <c r="AP127" s="134">
        <v>0</v>
      </c>
      <c r="AQ127" s="134">
        <v>0</v>
      </c>
      <c r="AR127" s="134">
        <v>0</v>
      </c>
      <c r="AS127" s="134">
        <v>0</v>
      </c>
      <c r="AT127" s="134">
        <v>0</v>
      </c>
      <c r="AU127" s="134">
        <v>0</v>
      </c>
      <c r="AV127" s="134">
        <v>0</v>
      </c>
      <c r="AW127" s="134">
        <v>0</v>
      </c>
      <c r="AX127" s="134">
        <v>0</v>
      </c>
      <c r="AY127" s="134">
        <v>0</v>
      </c>
      <c r="AZ127" s="134">
        <v>0</v>
      </c>
      <c r="BA127" s="134">
        <v>281.89998241584522</v>
      </c>
      <c r="BB127" s="134">
        <v>283.44189438163045</v>
      </c>
      <c r="BC127" s="134">
        <v>1102.3575553235091</v>
      </c>
      <c r="BD127" s="134">
        <v>2487.4584899199244</v>
      </c>
      <c r="BE127" s="134">
        <v>2360.7614362926306</v>
      </c>
      <c r="BF127" s="134">
        <v>2340.9241003396592</v>
      </c>
      <c r="BG127" s="134">
        <v>2573.0763727811564</v>
      </c>
      <c r="BH127" s="134">
        <v>2564.4867199482019</v>
      </c>
      <c r="BI127" s="134">
        <v>2523.9578261190322</v>
      </c>
      <c r="BJ127" s="134">
        <v>2488.4032747205633</v>
      </c>
      <c r="BK127" s="134">
        <v>2494.6721210665019</v>
      </c>
      <c r="BL127" s="134">
        <v>3171.8691017212445</v>
      </c>
      <c r="BM127" s="134">
        <v>3165.941212273709</v>
      </c>
      <c r="BN127" s="134">
        <v>3137.1785512965939</v>
      </c>
      <c r="BO127" s="134">
        <v>2408.7219018045935</v>
      </c>
      <c r="BP127" s="134">
        <v>2354.0446531536268</v>
      </c>
      <c r="BQ127" s="134">
        <v>2310.1864451271617</v>
      </c>
      <c r="BR127" s="134">
        <v>2252.5162154753684</v>
      </c>
      <c r="BS127" s="134">
        <v>2191.8908518315011</v>
      </c>
      <c r="BT127" s="134">
        <v>2118.6725099855425</v>
      </c>
      <c r="BU127" s="134">
        <v>2044.5264171369408</v>
      </c>
      <c r="BV127" s="134">
        <v>1978.8131979467285</v>
      </c>
      <c r="BW127" s="134">
        <v>1924.9857903897696</v>
      </c>
      <c r="BX127" s="134">
        <v>1875.6144404179129</v>
      </c>
      <c r="BY127" s="134">
        <v>1867.3095517920196</v>
      </c>
      <c r="BZ127" s="135">
        <v>1867.5774501229639</v>
      </c>
    </row>
    <row r="128" spans="1:78" ht="24.75" customHeight="1" x14ac:dyDescent="0.35">
      <c r="A128" s="132"/>
      <c r="B128" s="57" t="s">
        <v>276</v>
      </c>
      <c r="C128" s="138"/>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f t="shared" ref="AH128:BW128" si="6">SUM(AH82:AH127)-AH115-AH114-AH98-AH95-AH83</f>
        <v>43930.289520287035</v>
      </c>
      <c r="AI128" s="101">
        <f t="shared" si="6"/>
        <v>43320.52209088947</v>
      </c>
      <c r="AJ128" s="101">
        <f t="shared" si="6"/>
        <v>43532.629414832343</v>
      </c>
      <c r="AK128" s="101">
        <f t="shared" si="6"/>
        <v>46637.264935110114</v>
      </c>
      <c r="AL128" s="101">
        <f t="shared" si="6"/>
        <v>48816.915877764193</v>
      </c>
      <c r="AM128" s="101">
        <f t="shared" si="6"/>
        <v>50645.945645676074</v>
      </c>
      <c r="AN128" s="101">
        <f t="shared" si="6"/>
        <v>51031.804846895626</v>
      </c>
      <c r="AO128" s="101">
        <f t="shared" si="6"/>
        <v>52998.90837866089</v>
      </c>
      <c r="AP128" s="101">
        <f t="shared" si="6"/>
        <v>54857.697582161476</v>
      </c>
      <c r="AQ128" s="101">
        <f t="shared" si="6"/>
        <v>55017.798430301373</v>
      </c>
      <c r="AR128" s="101">
        <f t="shared" si="6"/>
        <v>54153.436163778635</v>
      </c>
      <c r="AS128" s="101">
        <f t="shared" si="6"/>
        <v>54894.547016814511</v>
      </c>
      <c r="AT128" s="101">
        <f t="shared" si="6"/>
        <v>56642.296568464903</v>
      </c>
      <c r="AU128" s="101">
        <f t="shared" si="6"/>
        <v>59979.339018973929</v>
      </c>
      <c r="AV128" s="101">
        <f t="shared" si="6"/>
        <v>63816.572125310136</v>
      </c>
      <c r="AW128" s="101">
        <f t="shared" si="6"/>
        <v>67117.044121081111</v>
      </c>
      <c r="AX128" s="101">
        <f t="shared" si="6"/>
        <v>68032.010636162144</v>
      </c>
      <c r="AY128" s="101">
        <f t="shared" si="6"/>
        <v>68707.117503115005</v>
      </c>
      <c r="AZ128" s="101">
        <f t="shared" si="6"/>
        <v>69892.156185889951</v>
      </c>
      <c r="BA128" s="101">
        <f t="shared" si="6"/>
        <v>72086.437030132525</v>
      </c>
      <c r="BB128" s="101">
        <f t="shared" si="6"/>
        <v>74043.907272300334</v>
      </c>
      <c r="BC128" s="101">
        <f t="shared" si="6"/>
        <v>78246.367764771596</v>
      </c>
      <c r="BD128" s="101">
        <f t="shared" si="6"/>
        <v>81151.781457698409</v>
      </c>
      <c r="BE128" s="101">
        <f t="shared" si="6"/>
        <v>86024.001821638885</v>
      </c>
      <c r="BF128" s="101">
        <f t="shared" si="6"/>
        <v>86928.761214095153</v>
      </c>
      <c r="BG128" s="101">
        <f t="shared" si="6"/>
        <v>89136.163036396843</v>
      </c>
      <c r="BH128" s="101">
        <f t="shared" si="6"/>
        <v>92956.061334351063</v>
      </c>
      <c r="BI128" s="101">
        <f t="shared" si="6"/>
        <v>96027.190782026999</v>
      </c>
      <c r="BJ128" s="101">
        <f t="shared" si="6"/>
        <v>96242.724178268007</v>
      </c>
      <c r="BK128" s="101">
        <f t="shared" si="6"/>
        <v>100282.35109205819</v>
      </c>
      <c r="BL128" s="101">
        <f t="shared" si="6"/>
        <v>106149.69483189842</v>
      </c>
      <c r="BM128" s="101">
        <f t="shared" si="6"/>
        <v>111835.17748593568</v>
      </c>
      <c r="BN128" s="101">
        <f t="shared" si="6"/>
        <v>114064.85932499469</v>
      </c>
      <c r="BO128" s="101">
        <f t="shared" si="6"/>
        <v>116780.83731535757</v>
      </c>
      <c r="BP128" s="101">
        <f t="shared" si="6"/>
        <v>120624.78537275101</v>
      </c>
      <c r="BQ128" s="101">
        <f t="shared" si="6"/>
        <v>119484.55623825204</v>
      </c>
      <c r="BR128" s="101">
        <f t="shared" si="6"/>
        <v>121423.9824155958</v>
      </c>
      <c r="BS128" s="101">
        <f t="shared" si="6"/>
        <v>122999.66107906154</v>
      </c>
      <c r="BT128" s="101">
        <f t="shared" si="6"/>
        <v>122024.87899301827</v>
      </c>
      <c r="BU128" s="101">
        <f t="shared" si="6"/>
        <v>121583.55911750835</v>
      </c>
      <c r="BV128" s="101">
        <f t="shared" si="6"/>
        <v>122053.9989892219</v>
      </c>
      <c r="BW128" s="101">
        <f t="shared" si="6"/>
        <v>122099.7810097883</v>
      </c>
      <c r="BX128" s="101">
        <f>SUM(BX82:BX127)-BX115-BX114-BX98-BX95-BX83</f>
        <v>121639.64507951032</v>
      </c>
      <c r="BY128" s="101">
        <f>SUM(BY82:BY127)-BY115-BY114-BY98-BY95-BY83</f>
        <v>124127.74833867032</v>
      </c>
      <c r="BZ128" s="102">
        <f>SUM(BZ82:BZ127)-BZ115-BZ114-BZ98-BZ95-BZ83</f>
        <v>127257.27113819454</v>
      </c>
    </row>
    <row r="129" spans="1:78" x14ac:dyDescent="0.35">
      <c r="A129" s="132"/>
      <c r="B129" s="223" t="s">
        <v>244</v>
      </c>
      <c r="C129" s="5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f t="shared" ref="AH129:BV129" si="7">AH128-AH99-AH126-AH89-AH106</f>
        <v>41896.365470351309</v>
      </c>
      <c r="AI129" s="101">
        <f t="shared" si="7"/>
        <v>41462.043690497529</v>
      </c>
      <c r="AJ129" s="101">
        <f t="shared" si="7"/>
        <v>41573.068790277481</v>
      </c>
      <c r="AK129" s="101">
        <f t="shared" si="7"/>
        <v>44277.985173315225</v>
      </c>
      <c r="AL129" s="101">
        <f t="shared" si="7"/>
        <v>46240.408325083139</v>
      </c>
      <c r="AM129" s="101">
        <f t="shared" si="7"/>
        <v>47831.860466342383</v>
      </c>
      <c r="AN129" s="101">
        <f t="shared" si="7"/>
        <v>47913.606146872269</v>
      </c>
      <c r="AO129" s="101">
        <f t="shared" si="7"/>
        <v>49497.206062801153</v>
      </c>
      <c r="AP129" s="101">
        <f t="shared" si="7"/>
        <v>50994.573314055451</v>
      </c>
      <c r="AQ129" s="101">
        <f t="shared" si="7"/>
        <v>50946.275350187032</v>
      </c>
      <c r="AR129" s="101">
        <f t="shared" si="7"/>
        <v>50109.672977586772</v>
      </c>
      <c r="AS129" s="101">
        <f t="shared" si="7"/>
        <v>50385.857599329298</v>
      </c>
      <c r="AT129" s="101">
        <f t="shared" si="7"/>
        <v>51546.645590674416</v>
      </c>
      <c r="AU129" s="101">
        <f t="shared" si="7"/>
        <v>55317.464690889457</v>
      </c>
      <c r="AV129" s="101">
        <f t="shared" si="7"/>
        <v>58495.767821398113</v>
      </c>
      <c r="AW129" s="101">
        <f t="shared" si="7"/>
        <v>61190.743282622563</v>
      </c>
      <c r="AX129" s="101">
        <f t="shared" si="7"/>
        <v>62301.638809370052</v>
      </c>
      <c r="AY129" s="101">
        <f t="shared" si="7"/>
        <v>63297.306460733729</v>
      </c>
      <c r="AZ129" s="101">
        <f t="shared" si="7"/>
        <v>64568.626241571852</v>
      </c>
      <c r="BA129" s="101">
        <f t="shared" si="7"/>
        <v>66980.514717637372</v>
      </c>
      <c r="BB129" s="101">
        <f t="shared" si="7"/>
        <v>69152.262489800443</v>
      </c>
      <c r="BC129" s="101">
        <f t="shared" si="7"/>
        <v>73432.009938517833</v>
      </c>
      <c r="BD129" s="101">
        <f t="shared" si="7"/>
        <v>75750.420852048017</v>
      </c>
      <c r="BE129" s="101">
        <f t="shared" si="7"/>
        <v>80653.611340856442</v>
      </c>
      <c r="BF129" s="101">
        <f t="shared" si="7"/>
        <v>83616.254005007824</v>
      </c>
      <c r="BG129" s="101">
        <f t="shared" si="7"/>
        <v>86095.591408561959</v>
      </c>
      <c r="BH129" s="101">
        <f t="shared" si="7"/>
        <v>89997.323237344768</v>
      </c>
      <c r="BI129" s="101">
        <f t="shared" si="7"/>
        <v>93092.977672778215</v>
      </c>
      <c r="BJ129" s="101">
        <f t="shared" si="7"/>
        <v>93165.492386038997</v>
      </c>
      <c r="BK129" s="101">
        <f t="shared" si="7"/>
        <v>97201.926773572734</v>
      </c>
      <c r="BL129" s="101">
        <f t="shared" si="7"/>
        <v>102989.81827912708</v>
      </c>
      <c r="BM129" s="101">
        <f t="shared" si="7"/>
        <v>108606.97584502131</v>
      </c>
      <c r="BN129" s="101">
        <f>BN128-BN99-BN126-BN89-BN106</f>
        <v>110823.46870464868</v>
      </c>
      <c r="BO129" s="101">
        <f t="shared" si="7"/>
        <v>113626.74331534776</v>
      </c>
      <c r="BP129" s="101">
        <f t="shared" si="7"/>
        <v>117624.62028853473</v>
      </c>
      <c r="BQ129" s="101">
        <f t="shared" si="7"/>
        <v>118829.9612649484</v>
      </c>
      <c r="BR129" s="101">
        <f t="shared" si="7"/>
        <v>120772.84193539541</v>
      </c>
      <c r="BS129" s="101">
        <f t="shared" si="7"/>
        <v>122342.51323449179</v>
      </c>
      <c r="BT129" s="101">
        <f t="shared" si="7"/>
        <v>121375.93179256034</v>
      </c>
      <c r="BU129" s="101">
        <f t="shared" si="7"/>
        <v>120918.62050942487</v>
      </c>
      <c r="BV129" s="101">
        <f t="shared" si="7"/>
        <v>121585.9989892219</v>
      </c>
      <c r="BW129" s="101">
        <f>BW128-BW99-BW126-BW89-BW106</f>
        <v>121856.59988919795</v>
      </c>
      <c r="BX129" s="101">
        <f>BX128-BX99-BX126-BX89-BX106</f>
        <v>121639.64507951032</v>
      </c>
      <c r="BY129" s="101">
        <f>BY128-BY99-BY126-BY89-BY106</f>
        <v>124127.74833867032</v>
      </c>
      <c r="BZ129" s="102">
        <f>BZ128-BZ99-BZ126-BZ89-BZ106</f>
        <v>127257.27113819454</v>
      </c>
    </row>
    <row r="130" spans="1:78" x14ac:dyDescent="0.35">
      <c r="A130" s="132"/>
      <c r="B130" s="51"/>
      <c r="C130" s="5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2"/>
    </row>
    <row r="131" spans="1:78" s="57" customFormat="1" ht="26.25" customHeight="1" x14ac:dyDescent="0.35">
      <c r="A131" s="146"/>
      <c r="B131" s="57" t="s">
        <v>186</v>
      </c>
      <c r="C131" s="232"/>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f t="shared" ref="AH131:BW131" si="8">SUM(AH16,AH78,AH128)</f>
        <v>74637.143844435021</v>
      </c>
      <c r="AI131" s="185">
        <f t="shared" si="8"/>
        <v>75535.958047371125</v>
      </c>
      <c r="AJ131" s="185">
        <f t="shared" si="8"/>
        <v>76497.07266373423</v>
      </c>
      <c r="AK131" s="185">
        <f t="shared" si="8"/>
        <v>84620.517407575229</v>
      </c>
      <c r="AL131" s="185">
        <f t="shared" si="8"/>
        <v>90058.851504987833</v>
      </c>
      <c r="AM131" s="185">
        <f t="shared" si="8"/>
        <v>96044.985292555852</v>
      </c>
      <c r="AN131" s="185">
        <f t="shared" si="8"/>
        <v>98334.159856829167</v>
      </c>
      <c r="AO131" s="185">
        <f t="shared" si="8"/>
        <v>101620.98847977401</v>
      </c>
      <c r="AP131" s="185">
        <f t="shared" si="8"/>
        <v>104939.54707335022</v>
      </c>
      <c r="AQ131" s="185">
        <f t="shared" si="8"/>
        <v>103362.9021260452</v>
      </c>
      <c r="AR131" s="185">
        <f t="shared" si="8"/>
        <v>98339.983527738717</v>
      </c>
      <c r="AS131" s="185">
        <f t="shared" si="8"/>
        <v>97127.077927865903</v>
      </c>
      <c r="AT131" s="185">
        <f t="shared" si="8"/>
        <v>100798.71976534637</v>
      </c>
      <c r="AU131" s="185">
        <f t="shared" si="8"/>
        <v>111925.52881688821</v>
      </c>
      <c r="AV131" s="185">
        <f t="shared" si="8"/>
        <v>123936.68903976213</v>
      </c>
      <c r="AW131" s="185">
        <f t="shared" si="8"/>
        <v>132652.19031134766</v>
      </c>
      <c r="AX131" s="185">
        <f t="shared" si="8"/>
        <v>134963.3182696618</v>
      </c>
      <c r="AY131" s="185">
        <f t="shared" si="8"/>
        <v>136922.70360428345</v>
      </c>
      <c r="AZ131" s="185">
        <f t="shared" si="8"/>
        <v>137372.4132358483</v>
      </c>
      <c r="BA131" s="185">
        <f t="shared" si="8"/>
        <v>138033.09199886321</v>
      </c>
      <c r="BB131" s="185">
        <f t="shared" si="8"/>
        <v>139321.75703572325</v>
      </c>
      <c r="BC131" s="185">
        <f t="shared" si="8"/>
        <v>143766.170736322</v>
      </c>
      <c r="BD131" s="185">
        <f t="shared" si="8"/>
        <v>144153.56647279026</v>
      </c>
      <c r="BE131" s="185">
        <f t="shared" si="8"/>
        <v>149894.70045023851</v>
      </c>
      <c r="BF131" s="185">
        <f t="shared" si="8"/>
        <v>151402.67822824224</v>
      </c>
      <c r="BG131" s="185">
        <f t="shared" si="8"/>
        <v>142100.60614130227</v>
      </c>
      <c r="BH131" s="185">
        <f t="shared" si="8"/>
        <v>145181.41750975556</v>
      </c>
      <c r="BI131" s="185">
        <f t="shared" si="8"/>
        <v>147486.98345153953</v>
      </c>
      <c r="BJ131" s="185">
        <f t="shared" si="8"/>
        <v>147220.28015351662</v>
      </c>
      <c r="BK131" s="185">
        <f t="shared" si="8"/>
        <v>152122.95894865703</v>
      </c>
      <c r="BL131" s="185">
        <f t="shared" si="8"/>
        <v>159441.91731572599</v>
      </c>
      <c r="BM131" s="185">
        <f t="shared" si="8"/>
        <v>171336.01117976289</v>
      </c>
      <c r="BN131" s="185">
        <f t="shared" si="8"/>
        <v>174352.50470735118</v>
      </c>
      <c r="BO131" s="185">
        <f t="shared" si="8"/>
        <v>178152.12986056751</v>
      </c>
      <c r="BP131" s="185">
        <f t="shared" si="8"/>
        <v>182861.93364532749</v>
      </c>
      <c r="BQ131" s="185">
        <f t="shared" si="8"/>
        <v>177178.31776344794</v>
      </c>
      <c r="BR131" s="185">
        <f t="shared" si="8"/>
        <v>179067.80036650179</v>
      </c>
      <c r="BS131" s="185">
        <f t="shared" si="8"/>
        <v>181585.42887339677</v>
      </c>
      <c r="BT131" s="185">
        <f t="shared" si="8"/>
        <v>179828.88913674728</v>
      </c>
      <c r="BU131" s="185">
        <f t="shared" si="8"/>
        <v>179939.79774777367</v>
      </c>
      <c r="BV131" s="185">
        <f t="shared" si="8"/>
        <v>181801.78314448262</v>
      </c>
      <c r="BW131" s="185">
        <f t="shared" si="8"/>
        <v>182836.35476547945</v>
      </c>
      <c r="BX131" s="185">
        <f>SUM(BX16,BX78,BX128)</f>
        <v>182132.78896250235</v>
      </c>
      <c r="BY131" s="185">
        <f>SUM(BY16,BY78,BY128)</f>
        <v>185175.10689876036</v>
      </c>
      <c r="BZ131" s="188">
        <f>SUM(BZ16,BZ78,BZ128)</f>
        <v>188819.82400456246</v>
      </c>
    </row>
    <row r="132" spans="1:78" x14ac:dyDescent="0.35">
      <c r="A132" s="132"/>
      <c r="B132" s="223" t="s">
        <v>244</v>
      </c>
      <c r="C132" s="51"/>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185">
        <f t="shared" ref="AH132:BW132" si="9">AH17+AH79+AH129</f>
        <v>61294.778622331258</v>
      </c>
      <c r="AI132" s="185">
        <f t="shared" si="9"/>
        <v>59480.724379901418</v>
      </c>
      <c r="AJ132" s="185">
        <f t="shared" si="9"/>
        <v>61352.03728846235</v>
      </c>
      <c r="AK132" s="185">
        <f t="shared" si="9"/>
        <v>67900.17994567893</v>
      </c>
      <c r="AL132" s="185">
        <f t="shared" si="9"/>
        <v>72323.69641956639</v>
      </c>
      <c r="AM132" s="185">
        <f t="shared" si="9"/>
        <v>77155.25717022251</v>
      </c>
      <c r="AN132" s="185">
        <f t="shared" si="9"/>
        <v>78686.457918419546</v>
      </c>
      <c r="AO132" s="185">
        <f t="shared" si="9"/>
        <v>81395.307838711902</v>
      </c>
      <c r="AP132" s="185">
        <f t="shared" si="9"/>
        <v>84393.089017128979</v>
      </c>
      <c r="AQ132" s="185">
        <f t="shared" si="9"/>
        <v>82992.471145079311</v>
      </c>
      <c r="AR132" s="185">
        <f t="shared" si="9"/>
        <v>79084.409132227636</v>
      </c>
      <c r="AS132" s="185">
        <f t="shared" si="9"/>
        <v>77772.598332957423</v>
      </c>
      <c r="AT132" s="185">
        <f t="shared" si="9"/>
        <v>80942.114836790744</v>
      </c>
      <c r="AU132" s="185">
        <f t="shared" si="9"/>
        <v>91453.14675287134</v>
      </c>
      <c r="AV132" s="185">
        <f t="shared" si="9"/>
        <v>100444.20708159552</v>
      </c>
      <c r="AW132" s="185">
        <f t="shared" si="9"/>
        <v>107223.77251941781</v>
      </c>
      <c r="AX132" s="185">
        <f t="shared" si="9"/>
        <v>109439.32839647331</v>
      </c>
      <c r="AY132" s="185">
        <f t="shared" si="9"/>
        <v>111340.40189904216</v>
      </c>
      <c r="AZ132" s="185">
        <f t="shared" si="9"/>
        <v>111620.77914807602</v>
      </c>
      <c r="BA132" s="185">
        <f t="shared" si="9"/>
        <v>112240.06499699925</v>
      </c>
      <c r="BB132" s="185">
        <f t="shared" si="9"/>
        <v>113566.3251104238</v>
      </c>
      <c r="BC132" s="185">
        <f t="shared" si="9"/>
        <v>117216.14725291554</v>
      </c>
      <c r="BD132" s="185">
        <f t="shared" si="9"/>
        <v>118905.6097594671</v>
      </c>
      <c r="BE132" s="185">
        <f t="shared" si="9"/>
        <v>124272.40307508835</v>
      </c>
      <c r="BF132" s="185">
        <f t="shared" si="9"/>
        <v>128268.24332883224</v>
      </c>
      <c r="BG132" s="185">
        <f>BG17+BG79+BG129</f>
        <v>131420.52801888034</v>
      </c>
      <c r="BH132" s="185">
        <f t="shared" si="9"/>
        <v>135493.33498053876</v>
      </c>
      <c r="BI132" s="185">
        <f t="shared" si="9"/>
        <v>138845.86322915278</v>
      </c>
      <c r="BJ132" s="185">
        <f t="shared" si="9"/>
        <v>139204.26353040297</v>
      </c>
      <c r="BK132" s="185">
        <f t="shared" si="9"/>
        <v>144562.8111495128</v>
      </c>
      <c r="BL132" s="185">
        <f t="shared" si="9"/>
        <v>152139.34351828365</v>
      </c>
      <c r="BM132" s="185">
        <f t="shared" si="9"/>
        <v>164247.17586472872</v>
      </c>
      <c r="BN132" s="185">
        <f t="shared" si="9"/>
        <v>167376.51302927855</v>
      </c>
      <c r="BO132" s="185">
        <f t="shared" si="9"/>
        <v>171476.35034069052</v>
      </c>
      <c r="BP132" s="185">
        <f t="shared" si="9"/>
        <v>176493.74014765822</v>
      </c>
      <c r="BQ132" s="185">
        <f t="shared" si="9"/>
        <v>176337.86270227449</v>
      </c>
      <c r="BR132" s="185">
        <f t="shared" si="9"/>
        <v>178289.51378065813</v>
      </c>
      <c r="BS132" s="185">
        <f t="shared" si="9"/>
        <v>180843.48878916912</v>
      </c>
      <c r="BT132" s="185">
        <f t="shared" si="9"/>
        <v>179118.7500312787</v>
      </c>
      <c r="BU132" s="185">
        <f t="shared" si="9"/>
        <v>179231.60483042576</v>
      </c>
      <c r="BV132" s="185">
        <f t="shared" si="9"/>
        <v>181301.1017579592</v>
      </c>
      <c r="BW132" s="185">
        <f t="shared" si="9"/>
        <v>182568.06504030345</v>
      </c>
      <c r="BX132" s="185">
        <f>BX17+BX79+BX129</f>
        <v>182113.51011240884</v>
      </c>
      <c r="BY132" s="185">
        <f>BY17+BY79+BY129</f>
        <v>185159.80281999178</v>
      </c>
      <c r="BZ132" s="188">
        <f>BZ17+BZ79+BZ129</f>
        <v>188807.85156607057</v>
      </c>
    </row>
    <row r="133" spans="1:78" x14ac:dyDescent="0.35">
      <c r="A133" s="132"/>
      <c r="B133" s="223"/>
      <c r="C133" s="51"/>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8"/>
    </row>
    <row r="134" spans="1:78" x14ac:dyDescent="0.35">
      <c r="A134" s="132"/>
      <c r="B134" s="223"/>
      <c r="C134" s="51"/>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8"/>
    </row>
    <row r="135" spans="1:78" s="57" customFormat="1" x14ac:dyDescent="0.35">
      <c r="A135" s="146"/>
      <c r="B135" s="228" t="s">
        <v>187</v>
      </c>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47">
        <f>SUM(AH136:AH138)</f>
        <v>48850.017230268633</v>
      </c>
      <c r="AI135" s="47">
        <f t="shared" ref="AI135:BW135" si="10">SUM(AI136:AI138)</f>
        <v>47684.629784824523</v>
      </c>
      <c r="AJ135" s="47">
        <f t="shared" si="10"/>
        <v>48733.516105648348</v>
      </c>
      <c r="AK135" s="47">
        <f t="shared" si="10"/>
        <v>51179.708583318628</v>
      </c>
      <c r="AL135" s="47">
        <f t="shared" si="10"/>
        <v>51485.574632782394</v>
      </c>
      <c r="AM135" s="47">
        <f t="shared" si="10"/>
        <v>53400.706715207343</v>
      </c>
      <c r="AN135" s="47">
        <f t="shared" si="10"/>
        <v>53141.888222993955</v>
      </c>
      <c r="AO135" s="47">
        <f t="shared" si="10"/>
        <v>54032.56312334205</v>
      </c>
      <c r="AP135" s="47">
        <f t="shared" si="10"/>
        <v>55943.369884171909</v>
      </c>
      <c r="AQ135" s="47">
        <f t="shared" si="10"/>
        <v>55367.733516917615</v>
      </c>
      <c r="AR135" s="47">
        <f t="shared" si="10"/>
        <v>53108.391324520257</v>
      </c>
      <c r="AS135" s="47">
        <f t="shared" si="10"/>
        <v>52328.513852162607</v>
      </c>
      <c r="AT135" s="47">
        <f t="shared" si="10"/>
        <v>53131.306451764074</v>
      </c>
      <c r="AU135" s="47">
        <f t="shared" si="10"/>
        <v>57928.209712691481</v>
      </c>
      <c r="AV135" s="47">
        <f t="shared" si="10"/>
        <v>59720.937287407898</v>
      </c>
      <c r="AW135" s="47">
        <f t="shared" si="10"/>
        <v>61734.880993862331</v>
      </c>
      <c r="AX135" s="47">
        <f t="shared" si="10"/>
        <v>61350.906782508027</v>
      </c>
      <c r="AY135" s="47">
        <f t="shared" si="10"/>
        <v>61167.327459455242</v>
      </c>
      <c r="AZ135" s="47">
        <f t="shared" si="10"/>
        <v>61507.284152569249</v>
      </c>
      <c r="BA135" s="47">
        <f t="shared" si="10"/>
        <v>62773.584077256965</v>
      </c>
      <c r="BB135" s="47">
        <f t="shared" si="10"/>
        <v>65002.696910267412</v>
      </c>
      <c r="BC135" s="47">
        <f t="shared" si="10"/>
        <v>67817.939544779249</v>
      </c>
      <c r="BD135" s="47">
        <f t="shared" si="10"/>
        <v>67962.606354615491</v>
      </c>
      <c r="BE135" s="47">
        <f t="shared" si="10"/>
        <v>71773.442040428024</v>
      </c>
      <c r="BF135" s="47">
        <f t="shared" si="10"/>
        <v>73691.471811263575</v>
      </c>
      <c r="BG135" s="47">
        <f t="shared" si="10"/>
        <v>75327.166284808685</v>
      </c>
      <c r="BH135" s="47">
        <f t="shared" si="10"/>
        <v>76331.279287522353</v>
      </c>
      <c r="BI135" s="47">
        <f t="shared" si="10"/>
        <v>77581.248061676015</v>
      </c>
      <c r="BJ135" s="47">
        <f t="shared" si="10"/>
        <v>77959.878343347838</v>
      </c>
      <c r="BK135" s="47">
        <f t="shared" si="10"/>
        <v>81232.021787524645</v>
      </c>
      <c r="BL135" s="47">
        <f t="shared" si="10"/>
        <v>85349.697782679345</v>
      </c>
      <c r="BM135" s="47">
        <f t="shared" si="10"/>
        <v>90081.890070049718</v>
      </c>
      <c r="BN135" s="47">
        <f t="shared" si="10"/>
        <v>91342.423128509734</v>
      </c>
      <c r="BO135" s="47">
        <f t="shared" si="10"/>
        <v>94704.00262032407</v>
      </c>
      <c r="BP135" s="47">
        <f t="shared" si="10"/>
        <v>98144.693272359451</v>
      </c>
      <c r="BQ135" s="47">
        <f t="shared" si="10"/>
        <v>98946.040688088106</v>
      </c>
      <c r="BR135" s="47">
        <f t="shared" si="10"/>
        <v>100576.062245605</v>
      </c>
      <c r="BS135" s="47">
        <f t="shared" si="10"/>
        <v>103152.4907832304</v>
      </c>
      <c r="BT135" s="47">
        <f t="shared" si="10"/>
        <v>103350.16516372352</v>
      </c>
      <c r="BU135" s="47">
        <f t="shared" si="10"/>
        <v>103715.32067650414</v>
      </c>
      <c r="BV135" s="47">
        <f t="shared" si="10"/>
        <v>105009.06535353328</v>
      </c>
      <c r="BW135" s="47">
        <f t="shared" si="10"/>
        <v>105681.81168242382</v>
      </c>
      <c r="BX135" s="47">
        <f>SUM(BX136:BX138)</f>
        <v>105810.4603487953</v>
      </c>
      <c r="BY135" s="47">
        <f>SUM(BY136:BY138)</f>
        <v>108188.6658480286</v>
      </c>
      <c r="BZ135" s="48">
        <f>SUM(BZ136:BZ138)</f>
        <v>111057.38431039991</v>
      </c>
    </row>
    <row r="136" spans="1:78" x14ac:dyDescent="0.35">
      <c r="A136" s="132"/>
      <c r="B136" s="142" t="s">
        <v>277</v>
      </c>
      <c r="C136" s="51"/>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134">
        <f t="shared" ref="AH136:BJ136" si="11">SUMIF($C$6:$C$15,"(C)",AH$6:AH$15)</f>
        <v>9.4042895286883414</v>
      </c>
      <c r="AI136" s="134">
        <f t="shared" si="11"/>
        <v>8.0455575097881251</v>
      </c>
      <c r="AJ136" s="134">
        <f t="shared" si="11"/>
        <v>6.7523055957777718</v>
      </c>
      <c r="AK136" s="134">
        <f t="shared" si="11"/>
        <v>6.1101574361450366</v>
      </c>
      <c r="AL136" s="134">
        <f t="shared" si="11"/>
        <v>5.6948704096923954</v>
      </c>
      <c r="AM136" s="134">
        <f t="shared" si="11"/>
        <v>5.4367045279870929</v>
      </c>
      <c r="AN136" s="134">
        <f t="shared" si="11"/>
        <v>5.1415129335934298</v>
      </c>
      <c r="AO136" s="134">
        <f t="shared" si="11"/>
        <v>2.4329832048645312</v>
      </c>
      <c r="AP136" s="134">
        <f t="shared" si="11"/>
        <v>4.6725297687314962</v>
      </c>
      <c r="AQ136" s="134">
        <f t="shared" si="11"/>
        <v>3.173876665621191</v>
      </c>
      <c r="AR136" s="134">
        <f t="shared" si="11"/>
        <v>2.8098473891188944</v>
      </c>
      <c r="AS136" s="134">
        <f t="shared" si="11"/>
        <v>2.6157041384857913</v>
      </c>
      <c r="AT136" s="134">
        <f t="shared" si="11"/>
        <v>2.768097324005887</v>
      </c>
      <c r="AU136" s="134">
        <f t="shared" si="11"/>
        <v>2.4831867312689351</v>
      </c>
      <c r="AV136" s="134">
        <f t="shared" si="11"/>
        <v>3.2936722077638803</v>
      </c>
      <c r="AW136" s="134">
        <f t="shared" si="11"/>
        <v>1.6091230824469958</v>
      </c>
      <c r="AX136" s="134">
        <f t="shared" si="11"/>
        <v>1.5903732783854401</v>
      </c>
      <c r="AY136" s="134">
        <f t="shared" si="11"/>
        <v>2.6563160520076563</v>
      </c>
      <c r="AZ136" s="134">
        <f t="shared" si="11"/>
        <v>2.2285154977133881</v>
      </c>
      <c r="BA136" s="134">
        <f t="shared" si="11"/>
        <v>2.3245214664168521</v>
      </c>
      <c r="BB136" s="134">
        <f t="shared" si="11"/>
        <v>2.5906340142378808</v>
      </c>
      <c r="BC136" s="134">
        <f t="shared" si="11"/>
        <v>1.9725493862671748</v>
      </c>
      <c r="BD136" s="134">
        <f t="shared" si="11"/>
        <v>2.0647434969162703</v>
      </c>
      <c r="BE136" s="134">
        <f t="shared" si="11"/>
        <v>2.2706867237792854</v>
      </c>
      <c r="BF136" s="134">
        <f t="shared" si="11"/>
        <v>2.1972299730692835</v>
      </c>
      <c r="BG136" s="134">
        <f t="shared" si="11"/>
        <v>0</v>
      </c>
      <c r="BH136" s="134">
        <f t="shared" si="11"/>
        <v>0</v>
      </c>
      <c r="BI136" s="134">
        <f t="shared" si="11"/>
        <v>0</v>
      </c>
      <c r="BJ136" s="134">
        <f t="shared" si="11"/>
        <v>0</v>
      </c>
      <c r="BK136" s="134">
        <f>SUMIF($C$6:$C$15,"(C)",BK$6:BK$15)</f>
        <v>0</v>
      </c>
      <c r="BL136" s="134">
        <f t="shared" ref="BL136:BZ136" si="12">SUMIF($C$6:$C$15,"(C)",BL$6:BL$15)</f>
        <v>0</v>
      </c>
      <c r="BM136" s="134">
        <f t="shared" si="12"/>
        <v>0</v>
      </c>
      <c r="BN136" s="134">
        <f t="shared" si="12"/>
        <v>0</v>
      </c>
      <c r="BO136" s="134">
        <f t="shared" si="12"/>
        <v>0</v>
      </c>
      <c r="BP136" s="134">
        <f t="shared" si="12"/>
        <v>0</v>
      </c>
      <c r="BQ136" s="134">
        <f t="shared" si="12"/>
        <v>0</v>
      </c>
      <c r="BR136" s="134">
        <f t="shared" si="12"/>
        <v>0</v>
      </c>
      <c r="BS136" s="134">
        <f t="shared" si="12"/>
        <v>0</v>
      </c>
      <c r="BT136" s="134">
        <f t="shared" si="12"/>
        <v>0</v>
      </c>
      <c r="BU136" s="134">
        <f t="shared" si="12"/>
        <v>0</v>
      </c>
      <c r="BV136" s="134">
        <f t="shared" si="12"/>
        <v>0</v>
      </c>
      <c r="BW136" s="134">
        <f t="shared" si="12"/>
        <v>0</v>
      </c>
      <c r="BX136" s="134">
        <f t="shared" si="12"/>
        <v>0</v>
      </c>
      <c r="BY136" s="134">
        <f t="shared" si="12"/>
        <v>0</v>
      </c>
      <c r="BZ136" s="135">
        <f t="shared" si="12"/>
        <v>0</v>
      </c>
    </row>
    <row r="137" spans="1:78" x14ac:dyDescent="0.35">
      <c r="A137" s="132"/>
      <c r="B137" s="142" t="s">
        <v>278</v>
      </c>
      <c r="C137" s="51"/>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134">
        <f t="shared" ref="AH137:BZ137" si="13">SUMIF($C$20:$C$77,"(C)",AH$20:AH$77)</f>
        <v>12465.744443516474</v>
      </c>
      <c r="AI137" s="134">
        <f t="shared" si="13"/>
        <v>11474.351602389177</v>
      </c>
      <c r="AJ137" s="134">
        <f t="shared" si="13"/>
        <v>12530.305728362728</v>
      </c>
      <c r="AK137" s="134">
        <f t="shared" si="13"/>
        <v>13497.422637813652</v>
      </c>
      <c r="AL137" s="134">
        <f t="shared" si="13"/>
        <v>12316.052831224555</v>
      </c>
      <c r="AM137" s="134">
        <f t="shared" si="13"/>
        <v>13088.811138814734</v>
      </c>
      <c r="AN137" s="134">
        <f t="shared" si="13"/>
        <v>13329.766706601893</v>
      </c>
      <c r="AO137" s="134">
        <f t="shared" si="13"/>
        <v>13139.18957819662</v>
      </c>
      <c r="AP137" s="134">
        <f t="shared" si="13"/>
        <v>13874.263208908982</v>
      </c>
      <c r="AQ137" s="134">
        <f t="shared" si="13"/>
        <v>13407.790758096653</v>
      </c>
      <c r="AR137" s="134">
        <f t="shared" si="13"/>
        <v>12667.137390251555</v>
      </c>
      <c r="AS137" s="134">
        <f t="shared" si="13"/>
        <v>11919.475687441045</v>
      </c>
      <c r="AT137" s="134">
        <f t="shared" si="13"/>
        <v>12212.959690570247</v>
      </c>
      <c r="AU137" s="134">
        <f t="shared" si="13"/>
        <v>14365.565750068801</v>
      </c>
      <c r="AV137" s="134">
        <f t="shared" si="13"/>
        <v>15288.007682343414</v>
      </c>
      <c r="AW137" s="134">
        <f t="shared" si="13"/>
        <v>15918.320421796558</v>
      </c>
      <c r="AX137" s="134">
        <f t="shared" si="13"/>
        <v>15179.107354747013</v>
      </c>
      <c r="AY137" s="134">
        <f t="shared" si="13"/>
        <v>14472.466688998295</v>
      </c>
      <c r="AZ137" s="134">
        <f t="shared" si="13"/>
        <v>13427.314429575355</v>
      </c>
      <c r="BA137" s="134">
        <f t="shared" si="13"/>
        <v>12762.238304746948</v>
      </c>
      <c r="BB137" s="134">
        <f t="shared" si="13"/>
        <v>12759.632550755181</v>
      </c>
      <c r="BC137" s="134">
        <f t="shared" si="13"/>
        <v>12628.026472478996</v>
      </c>
      <c r="BD137" s="134">
        <f t="shared" si="13"/>
        <v>12564.277143996993</v>
      </c>
      <c r="BE137" s="134">
        <f t="shared" si="13"/>
        <v>12578.921566809258</v>
      </c>
      <c r="BF137" s="134">
        <f t="shared" si="13"/>
        <v>12487.197387903572</v>
      </c>
      <c r="BG137" s="134">
        <f t="shared" si="13"/>
        <v>12570.212288237513</v>
      </c>
      <c r="BH137" s="134">
        <f t="shared" si="13"/>
        <v>12278.484489807262</v>
      </c>
      <c r="BI137" s="134">
        <f t="shared" si="13"/>
        <v>11830.357738645587</v>
      </c>
      <c r="BJ137" s="134">
        <f t="shared" si="13"/>
        <v>11454.66019588396</v>
      </c>
      <c r="BK137" s="134">
        <f t="shared" si="13"/>
        <v>11630.279789024586</v>
      </c>
      <c r="BL137" s="134">
        <f t="shared" si="13"/>
        <v>12019.229713393337</v>
      </c>
      <c r="BM137" s="134">
        <f t="shared" si="13"/>
        <v>12495.257745094628</v>
      </c>
      <c r="BN137" s="134">
        <f t="shared" si="13"/>
        <v>11820.602160225846</v>
      </c>
      <c r="BO137" s="134">
        <f t="shared" si="13"/>
        <v>11485.343807024792</v>
      </c>
      <c r="BP137" s="134">
        <f t="shared" si="13"/>
        <v>10434.12145735776</v>
      </c>
      <c r="BQ137" s="134">
        <f t="shared" si="13"/>
        <v>9177.8958909652065</v>
      </c>
      <c r="BR137" s="134">
        <f t="shared" si="13"/>
        <v>8464.1672151631556</v>
      </c>
      <c r="BS137" s="134">
        <f t="shared" si="13"/>
        <v>8649.8907220858127</v>
      </c>
      <c r="BT137" s="134">
        <f t="shared" si="13"/>
        <v>8612.3633218791856</v>
      </c>
      <c r="BU137" s="134">
        <f t="shared" si="13"/>
        <v>8463.1570424421916</v>
      </c>
      <c r="BV137" s="134">
        <f t="shared" si="13"/>
        <v>8372.2442854615274</v>
      </c>
      <c r="BW137" s="134">
        <f t="shared" si="13"/>
        <v>8274.2496585418612</v>
      </c>
      <c r="BX137" s="134">
        <f t="shared" si="13"/>
        <v>8198.1967662234856</v>
      </c>
      <c r="BY137" s="134">
        <f t="shared" si="13"/>
        <v>8105.7329440601843</v>
      </c>
      <c r="BZ137" s="135">
        <f t="shared" si="13"/>
        <v>8019.0412519696683</v>
      </c>
    </row>
    <row r="138" spans="1:78" x14ac:dyDescent="0.35">
      <c r="A138" s="132"/>
      <c r="B138" s="139" t="s">
        <v>279</v>
      </c>
      <c r="C138" s="51"/>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134">
        <f t="shared" ref="AH138:BZ138" si="14">SUMIF($C$82:$C$127,"(C)",AH$82:AH$127)</f>
        <v>36374.86849722347</v>
      </c>
      <c r="AI138" s="134">
        <f t="shared" si="14"/>
        <v>36202.232624925557</v>
      </c>
      <c r="AJ138" s="134">
        <f t="shared" si="14"/>
        <v>36196.458071689842</v>
      </c>
      <c r="AK138" s="134">
        <f t="shared" si="14"/>
        <v>37676.175788068831</v>
      </c>
      <c r="AL138" s="134">
        <f t="shared" si="14"/>
        <v>39163.826931148149</v>
      </c>
      <c r="AM138" s="134">
        <f t="shared" si="14"/>
        <v>40306.458871864619</v>
      </c>
      <c r="AN138" s="134">
        <f t="shared" si="14"/>
        <v>39806.98000345847</v>
      </c>
      <c r="AO138" s="134">
        <f t="shared" si="14"/>
        <v>40890.940561940566</v>
      </c>
      <c r="AP138" s="134">
        <f t="shared" si="14"/>
        <v>42064.434145494197</v>
      </c>
      <c r="AQ138" s="134">
        <f t="shared" si="14"/>
        <v>41956.768882155338</v>
      </c>
      <c r="AR138" s="134">
        <f t="shared" si="14"/>
        <v>40438.444086879586</v>
      </c>
      <c r="AS138" s="134">
        <f t="shared" si="14"/>
        <v>40406.422460583075</v>
      </c>
      <c r="AT138" s="134">
        <f t="shared" si="14"/>
        <v>40915.578663869819</v>
      </c>
      <c r="AU138" s="134">
        <f t="shared" si="14"/>
        <v>43560.160775891411</v>
      </c>
      <c r="AV138" s="134">
        <f t="shared" si="14"/>
        <v>44429.63593285672</v>
      </c>
      <c r="AW138" s="134">
        <f t="shared" si="14"/>
        <v>45814.951448983324</v>
      </c>
      <c r="AX138" s="134">
        <f t="shared" si="14"/>
        <v>46170.209054482628</v>
      </c>
      <c r="AY138" s="134">
        <f t="shared" si="14"/>
        <v>46692.204454404942</v>
      </c>
      <c r="AZ138" s="134">
        <f t="shared" si="14"/>
        <v>48077.741207496183</v>
      </c>
      <c r="BA138" s="134">
        <f t="shared" si="14"/>
        <v>50009.021251043596</v>
      </c>
      <c r="BB138" s="134">
        <f t="shared" si="14"/>
        <v>52240.473725497992</v>
      </c>
      <c r="BC138" s="134">
        <f t="shared" si="14"/>
        <v>55187.940522913981</v>
      </c>
      <c r="BD138" s="134">
        <f t="shared" si="14"/>
        <v>55396.264467121582</v>
      </c>
      <c r="BE138" s="134">
        <f t="shared" si="14"/>
        <v>59192.249786894987</v>
      </c>
      <c r="BF138" s="134">
        <f t="shared" si="14"/>
        <v>61202.077193386933</v>
      </c>
      <c r="BG138" s="134">
        <f t="shared" si="14"/>
        <v>62756.953996571174</v>
      </c>
      <c r="BH138" s="134">
        <f t="shared" si="14"/>
        <v>64052.794797715091</v>
      </c>
      <c r="BI138" s="134">
        <f t="shared" si="14"/>
        <v>65750.890323030428</v>
      </c>
      <c r="BJ138" s="134">
        <f t="shared" si="14"/>
        <v>66505.218147463878</v>
      </c>
      <c r="BK138" s="134">
        <f t="shared" si="14"/>
        <v>69601.74199850006</v>
      </c>
      <c r="BL138" s="134">
        <f t="shared" si="14"/>
        <v>73330.468069286013</v>
      </c>
      <c r="BM138" s="134">
        <f t="shared" si="14"/>
        <v>77586.632324955091</v>
      </c>
      <c r="BN138" s="134">
        <f t="shared" si="14"/>
        <v>79521.820968283893</v>
      </c>
      <c r="BO138" s="134">
        <f t="shared" si="14"/>
        <v>83218.658813299277</v>
      </c>
      <c r="BP138" s="134">
        <f t="shared" si="14"/>
        <v>87710.571815001691</v>
      </c>
      <c r="BQ138" s="134">
        <f t="shared" si="14"/>
        <v>89768.144797122892</v>
      </c>
      <c r="BR138" s="134">
        <f t="shared" si="14"/>
        <v>92111.895030441854</v>
      </c>
      <c r="BS138" s="134">
        <f t="shared" si="14"/>
        <v>94502.600061144592</v>
      </c>
      <c r="BT138" s="134">
        <f t="shared" si="14"/>
        <v>94737.801841844339</v>
      </c>
      <c r="BU138" s="134">
        <f t="shared" si="14"/>
        <v>95252.163634061944</v>
      </c>
      <c r="BV138" s="134">
        <f t="shared" si="14"/>
        <v>96636.82106807176</v>
      </c>
      <c r="BW138" s="134">
        <f t="shared" si="14"/>
        <v>97407.562023881968</v>
      </c>
      <c r="BX138" s="134">
        <f t="shared" si="14"/>
        <v>97612.263582571817</v>
      </c>
      <c r="BY138" s="134">
        <f t="shared" si="14"/>
        <v>100082.93290396841</v>
      </c>
      <c r="BZ138" s="135">
        <f t="shared" si="14"/>
        <v>103038.34305843024</v>
      </c>
    </row>
    <row r="139" spans="1:78" s="57" customFormat="1" ht="24.75" customHeight="1" x14ac:dyDescent="0.35">
      <c r="A139" s="146"/>
      <c r="B139" s="228" t="s">
        <v>188</v>
      </c>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47">
        <f>SUM(AH140:AH142)</f>
        <v>12992.590710385906</v>
      </c>
      <c r="AI139" s="47">
        <f t="shared" ref="AI139:BW139" si="15">SUM(AI140:AI142)</f>
        <v>12162.249751734444</v>
      </c>
      <c r="AJ139" s="47">
        <f t="shared" si="15"/>
        <v>13249.273110793707</v>
      </c>
      <c r="AK139" s="47">
        <f t="shared" si="15"/>
        <v>18232.443660968511</v>
      </c>
      <c r="AL139" s="47">
        <f t="shared" si="15"/>
        <v>22909.364964234206</v>
      </c>
      <c r="AM139" s="47">
        <f t="shared" si="15"/>
        <v>26102.94194981191</v>
      </c>
      <c r="AN139" s="47">
        <f t="shared" si="15"/>
        <v>28212.270925254885</v>
      </c>
      <c r="AO139" s="47">
        <f t="shared" si="15"/>
        <v>30343.294421359893</v>
      </c>
      <c r="AP139" s="47">
        <f t="shared" si="15"/>
        <v>31511.430618691993</v>
      </c>
      <c r="AQ139" s="47">
        <f t="shared" si="15"/>
        <v>30526.523276471755</v>
      </c>
      <c r="AR139" s="47">
        <f t="shared" si="15"/>
        <v>28539.704179605098</v>
      </c>
      <c r="AS139" s="47">
        <f t="shared" si="15"/>
        <v>28560.13958576537</v>
      </c>
      <c r="AT139" s="47">
        <f t="shared" si="15"/>
        <v>31296.523949117931</v>
      </c>
      <c r="AU139" s="47">
        <f t="shared" si="15"/>
        <v>35841.279749900466</v>
      </c>
      <c r="AV139" s="47">
        <f t="shared" si="15"/>
        <v>43777.397501464802</v>
      </c>
      <c r="AW139" s="47">
        <f t="shared" si="15"/>
        <v>48278.841485324141</v>
      </c>
      <c r="AX139" s="47">
        <f t="shared" si="15"/>
        <v>50235.6896092268</v>
      </c>
      <c r="AY139" s="47">
        <f t="shared" si="15"/>
        <v>50870.977230170603</v>
      </c>
      <c r="AZ139" s="47">
        <f t="shared" si="15"/>
        <v>49614.727024703774</v>
      </c>
      <c r="BA139" s="47">
        <f t="shared" si="15"/>
        <v>47774.448896765542</v>
      </c>
      <c r="BB139" s="47">
        <f t="shared" si="15"/>
        <v>46132.401171667167</v>
      </c>
      <c r="BC139" s="47">
        <f t="shared" si="15"/>
        <v>44832.051175431487</v>
      </c>
      <c r="BD139" s="47">
        <f t="shared" si="15"/>
        <v>42190.239775494083</v>
      </c>
      <c r="BE139" s="47">
        <f t="shared" si="15"/>
        <v>43430.858123724945</v>
      </c>
      <c r="BF139" s="47">
        <f t="shared" si="15"/>
        <v>44328.394480418283</v>
      </c>
      <c r="BG139" s="47">
        <f t="shared" si="15"/>
        <v>44800.647930467981</v>
      </c>
      <c r="BH139" s="47">
        <f t="shared" si="15"/>
        <v>45776.382055990653</v>
      </c>
      <c r="BI139" s="47">
        <f t="shared" si="15"/>
        <v>45488.980311575404</v>
      </c>
      <c r="BJ139" s="47">
        <f t="shared" si="15"/>
        <v>45904.942582315402</v>
      </c>
      <c r="BK139" s="47">
        <f t="shared" si="15"/>
        <v>46629.116149193913</v>
      </c>
      <c r="BL139" s="47">
        <f t="shared" si="15"/>
        <v>48114.085987309605</v>
      </c>
      <c r="BM139" s="47">
        <f t="shared" si="15"/>
        <v>54057.157218850465</v>
      </c>
      <c r="BN139" s="47">
        <f t="shared" si="15"/>
        <v>55439.422250758267</v>
      </c>
      <c r="BO139" s="47">
        <f t="shared" si="15"/>
        <v>55969.399955535293</v>
      </c>
      <c r="BP139" s="47">
        <f t="shared" si="15"/>
        <v>56439.757141477145</v>
      </c>
      <c r="BQ139" s="47">
        <f t="shared" si="15"/>
        <v>49840.845766521816</v>
      </c>
      <c r="BR139" s="47">
        <f t="shared" si="15"/>
        <v>48777.303065314816</v>
      </c>
      <c r="BS139" s="47">
        <f t="shared" si="15"/>
        <v>47993.296207670835</v>
      </c>
      <c r="BT139" s="47">
        <f t="shared" si="15"/>
        <v>46463.175733852928</v>
      </c>
      <c r="BU139" s="47">
        <f t="shared" si="15"/>
        <v>45794.816083534497</v>
      </c>
      <c r="BV139" s="47">
        <f t="shared" si="15"/>
        <v>44798.088951473444</v>
      </c>
      <c r="BW139" s="47">
        <f t="shared" si="15"/>
        <v>43786.607619963092</v>
      </c>
      <c r="BX139" s="47">
        <f>SUM(BX140:BX142)</f>
        <v>42896.699082375184</v>
      </c>
      <c r="BY139" s="47">
        <f>SUM(BY140:BY142)</f>
        <v>42838.791606225182</v>
      </c>
      <c r="BZ139" s="48">
        <f>SUM(BZ140:BZ142)</f>
        <v>42817.000564089743</v>
      </c>
    </row>
    <row r="140" spans="1:78" x14ac:dyDescent="0.35">
      <c r="A140" s="132"/>
      <c r="B140" s="142" t="s">
        <v>277</v>
      </c>
      <c r="C140" s="51"/>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134">
        <f>SUMIF($C$6:$C$15,"(IR)",AH$6:AH$15)</f>
        <v>1420.1334425349366</v>
      </c>
      <c r="AI140" s="134">
        <f t="shared" ref="AI140:BZ140" si="16">SUMIF($C$6:$C$15,"(IR)",AI$6:AI$15)</f>
        <v>1280.1036438786264</v>
      </c>
      <c r="AJ140" s="134">
        <f t="shared" si="16"/>
        <v>1420.0202475344042</v>
      </c>
      <c r="AK140" s="134">
        <f t="shared" si="16"/>
        <v>1841.0548563807054</v>
      </c>
      <c r="AL140" s="134">
        <f t="shared" si="16"/>
        <v>2304.0155798713045</v>
      </c>
      <c r="AM140" s="134">
        <f t="shared" si="16"/>
        <v>2588.9488231291634</v>
      </c>
      <c r="AN140" s="134">
        <f t="shared" si="16"/>
        <v>2806.1467740218886</v>
      </c>
      <c r="AO140" s="134">
        <f t="shared" si="16"/>
        <v>3029.1669815917644</v>
      </c>
      <c r="AP140" s="134">
        <f t="shared" si="16"/>
        <v>3120.9854347973851</v>
      </c>
      <c r="AQ140" s="134">
        <f t="shared" si="16"/>
        <v>3081.8728375819223</v>
      </c>
      <c r="AR140" s="134">
        <f t="shared" si="16"/>
        <v>3194.4586526035509</v>
      </c>
      <c r="AS140" s="134">
        <f t="shared" si="16"/>
        <v>3211.1948276967573</v>
      </c>
      <c r="AT140" s="134">
        <f t="shared" si="16"/>
        <v>3376.8644750005337</v>
      </c>
      <c r="AU140" s="134">
        <f t="shared" si="16"/>
        <v>4150.9153519224437</v>
      </c>
      <c r="AV140" s="134">
        <f t="shared" si="16"/>
        <v>5114.2962729174442</v>
      </c>
      <c r="AW140" s="134">
        <f t="shared" si="16"/>
        <v>5652.7980899730428</v>
      </c>
      <c r="AX140" s="134">
        <f t="shared" si="16"/>
        <v>5621.4474464342229</v>
      </c>
      <c r="AY140" s="134">
        <f t="shared" si="16"/>
        <v>5582.257810223764</v>
      </c>
      <c r="AZ140" s="134">
        <f t="shared" si="16"/>
        <v>5473.3784944915715</v>
      </c>
      <c r="BA140" s="134">
        <f t="shared" si="16"/>
        <v>5342.5574203963406</v>
      </c>
      <c r="BB140" s="134">
        <f t="shared" si="16"/>
        <v>5303.2173475119152</v>
      </c>
      <c r="BC140" s="134">
        <f t="shared" si="16"/>
        <v>5270.8059114228099</v>
      </c>
      <c r="BD140" s="134">
        <f t="shared" si="16"/>
        <v>4621.9590754314586</v>
      </c>
      <c r="BE140" s="134">
        <f t="shared" si="16"/>
        <v>5069.2382405873022</v>
      </c>
      <c r="BF140" s="134">
        <f t="shared" si="16"/>
        <v>5414.2480226626094</v>
      </c>
      <c r="BG140" s="134">
        <f t="shared" si="16"/>
        <v>5384.6116125022763</v>
      </c>
      <c r="BH140" s="134">
        <f t="shared" si="16"/>
        <v>4470.5639739337666</v>
      </c>
      <c r="BI140" s="134">
        <f t="shared" si="16"/>
        <v>3247.8436098097654</v>
      </c>
      <c r="BJ140" s="134">
        <f t="shared" si="16"/>
        <v>2546.6937474792703</v>
      </c>
      <c r="BK140" s="134">
        <f t="shared" si="16"/>
        <v>2093.7170883010544</v>
      </c>
      <c r="BL140" s="134">
        <f t="shared" si="16"/>
        <v>1709.655741726302</v>
      </c>
      <c r="BM140" s="134">
        <f t="shared" si="16"/>
        <v>1015.2222114891247</v>
      </c>
      <c r="BN140" s="134">
        <f t="shared" si="16"/>
        <v>719.88995582441441</v>
      </c>
      <c r="BO140" s="134">
        <f t="shared" si="16"/>
        <v>505.51501411342338</v>
      </c>
      <c r="BP140" s="134">
        <f t="shared" si="16"/>
        <v>320.89555634082569</v>
      </c>
      <c r="BQ140" s="134">
        <f t="shared" si="16"/>
        <v>185.86008786982265</v>
      </c>
      <c r="BR140" s="134">
        <f t="shared" si="16"/>
        <v>127.14610564328035</v>
      </c>
      <c r="BS140" s="134">
        <f t="shared" si="16"/>
        <v>84.792239657898236</v>
      </c>
      <c r="BT140" s="134">
        <f t="shared" si="16"/>
        <v>61.191905010646209</v>
      </c>
      <c r="BU140" s="134">
        <f t="shared" si="16"/>
        <v>43.254309264440188</v>
      </c>
      <c r="BV140" s="134">
        <f t="shared" si="16"/>
        <v>32.681386523429374</v>
      </c>
      <c r="BW140" s="134">
        <f t="shared" si="16"/>
        <v>25.108604585658085</v>
      </c>
      <c r="BX140" s="134">
        <f t="shared" si="16"/>
        <v>19.278850093513142</v>
      </c>
      <c r="BY140" s="134">
        <f t="shared" si="16"/>
        <v>15.304078768614323</v>
      </c>
      <c r="BZ140" s="135">
        <f t="shared" si="16"/>
        <v>11.972438491902306</v>
      </c>
    </row>
    <row r="141" spans="1:78" x14ac:dyDescent="0.35">
      <c r="A141" s="132"/>
      <c r="B141" s="142" t="s">
        <v>278</v>
      </c>
      <c r="C141" s="51"/>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134">
        <f t="shared" ref="AH141:BZ141" si="17">SUMIF($C$20:$C$77,"(IR)",AH$20:AH$77)</f>
        <v>6215.2232459977558</v>
      </c>
      <c r="AI141" s="134">
        <f t="shared" si="17"/>
        <v>5756.2101007433721</v>
      </c>
      <c r="AJ141" s="134">
        <f t="shared" si="17"/>
        <v>6542.3567080898574</v>
      </c>
      <c r="AK141" s="134">
        <f t="shared" si="17"/>
        <v>9658.1775154318675</v>
      </c>
      <c r="AL141" s="134">
        <f t="shared" si="17"/>
        <v>13365.870227227639</v>
      </c>
      <c r="AM141" s="134">
        <f t="shared" si="17"/>
        <v>15759.441775054933</v>
      </c>
      <c r="AN141" s="134">
        <f t="shared" si="17"/>
        <v>16916.638274839439</v>
      </c>
      <c r="AO141" s="134">
        <f t="shared" si="17"/>
        <v>18193.770794527314</v>
      </c>
      <c r="AP141" s="134">
        <f t="shared" si="17"/>
        <v>18840.414056549675</v>
      </c>
      <c r="AQ141" s="134">
        <f t="shared" si="17"/>
        <v>17773.274357100669</v>
      </c>
      <c r="AR141" s="134">
        <f t="shared" si="17"/>
        <v>15116.834322453486</v>
      </c>
      <c r="AS141" s="134">
        <f t="shared" si="17"/>
        <v>14487.539285268487</v>
      </c>
      <c r="AT141" s="134">
        <f t="shared" si="17"/>
        <v>16266.481243232474</v>
      </c>
      <c r="AU141" s="134">
        <f t="shared" si="17"/>
        <v>19970.511282353335</v>
      </c>
      <c r="AV141" s="134">
        <f t="shared" si="17"/>
        <v>24966.884610691784</v>
      </c>
      <c r="AW141" s="134">
        <f t="shared" si="17"/>
        <v>27758.406126601491</v>
      </c>
      <c r="AX141" s="134">
        <f t="shared" si="17"/>
        <v>29379.654899342986</v>
      </c>
      <c r="AY141" s="134">
        <f t="shared" si="17"/>
        <v>30515.864741576846</v>
      </c>
      <c r="AZ141" s="134">
        <f t="shared" si="17"/>
        <v>30047.601948203202</v>
      </c>
      <c r="BA141" s="134">
        <f t="shared" si="17"/>
        <v>28711.662998021478</v>
      </c>
      <c r="BB141" s="134">
        <f t="shared" si="17"/>
        <v>27715.387605418422</v>
      </c>
      <c r="BC141" s="134">
        <f t="shared" si="17"/>
        <v>26396.519535634125</v>
      </c>
      <c r="BD141" s="134">
        <f t="shared" si="17"/>
        <v>24048.894738552273</v>
      </c>
      <c r="BE141" s="134">
        <f t="shared" si="17"/>
        <v>23960.023406705004</v>
      </c>
      <c r="BF141" s="134">
        <f t="shared" si="17"/>
        <v>24298.563900811376</v>
      </c>
      <c r="BG141" s="134">
        <f t="shared" si="17"/>
        <v>24788.622353583032</v>
      </c>
      <c r="BH141" s="134">
        <f t="shared" si="17"/>
        <v>25126.783222027105</v>
      </c>
      <c r="BI141" s="134">
        <f t="shared" si="17"/>
        <v>25844.304593265028</v>
      </c>
      <c r="BJ141" s="134">
        <f t="shared" si="17"/>
        <v>26341.486571764835</v>
      </c>
      <c r="BK141" s="134">
        <f t="shared" si="17"/>
        <v>27207.319293645243</v>
      </c>
      <c r="BL141" s="134">
        <f t="shared" si="17"/>
        <v>28136.832444803989</v>
      </c>
      <c r="BM141" s="134">
        <f t="shared" si="17"/>
        <v>34100.031150013536</v>
      </c>
      <c r="BN141" s="134">
        <f t="shared" si="17"/>
        <v>35657.87297117828</v>
      </c>
      <c r="BO141" s="134">
        <f t="shared" si="17"/>
        <v>36826.1133710215</v>
      </c>
      <c r="BP141" s="134">
        <f t="shared" si="17"/>
        <v>38349.039656541827</v>
      </c>
      <c r="BQ141" s="134">
        <f t="shared" si="17"/>
        <v>34964.372385178387</v>
      </c>
      <c r="BR141" s="134">
        <f t="shared" si="17"/>
        <v>34629.012038736437</v>
      </c>
      <c r="BS141" s="134">
        <f t="shared" si="17"/>
        <v>34567.430128564352</v>
      </c>
      <c r="BT141" s="134">
        <f t="shared" si="17"/>
        <v>33982.941075361967</v>
      </c>
      <c r="BU141" s="134">
        <f t="shared" si="17"/>
        <v>34077.243813355162</v>
      </c>
      <c r="BV141" s="134">
        <f t="shared" si="17"/>
        <v>33898.803853200938</v>
      </c>
      <c r="BW141" s="134">
        <f t="shared" si="17"/>
        <v>33481.09680890134</v>
      </c>
      <c r="BX141" s="134">
        <f t="shared" si="17"/>
        <v>32977.660701566601</v>
      </c>
      <c r="BY141" s="134">
        <f t="shared" si="17"/>
        <v>33065.326576399202</v>
      </c>
      <c r="BZ141" s="135">
        <f t="shared" si="17"/>
        <v>33059.104295641824</v>
      </c>
    </row>
    <row r="142" spans="1:78" x14ac:dyDescent="0.35">
      <c r="A142" s="132"/>
      <c r="B142" s="139" t="s">
        <v>279</v>
      </c>
      <c r="C142" s="51"/>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134">
        <f t="shared" ref="AH142:BZ142" si="18">SUMIF($C$82:$C$127,"(IR)",AH$82:AH$127)</f>
        <v>5357.2340218532136</v>
      </c>
      <c r="AI142" s="134">
        <f t="shared" si="18"/>
        <v>5125.9360071124447</v>
      </c>
      <c r="AJ142" s="134">
        <f t="shared" si="18"/>
        <v>5286.8961551694456</v>
      </c>
      <c r="AK142" s="134">
        <f t="shared" si="18"/>
        <v>6733.2112891559364</v>
      </c>
      <c r="AL142" s="134">
        <f t="shared" si="18"/>
        <v>7239.4791571352616</v>
      </c>
      <c r="AM142" s="134">
        <f t="shared" si="18"/>
        <v>7754.5513516278161</v>
      </c>
      <c r="AN142" s="134">
        <f t="shared" si="18"/>
        <v>8489.485876393559</v>
      </c>
      <c r="AO142" s="134">
        <f t="shared" si="18"/>
        <v>9120.3566452408159</v>
      </c>
      <c r="AP142" s="134">
        <f t="shared" si="18"/>
        <v>9550.0311273449333</v>
      </c>
      <c r="AQ142" s="134">
        <f t="shared" si="18"/>
        <v>9671.3760817891634</v>
      </c>
      <c r="AR142" s="134">
        <f t="shared" si="18"/>
        <v>10228.41120454806</v>
      </c>
      <c r="AS142" s="134">
        <f t="shared" si="18"/>
        <v>10861.405472800127</v>
      </c>
      <c r="AT142" s="134">
        <f t="shared" si="18"/>
        <v>11653.178230884923</v>
      </c>
      <c r="AU142" s="134">
        <f t="shared" si="18"/>
        <v>11719.853115624686</v>
      </c>
      <c r="AV142" s="134">
        <f t="shared" si="18"/>
        <v>13696.216617855576</v>
      </c>
      <c r="AW142" s="134">
        <f t="shared" si="18"/>
        <v>14867.637268749606</v>
      </c>
      <c r="AX142" s="134">
        <f t="shared" si="18"/>
        <v>15234.58726344959</v>
      </c>
      <c r="AY142" s="134">
        <f t="shared" si="18"/>
        <v>14772.854678369995</v>
      </c>
      <c r="AZ142" s="134">
        <f t="shared" si="18"/>
        <v>14093.746582008998</v>
      </c>
      <c r="BA142" s="134">
        <f t="shared" si="18"/>
        <v>13720.228478347723</v>
      </c>
      <c r="BB142" s="134">
        <f t="shared" si="18"/>
        <v>13113.796218736828</v>
      </c>
      <c r="BC142" s="134">
        <f t="shared" si="18"/>
        <v>13164.725728374553</v>
      </c>
      <c r="BD142" s="134">
        <f t="shared" si="18"/>
        <v>13519.385961510348</v>
      </c>
      <c r="BE142" s="134">
        <f t="shared" si="18"/>
        <v>14401.596476432642</v>
      </c>
      <c r="BF142" s="134">
        <f t="shared" si="18"/>
        <v>14615.582556944297</v>
      </c>
      <c r="BG142" s="134">
        <f t="shared" si="18"/>
        <v>14627.413964382669</v>
      </c>
      <c r="BH142" s="134">
        <f t="shared" si="18"/>
        <v>16179.034860029778</v>
      </c>
      <c r="BI142" s="134">
        <f t="shared" si="18"/>
        <v>16396.832108500614</v>
      </c>
      <c r="BJ142" s="134">
        <f t="shared" si="18"/>
        <v>17016.76226307129</v>
      </c>
      <c r="BK142" s="134">
        <f t="shared" si="18"/>
        <v>17328.079767247615</v>
      </c>
      <c r="BL142" s="134">
        <f t="shared" si="18"/>
        <v>18267.597800779309</v>
      </c>
      <c r="BM142" s="134">
        <f t="shared" si="18"/>
        <v>18941.903857347799</v>
      </c>
      <c r="BN142" s="134">
        <f t="shared" si="18"/>
        <v>19061.659323755572</v>
      </c>
      <c r="BO142" s="134">
        <f t="shared" si="18"/>
        <v>18637.771570400371</v>
      </c>
      <c r="BP142" s="134">
        <f t="shared" si="18"/>
        <v>17769.821928594494</v>
      </c>
      <c r="BQ142" s="134">
        <f t="shared" si="18"/>
        <v>14690.613293473612</v>
      </c>
      <c r="BR142" s="134">
        <f t="shared" si="18"/>
        <v>14021.144920935099</v>
      </c>
      <c r="BS142" s="134">
        <f t="shared" si="18"/>
        <v>13341.073839448583</v>
      </c>
      <c r="BT142" s="134">
        <f t="shared" si="18"/>
        <v>12419.04275348032</v>
      </c>
      <c r="BU142" s="134">
        <f t="shared" si="18"/>
        <v>11674.317960914892</v>
      </c>
      <c r="BV142" s="134">
        <f t="shared" si="18"/>
        <v>10866.603711749081</v>
      </c>
      <c r="BW142" s="134">
        <f t="shared" si="18"/>
        <v>10280.402206476096</v>
      </c>
      <c r="BX142" s="134">
        <f t="shared" si="18"/>
        <v>9899.7595307150659</v>
      </c>
      <c r="BY142" s="134">
        <f t="shared" si="18"/>
        <v>9758.1609510573708</v>
      </c>
      <c r="BZ142" s="135">
        <f t="shared" si="18"/>
        <v>9745.9238299560166</v>
      </c>
    </row>
    <row r="143" spans="1:78" s="57" customFormat="1" ht="24.75" customHeight="1" x14ac:dyDescent="0.35">
      <c r="A143" s="146"/>
      <c r="B143" s="228" t="s">
        <v>189</v>
      </c>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47">
        <f>SUM(AH144:AH146)</f>
        <v>12794.535903780488</v>
      </c>
      <c r="AI143" s="47">
        <f t="shared" ref="AI143:BW143" si="19">SUM(AI144:AI146)</f>
        <v>15689.078510812136</v>
      </c>
      <c r="AJ143" s="47">
        <f t="shared" si="19"/>
        <v>14514.283447292195</v>
      </c>
      <c r="AK143" s="47">
        <f t="shared" si="19"/>
        <v>15208.365163288083</v>
      </c>
      <c r="AL143" s="47">
        <f t="shared" si="19"/>
        <v>15663.911907971225</v>
      </c>
      <c r="AM143" s="47">
        <f t="shared" si="19"/>
        <v>16541.33662753657</v>
      </c>
      <c r="AN143" s="47">
        <f t="shared" si="19"/>
        <v>16980.000708580308</v>
      </c>
      <c r="AO143" s="47">
        <f t="shared" si="19"/>
        <v>17245.130935072088</v>
      </c>
      <c r="AP143" s="47">
        <f t="shared" si="19"/>
        <v>17484.746570486321</v>
      </c>
      <c r="AQ143" s="47">
        <f t="shared" si="19"/>
        <v>17468.645332655869</v>
      </c>
      <c r="AR143" s="47">
        <f t="shared" si="19"/>
        <v>16691.888023613345</v>
      </c>
      <c r="AS143" s="47">
        <f t="shared" si="19"/>
        <v>16238.424489937917</v>
      </c>
      <c r="AT143" s="47">
        <f t="shared" si="19"/>
        <v>16370.889364464365</v>
      </c>
      <c r="AU143" s="47">
        <f t="shared" si="19"/>
        <v>18156.039354296227</v>
      </c>
      <c r="AV143" s="47">
        <f t="shared" si="19"/>
        <v>20438.354250889413</v>
      </c>
      <c r="AW143" s="47">
        <f t="shared" si="19"/>
        <v>22638.467832161194</v>
      </c>
      <c r="AX143" s="47">
        <f t="shared" si="19"/>
        <v>23376.721877926961</v>
      </c>
      <c r="AY143" s="47">
        <f t="shared" si="19"/>
        <v>24884.398914657628</v>
      </c>
      <c r="AZ143" s="47">
        <f t="shared" si="19"/>
        <v>26250.402058575288</v>
      </c>
      <c r="BA143" s="47">
        <f t="shared" si="19"/>
        <v>27485.059024840717</v>
      </c>
      <c r="BB143" s="47">
        <f t="shared" si="19"/>
        <v>28186.658953788668</v>
      </c>
      <c r="BC143" s="47">
        <f t="shared" si="19"/>
        <v>31116.18001611127</v>
      </c>
      <c r="BD143" s="47">
        <f t="shared" si="19"/>
        <v>34000.720342680645</v>
      </c>
      <c r="BE143" s="47">
        <f t="shared" si="19"/>
        <v>34690.400286085518</v>
      </c>
      <c r="BF143" s="47">
        <f t="shared" si="19"/>
        <v>33382.811936560407</v>
      </c>
      <c r="BG143" s="47">
        <f t="shared" si="19"/>
        <v>21972.791926025609</v>
      </c>
      <c r="BH143" s="47">
        <f t="shared" si="19"/>
        <v>23073.756166242492</v>
      </c>
      <c r="BI143" s="47">
        <f t="shared" si="19"/>
        <v>24416.75507828813</v>
      </c>
      <c r="BJ143" s="47">
        <f t="shared" si="19"/>
        <v>23355.459227853389</v>
      </c>
      <c r="BK143" s="47">
        <f t="shared" si="19"/>
        <v>24261.821011938504</v>
      </c>
      <c r="BL143" s="47">
        <f t="shared" si="19"/>
        <v>25978.133545737044</v>
      </c>
      <c r="BM143" s="47">
        <f t="shared" si="19"/>
        <v>27196.963890862724</v>
      </c>
      <c r="BN143" s="47">
        <f t="shared" si="19"/>
        <v>27570.659328083198</v>
      </c>
      <c r="BO143" s="47">
        <f t="shared" si="19"/>
        <v>27478.727284708053</v>
      </c>
      <c r="BP143" s="47">
        <f t="shared" si="19"/>
        <v>28277.483231490885</v>
      </c>
      <c r="BQ143" s="47">
        <f t="shared" si="19"/>
        <v>28391.431308837989</v>
      </c>
      <c r="BR143" s="47">
        <f t="shared" si="19"/>
        <v>29714.435055581947</v>
      </c>
      <c r="BS143" s="47">
        <f t="shared" si="19"/>
        <v>30439.641882495405</v>
      </c>
      <c r="BT143" s="47">
        <f t="shared" si="19"/>
        <v>30015.548239170792</v>
      </c>
      <c r="BU143" s="47">
        <f t="shared" si="19"/>
        <v>30429.660987735006</v>
      </c>
      <c r="BV143" s="47">
        <f t="shared" si="19"/>
        <v>31994.628839475907</v>
      </c>
      <c r="BW143" s="47">
        <f t="shared" si="19"/>
        <v>33367.93546309253</v>
      </c>
      <c r="BX143" s="47">
        <f>SUM(BX144:BX146)</f>
        <v>33425.629531331942</v>
      </c>
      <c r="BY143" s="47">
        <f>SUM(BY144:BY146)</f>
        <v>34147.64944450662</v>
      </c>
      <c r="BZ143" s="48">
        <f>SUM(BZ144:BZ146)</f>
        <v>34945.439130072766</v>
      </c>
    </row>
    <row r="144" spans="1:78" x14ac:dyDescent="0.35">
      <c r="A144" s="132"/>
      <c r="B144" s="142" t="s">
        <v>277</v>
      </c>
      <c r="C144" s="51"/>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134">
        <f>SUMIF($C$6:$C$15,"(NC / NIR)",AH$6:AH$15)</f>
        <v>8634.1346846163142</v>
      </c>
      <c r="AI144" s="134">
        <f t="shared" ref="AI144:BZ144" si="20">SUMIF($C$6:$C$15,"(NC / NIR)",AI$6:AI$15)</f>
        <v>11566.252560942661</v>
      </c>
      <c r="AJ144" s="134">
        <f t="shared" si="20"/>
        <v>10327.648847611543</v>
      </c>
      <c r="AK144" s="134">
        <f t="shared" si="20"/>
        <v>10724.372403805404</v>
      </c>
      <c r="AL144" s="134">
        <f t="shared" si="20"/>
        <v>10885.344841795424</v>
      </c>
      <c r="AM144" s="134">
        <f t="shared" si="20"/>
        <v>11345.443513443794</v>
      </c>
      <c r="AN144" s="134">
        <f t="shared" si="20"/>
        <v>11517.078655246047</v>
      </c>
      <c r="AO144" s="134">
        <f t="shared" si="20"/>
        <v>11424.50069100889</v>
      </c>
      <c r="AP144" s="134">
        <f t="shared" si="20"/>
        <v>11125.279423285854</v>
      </c>
      <c r="AQ144" s="134">
        <f t="shared" si="20"/>
        <v>10782.305065801893</v>
      </c>
      <c r="AR144" s="134">
        <f t="shared" si="20"/>
        <v>10003.659356125472</v>
      </c>
      <c r="AS144" s="134">
        <f t="shared" si="20"/>
        <v>9395.101099017551</v>
      </c>
      <c r="AT144" s="134">
        <f t="shared" si="20"/>
        <v>8871.7009220875407</v>
      </c>
      <c r="AU144" s="134">
        <f t="shared" si="20"/>
        <v>9488.1773211929976</v>
      </c>
      <c r="AV144" s="134">
        <f t="shared" si="20"/>
        <v>10188.353744989077</v>
      </c>
      <c r="AW144" s="134">
        <f t="shared" si="20"/>
        <v>10711.343462448483</v>
      </c>
      <c r="AX144" s="134">
        <f t="shared" si="20"/>
        <v>10764.992523151992</v>
      </c>
      <c r="AY144" s="134">
        <f t="shared" si="20"/>
        <v>10927.193044889111</v>
      </c>
      <c r="AZ144" s="134">
        <f t="shared" si="20"/>
        <v>11000.527861753826</v>
      </c>
      <c r="BA144" s="134">
        <f t="shared" si="20"/>
        <v>11203.981657480748</v>
      </c>
      <c r="BB144" s="134">
        <f t="shared" si="20"/>
        <v>11405.688202782128</v>
      </c>
      <c r="BC144" s="134">
        <f t="shared" si="20"/>
        <v>12845.191535871083</v>
      </c>
      <c r="BD144" s="134">
        <f t="shared" si="20"/>
        <v>13263.432989663626</v>
      </c>
      <c r="BE144" s="134">
        <f t="shared" si="20"/>
        <v>13310.464688884453</v>
      </c>
      <c r="BF144" s="134">
        <f t="shared" si="20"/>
        <v>13325.298584089518</v>
      </c>
      <c r="BG144" s="134">
        <f t="shared" si="20"/>
        <v>1066.5544971040713</v>
      </c>
      <c r="BH144" s="134">
        <f t="shared" si="20"/>
        <v>1101.099384547447</v>
      </c>
      <c r="BI144" s="134">
        <f t="shared" si="20"/>
        <v>1177.145905980195</v>
      </c>
      <c r="BJ144" s="134">
        <f t="shared" si="20"/>
        <v>1201.6811443416022</v>
      </c>
      <c r="BK144" s="134">
        <f t="shared" si="20"/>
        <v>1253.2388520671336</v>
      </c>
      <c r="BL144" s="134">
        <f t="shared" si="20"/>
        <v>1298.8860163375382</v>
      </c>
      <c r="BM144" s="134">
        <f t="shared" si="20"/>
        <v>1380.3663909235711</v>
      </c>
      <c r="BN144" s="134">
        <f t="shared" si="20"/>
        <v>1387.3206605997952</v>
      </c>
      <c r="BO144" s="134">
        <f t="shared" si="20"/>
        <v>1473.4455168386446</v>
      </c>
      <c r="BP144" s="134">
        <f t="shared" si="20"/>
        <v>1526.809798647409</v>
      </c>
      <c r="BQ144" s="134">
        <f t="shared" si="20"/>
        <v>1579.7100998796304</v>
      </c>
      <c r="BR144" s="134">
        <f t="shared" si="20"/>
        <v>1827.4222597438616</v>
      </c>
      <c r="BS144" s="134">
        <f t="shared" si="20"/>
        <v>1939.5661667818674</v>
      </c>
      <c r="BT144" s="134">
        <f t="shared" si="20"/>
        <v>1962.3933533919276</v>
      </c>
      <c r="BU144" s="134">
        <f t="shared" si="20"/>
        <v>2003.2131878703869</v>
      </c>
      <c r="BV144" s="134">
        <f t="shared" si="20"/>
        <v>2119.8260473684868</v>
      </c>
      <c r="BW144" s="134">
        <f t="shared" si="20"/>
        <v>2237.0357136574739</v>
      </c>
      <c r="BX144" s="134">
        <f t="shared" si="20"/>
        <v>2349.3690439767161</v>
      </c>
      <c r="BY144" s="134">
        <f t="shared" si="20"/>
        <v>2490.187012107991</v>
      </c>
      <c r="BZ144" s="135">
        <f t="shared" si="20"/>
        <v>2699.8457141963413</v>
      </c>
    </row>
    <row r="145" spans="1:78" x14ac:dyDescent="0.35">
      <c r="A145" s="132"/>
      <c r="B145" s="142" t="s">
        <v>278</v>
      </c>
      <c r="C145" s="51"/>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134">
        <f t="shared" ref="AH145:BZ145" si="21">SUMIF($C$20:$C$77,"(NC / NIR)",AH$20:AH$77)</f>
        <v>1962.2142179538223</v>
      </c>
      <c r="AI145" s="134">
        <f t="shared" si="21"/>
        <v>2130.472491018023</v>
      </c>
      <c r="AJ145" s="134">
        <f t="shared" si="21"/>
        <v>2137.3594117075895</v>
      </c>
      <c r="AK145" s="134">
        <f t="shared" si="21"/>
        <v>2256.1149015973442</v>
      </c>
      <c r="AL145" s="134">
        <f t="shared" si="21"/>
        <v>2364.9572766950287</v>
      </c>
      <c r="AM145" s="134">
        <f t="shared" si="21"/>
        <v>2610.9576919091605</v>
      </c>
      <c r="AN145" s="134">
        <f t="shared" si="21"/>
        <v>2727.5830862906701</v>
      </c>
      <c r="AO145" s="134">
        <f t="shared" si="21"/>
        <v>2833.0190725836824</v>
      </c>
      <c r="AP145" s="134">
        <f t="shared" si="21"/>
        <v>3116.2348378781285</v>
      </c>
      <c r="AQ145" s="134">
        <f t="shared" si="21"/>
        <v>3296.6868004970856</v>
      </c>
      <c r="AR145" s="134">
        <f t="shared" si="21"/>
        <v>3201.6477951368838</v>
      </c>
      <c r="AS145" s="134">
        <f t="shared" si="21"/>
        <v>3216.6043074890745</v>
      </c>
      <c r="AT145" s="134">
        <f t="shared" si="21"/>
        <v>3425.6487686666669</v>
      </c>
      <c r="AU145" s="134">
        <f t="shared" si="21"/>
        <v>3968.5369056454228</v>
      </c>
      <c r="AV145" s="134">
        <f t="shared" si="21"/>
        <v>4559.2809313025155</v>
      </c>
      <c r="AW145" s="134">
        <f t="shared" si="21"/>
        <v>5492.668966364532</v>
      </c>
      <c r="AX145" s="134">
        <f t="shared" si="21"/>
        <v>5984.5150365450463</v>
      </c>
      <c r="AY145" s="134">
        <f t="shared" si="21"/>
        <v>6715.1474994284681</v>
      </c>
      <c r="AZ145" s="134">
        <f t="shared" si="21"/>
        <v>7529.205800436659</v>
      </c>
      <c r="BA145" s="134">
        <f t="shared" si="21"/>
        <v>7923.8900666187301</v>
      </c>
      <c r="BB145" s="134">
        <f t="shared" si="21"/>
        <v>8091.3334229410357</v>
      </c>
      <c r="BC145" s="134">
        <f t="shared" si="21"/>
        <v>8377.2869667571194</v>
      </c>
      <c r="BD145" s="134">
        <f t="shared" si="21"/>
        <v>8501.1563239505613</v>
      </c>
      <c r="BE145" s="134">
        <f t="shared" si="21"/>
        <v>8949.7800388898395</v>
      </c>
      <c r="BF145" s="134">
        <f t="shared" si="21"/>
        <v>8946.4118887069453</v>
      </c>
      <c r="BG145" s="134">
        <f t="shared" si="21"/>
        <v>9154.4423534785419</v>
      </c>
      <c r="BH145" s="134">
        <f t="shared" si="21"/>
        <v>9248.4251050888979</v>
      </c>
      <c r="BI145" s="134">
        <f t="shared" si="21"/>
        <v>9360.1408218119741</v>
      </c>
      <c r="BJ145" s="134">
        <f t="shared" si="21"/>
        <v>9433.0343157789521</v>
      </c>
      <c r="BK145" s="134">
        <f t="shared" si="21"/>
        <v>9656.0528335608433</v>
      </c>
      <c r="BL145" s="134">
        <f t="shared" si="21"/>
        <v>10127.618567566427</v>
      </c>
      <c r="BM145" s="134">
        <f t="shared" si="21"/>
        <v>10509.956196306401</v>
      </c>
      <c r="BN145" s="134">
        <f t="shared" si="21"/>
        <v>10701.959634528137</v>
      </c>
      <c r="BO145" s="134">
        <f t="shared" si="21"/>
        <v>11080.874836211546</v>
      </c>
      <c r="BP145" s="134">
        <f t="shared" si="21"/>
        <v>11606.281803688653</v>
      </c>
      <c r="BQ145" s="134">
        <f t="shared" si="21"/>
        <v>11785.923061302827</v>
      </c>
      <c r="BR145" s="134">
        <f t="shared" si="21"/>
        <v>12596.070331619254</v>
      </c>
      <c r="BS145" s="134">
        <f t="shared" si="21"/>
        <v>13344.088537245327</v>
      </c>
      <c r="BT145" s="134">
        <f t="shared" si="21"/>
        <v>13185.120488085297</v>
      </c>
      <c r="BU145" s="134">
        <f t="shared" si="21"/>
        <v>13769.370277333146</v>
      </c>
      <c r="BV145" s="134">
        <f t="shared" si="21"/>
        <v>15324.228582706335</v>
      </c>
      <c r="BW145" s="134">
        <f t="shared" si="21"/>
        <v>16719.082970004816</v>
      </c>
      <c r="BX145" s="134">
        <f t="shared" si="21"/>
        <v>16948.638521131717</v>
      </c>
      <c r="BY145" s="134">
        <f t="shared" si="21"/>
        <v>17370.80794875406</v>
      </c>
      <c r="BZ145" s="135">
        <f t="shared" si="21"/>
        <v>17772.589166068195</v>
      </c>
    </row>
    <row r="146" spans="1:78" x14ac:dyDescent="0.35">
      <c r="A146" s="132"/>
      <c r="B146" s="142" t="s">
        <v>279</v>
      </c>
      <c r="C146" s="51"/>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134">
        <f t="shared" ref="AH146:BZ146" si="22">SUMIF($C$82:$C$127,"(NC / NIR)",AH$82:AH$127)</f>
        <v>2198.1870012103527</v>
      </c>
      <c r="AI146" s="134">
        <f t="shared" si="22"/>
        <v>1992.3534588514517</v>
      </c>
      <c r="AJ146" s="134">
        <f t="shared" si="22"/>
        <v>2049.2751879730622</v>
      </c>
      <c r="AK146" s="134">
        <f t="shared" si="22"/>
        <v>2227.8778578853335</v>
      </c>
      <c r="AL146" s="134">
        <f t="shared" si="22"/>
        <v>2413.6097894807713</v>
      </c>
      <c r="AM146" s="134">
        <f t="shared" si="22"/>
        <v>2584.9354221836156</v>
      </c>
      <c r="AN146" s="134">
        <f t="shared" si="22"/>
        <v>2735.3389670435936</v>
      </c>
      <c r="AO146" s="134">
        <f t="shared" si="22"/>
        <v>2987.6111714795156</v>
      </c>
      <c r="AP146" s="134">
        <f t="shared" si="22"/>
        <v>3243.2323093223381</v>
      </c>
      <c r="AQ146" s="134">
        <f t="shared" si="22"/>
        <v>3389.6534663568909</v>
      </c>
      <c r="AR146" s="134">
        <f t="shared" si="22"/>
        <v>3486.5808723509899</v>
      </c>
      <c r="AS146" s="134">
        <f t="shared" si="22"/>
        <v>3626.719083431291</v>
      </c>
      <c r="AT146" s="134">
        <f t="shared" si="22"/>
        <v>4073.5396737101582</v>
      </c>
      <c r="AU146" s="134">
        <f t="shared" si="22"/>
        <v>4699.325127457806</v>
      </c>
      <c r="AV146" s="134">
        <f t="shared" si="22"/>
        <v>5690.7195745978215</v>
      </c>
      <c r="AW146" s="134">
        <f t="shared" si="22"/>
        <v>6434.4554033481763</v>
      </c>
      <c r="AX146" s="134">
        <f t="shared" si="22"/>
        <v>6627.2143182299242</v>
      </c>
      <c r="AY146" s="134">
        <f t="shared" si="22"/>
        <v>7242.0583703400498</v>
      </c>
      <c r="AZ146" s="134">
        <f t="shared" si="22"/>
        <v>7720.6683963848045</v>
      </c>
      <c r="BA146" s="134">
        <f t="shared" si="22"/>
        <v>8357.1873007412396</v>
      </c>
      <c r="BB146" s="134">
        <f t="shared" si="22"/>
        <v>8689.6373280655025</v>
      </c>
      <c r="BC146" s="134">
        <f t="shared" si="22"/>
        <v>9893.7015134830672</v>
      </c>
      <c r="BD146" s="134">
        <f t="shared" si="22"/>
        <v>12236.131029066455</v>
      </c>
      <c r="BE146" s="134">
        <f t="shared" si="22"/>
        <v>12430.155558311229</v>
      </c>
      <c r="BF146" s="134">
        <f t="shared" si="22"/>
        <v>11111.101463763946</v>
      </c>
      <c r="BG146" s="134">
        <f t="shared" si="22"/>
        <v>11751.795075442995</v>
      </c>
      <c r="BH146" s="134">
        <f t="shared" si="22"/>
        <v>12724.231676606147</v>
      </c>
      <c r="BI146" s="134">
        <f t="shared" si="22"/>
        <v>13879.468350495961</v>
      </c>
      <c r="BJ146" s="134">
        <f t="shared" si="22"/>
        <v>12720.743767732834</v>
      </c>
      <c r="BK146" s="134">
        <f t="shared" si="22"/>
        <v>13352.529326310529</v>
      </c>
      <c r="BL146" s="134">
        <f t="shared" si="22"/>
        <v>14551.628961833081</v>
      </c>
      <c r="BM146" s="134">
        <f t="shared" si="22"/>
        <v>15306.641303632752</v>
      </c>
      <c r="BN146" s="134">
        <f t="shared" si="22"/>
        <v>15481.379032955267</v>
      </c>
      <c r="BO146" s="134">
        <f t="shared" si="22"/>
        <v>14924.406931657861</v>
      </c>
      <c r="BP146" s="134">
        <f t="shared" si="22"/>
        <v>15144.391629154825</v>
      </c>
      <c r="BQ146" s="134">
        <f t="shared" si="22"/>
        <v>15025.798147655532</v>
      </c>
      <c r="BR146" s="134">
        <f t="shared" si="22"/>
        <v>15290.94246421883</v>
      </c>
      <c r="BS146" s="134">
        <f t="shared" si="22"/>
        <v>15155.987178468211</v>
      </c>
      <c r="BT146" s="134">
        <f t="shared" si="22"/>
        <v>14868.034397693569</v>
      </c>
      <c r="BU146" s="134">
        <f t="shared" si="22"/>
        <v>14657.077522531472</v>
      </c>
      <c r="BV146" s="134">
        <f t="shared" si="22"/>
        <v>14550.574209401086</v>
      </c>
      <c r="BW146" s="134">
        <f t="shared" si="22"/>
        <v>14411.816779430237</v>
      </c>
      <c r="BX146" s="134">
        <f t="shared" si="22"/>
        <v>14127.621966223511</v>
      </c>
      <c r="BY146" s="134">
        <f t="shared" si="22"/>
        <v>14286.65448364457</v>
      </c>
      <c r="BZ146" s="135">
        <f t="shared" si="22"/>
        <v>14473.004249808229</v>
      </c>
    </row>
    <row r="147" spans="1:78" ht="27" customHeight="1" x14ac:dyDescent="0.35">
      <c r="A147" s="132"/>
      <c r="B147" s="57" t="s">
        <v>217</v>
      </c>
      <c r="C147" s="51"/>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5"/>
    </row>
    <row r="148" spans="1:78" x14ac:dyDescent="0.35">
      <c r="A148" s="132"/>
      <c r="B148" s="51" t="s">
        <v>218</v>
      </c>
      <c r="C148" s="51"/>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V148" s="53"/>
      <c r="BW148" s="53"/>
      <c r="BZ148" s="82"/>
    </row>
    <row r="149" spans="1:78" x14ac:dyDescent="0.35">
      <c r="A149" s="132"/>
      <c r="B149" s="51" t="s">
        <v>219</v>
      </c>
      <c r="C149" s="51"/>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V149" s="53"/>
      <c r="BW149" s="53"/>
      <c r="BZ149" s="82"/>
    </row>
    <row r="150" spans="1:78" ht="27" customHeight="1" thickBot="1" x14ac:dyDescent="0.4">
      <c r="A150" s="178"/>
      <c r="B150" s="71" t="s">
        <v>220</v>
      </c>
      <c r="C150" s="98"/>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98"/>
      <c r="BY150" s="98"/>
      <c r="BZ150" s="10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88"/>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207" bestFit="1" customWidth="1"/>
    <col min="2" max="2" width="75.7265625" style="194" customWidth="1"/>
    <col min="3" max="3" width="25.7265625" style="194" customWidth="1"/>
    <col min="4" max="71" width="12.7265625" style="219" customWidth="1"/>
    <col min="72" max="75" width="12.7265625" style="252" customWidth="1"/>
    <col min="76" max="78" width="12.7265625" style="235" customWidth="1"/>
    <col min="79" max="16384" width="9.08984375" style="235"/>
  </cols>
  <sheetData>
    <row r="1" spans="1:78" s="233" customFormat="1" ht="25.15" customHeight="1" thickBot="1" x14ac:dyDescent="0.3">
      <c r="A1" s="36" t="s">
        <v>42</v>
      </c>
      <c r="B1" s="37" t="s">
        <v>71</v>
      </c>
      <c r="C1" s="89"/>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row>
    <row r="2" spans="1:78" ht="33" customHeight="1" x14ac:dyDescent="0.35">
      <c r="A2" s="40" t="s">
        <v>588</v>
      </c>
      <c r="B2" s="192" t="s">
        <v>282</v>
      </c>
      <c r="C2" s="234"/>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236" customFormat="1" x14ac:dyDescent="0.35">
      <c r="A3" s="45">
        <v>2018</v>
      </c>
      <c r="B3" s="195" t="s">
        <v>225</v>
      </c>
      <c r="C3" s="195"/>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2"/>
      <c r="B4" s="198"/>
      <c r="C4" s="198"/>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1"/>
    </row>
    <row r="5" spans="1:78" ht="27" customHeight="1" x14ac:dyDescent="0.35">
      <c r="B5" s="218" t="s">
        <v>283</v>
      </c>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5"/>
      <c r="BU5" s="205"/>
      <c r="BV5" s="205"/>
      <c r="BW5" s="205"/>
      <c r="BX5" s="205"/>
      <c r="BY5" s="205"/>
      <c r="BZ5" s="206"/>
    </row>
    <row r="6" spans="1:78" x14ac:dyDescent="0.35">
      <c r="B6" s="194" t="s">
        <v>284</v>
      </c>
      <c r="D6" s="237">
        <v>0</v>
      </c>
      <c r="E6" s="237">
        <v>0</v>
      </c>
      <c r="F6" s="237">
        <v>0</v>
      </c>
      <c r="G6" s="237">
        <v>0</v>
      </c>
      <c r="H6" s="237">
        <v>0</v>
      </c>
      <c r="I6" s="237">
        <v>0</v>
      </c>
      <c r="J6" s="237">
        <v>0</v>
      </c>
      <c r="K6" s="237">
        <v>0</v>
      </c>
      <c r="L6" s="237">
        <v>0</v>
      </c>
      <c r="M6" s="237">
        <v>0</v>
      </c>
      <c r="N6" s="237">
        <v>0</v>
      </c>
      <c r="O6" s="237">
        <v>0</v>
      </c>
      <c r="P6" s="237">
        <v>0</v>
      </c>
      <c r="Q6" s="237">
        <v>0</v>
      </c>
      <c r="R6" s="237">
        <v>0</v>
      </c>
      <c r="S6" s="237">
        <v>0</v>
      </c>
      <c r="T6" s="237">
        <v>0</v>
      </c>
      <c r="U6" s="237">
        <v>0</v>
      </c>
      <c r="V6" s="237">
        <v>0</v>
      </c>
      <c r="W6" s="237">
        <v>0</v>
      </c>
      <c r="X6" s="237">
        <v>0</v>
      </c>
      <c r="Y6" s="237">
        <v>0</v>
      </c>
      <c r="Z6" s="237">
        <v>0</v>
      </c>
      <c r="AA6" s="237">
        <v>0</v>
      </c>
      <c r="AB6" s="237">
        <v>0</v>
      </c>
      <c r="AC6" s="237">
        <v>30</v>
      </c>
      <c r="AD6" s="237">
        <v>35</v>
      </c>
      <c r="AE6" s="237">
        <v>39</v>
      </c>
      <c r="AF6" s="237">
        <v>41</v>
      </c>
      <c r="AG6" s="237">
        <v>45</v>
      </c>
      <c r="AH6" s="237">
        <v>46</v>
      </c>
      <c r="AI6" s="237">
        <v>47</v>
      </c>
      <c r="AJ6" s="237">
        <v>49</v>
      </c>
      <c r="AK6" s="237">
        <v>50</v>
      </c>
      <c r="AL6" s="237">
        <v>53</v>
      </c>
      <c r="AM6" s="237">
        <v>54</v>
      </c>
      <c r="AN6" s="237">
        <v>58</v>
      </c>
      <c r="AO6" s="237">
        <v>61</v>
      </c>
      <c r="AP6" s="237">
        <v>64</v>
      </c>
      <c r="AQ6" s="237">
        <v>68</v>
      </c>
      <c r="AR6" s="237">
        <v>72</v>
      </c>
      <c r="AS6" s="237">
        <v>74</v>
      </c>
      <c r="AT6" s="237">
        <v>80</v>
      </c>
      <c r="AU6" s="237">
        <v>90</v>
      </c>
      <c r="AV6" s="237">
        <v>0</v>
      </c>
      <c r="AW6" s="237">
        <v>0</v>
      </c>
      <c r="AX6" s="237">
        <v>0</v>
      </c>
      <c r="AY6" s="237">
        <v>0</v>
      </c>
      <c r="AZ6" s="237">
        <v>0</v>
      </c>
      <c r="BA6" s="237">
        <v>0</v>
      </c>
      <c r="BB6" s="237">
        <v>0</v>
      </c>
      <c r="BC6" s="237">
        <v>0</v>
      </c>
      <c r="BD6" s="237">
        <v>0</v>
      </c>
      <c r="BE6" s="237">
        <v>0</v>
      </c>
      <c r="BF6" s="237">
        <v>0</v>
      </c>
      <c r="BG6" s="237">
        <v>0</v>
      </c>
      <c r="BH6" s="237">
        <v>0</v>
      </c>
      <c r="BI6" s="237">
        <v>0</v>
      </c>
      <c r="BJ6" s="237">
        <v>0</v>
      </c>
      <c r="BK6" s="237">
        <v>0</v>
      </c>
      <c r="BL6" s="237">
        <v>0</v>
      </c>
      <c r="BM6" s="237">
        <v>0</v>
      </c>
      <c r="BN6" s="237">
        <v>0</v>
      </c>
      <c r="BO6" s="237">
        <v>0</v>
      </c>
      <c r="BP6" s="237">
        <v>0</v>
      </c>
      <c r="BQ6" s="237">
        <v>0</v>
      </c>
      <c r="BR6" s="237">
        <v>0</v>
      </c>
      <c r="BS6" s="237">
        <v>0</v>
      </c>
      <c r="BT6" s="237">
        <v>0</v>
      </c>
      <c r="BU6" s="237">
        <v>0</v>
      </c>
      <c r="BV6" s="237">
        <v>0</v>
      </c>
      <c r="BW6" s="237">
        <v>0</v>
      </c>
      <c r="BX6" s="134">
        <v>0</v>
      </c>
      <c r="BY6" s="134">
        <v>0</v>
      </c>
      <c r="BZ6" s="135">
        <v>0</v>
      </c>
    </row>
    <row r="7" spans="1:78" x14ac:dyDescent="0.35">
      <c r="B7" s="194" t="s">
        <v>238</v>
      </c>
      <c r="D7" s="237">
        <v>0</v>
      </c>
      <c r="E7" s="237">
        <v>0</v>
      </c>
      <c r="F7" s="237">
        <v>0</v>
      </c>
      <c r="G7" s="237">
        <v>0</v>
      </c>
      <c r="H7" s="237">
        <v>0</v>
      </c>
      <c r="I7" s="237">
        <v>0</v>
      </c>
      <c r="J7" s="237">
        <v>0</v>
      </c>
      <c r="K7" s="237">
        <v>0</v>
      </c>
      <c r="L7" s="237">
        <v>0</v>
      </c>
      <c r="M7" s="237">
        <v>0</v>
      </c>
      <c r="N7" s="237">
        <v>0</v>
      </c>
      <c r="O7" s="237">
        <v>0</v>
      </c>
      <c r="P7" s="237">
        <v>0</v>
      </c>
      <c r="Q7" s="237">
        <v>0</v>
      </c>
      <c r="R7" s="237">
        <v>0</v>
      </c>
      <c r="S7" s="237">
        <v>0</v>
      </c>
      <c r="T7" s="237">
        <v>0</v>
      </c>
      <c r="U7" s="237">
        <v>0</v>
      </c>
      <c r="V7" s="237">
        <v>0</v>
      </c>
      <c r="W7" s="237">
        <v>0</v>
      </c>
      <c r="X7" s="237">
        <v>0</v>
      </c>
      <c r="Y7" s="237">
        <v>0</v>
      </c>
      <c r="Z7" s="237">
        <v>0</v>
      </c>
      <c r="AA7" s="237">
        <v>0</v>
      </c>
      <c r="AB7" s="237">
        <v>0</v>
      </c>
      <c r="AC7" s="237">
        <v>0</v>
      </c>
      <c r="AD7" s="237">
        <v>0</v>
      </c>
      <c r="AE7" s="237">
        <v>0</v>
      </c>
      <c r="AF7" s="237">
        <v>0</v>
      </c>
      <c r="AG7" s="237">
        <v>0</v>
      </c>
      <c r="AH7" s="237">
        <v>7244</v>
      </c>
      <c r="AI7" s="237">
        <v>7250</v>
      </c>
      <c r="AJ7" s="237">
        <v>7230</v>
      </c>
      <c r="AK7" s="237">
        <v>7174</v>
      </c>
      <c r="AL7" s="237">
        <v>7091</v>
      </c>
      <c r="AM7" s="237">
        <v>6983</v>
      </c>
      <c r="AN7" s="237">
        <v>6924</v>
      </c>
      <c r="AO7" s="237">
        <v>6868</v>
      </c>
      <c r="AP7" s="237">
        <v>6816</v>
      </c>
      <c r="AQ7" s="237">
        <v>6768</v>
      </c>
      <c r="AR7" s="237">
        <v>6752</v>
      </c>
      <c r="AS7" s="237">
        <v>6745</v>
      </c>
      <c r="AT7" s="237">
        <v>6780</v>
      </c>
      <c r="AU7" s="237">
        <v>6854</v>
      </c>
      <c r="AV7" s="237">
        <v>6795</v>
      </c>
      <c r="AW7" s="237">
        <v>6849</v>
      </c>
      <c r="AX7" s="237">
        <v>6905</v>
      </c>
      <c r="AY7" s="237">
        <v>6943</v>
      </c>
      <c r="AZ7" s="237">
        <v>6970</v>
      </c>
      <c r="BA7" s="237">
        <v>7008</v>
      </c>
      <c r="BB7" s="237">
        <v>7021</v>
      </c>
      <c r="BC7" s="237">
        <v>7025</v>
      </c>
      <c r="BD7" s="237">
        <v>7012</v>
      </c>
      <c r="BE7" s="237">
        <v>6991</v>
      </c>
      <c r="BF7" s="237">
        <v>7042</v>
      </c>
      <c r="BG7" s="237">
        <v>0</v>
      </c>
      <c r="BH7" s="237">
        <v>0</v>
      </c>
      <c r="BI7" s="237">
        <v>0</v>
      </c>
      <c r="BJ7" s="237">
        <v>0</v>
      </c>
      <c r="BK7" s="237">
        <v>0</v>
      </c>
      <c r="BL7" s="237">
        <v>0</v>
      </c>
      <c r="BM7" s="237">
        <v>0</v>
      </c>
      <c r="BN7" s="237">
        <v>0</v>
      </c>
      <c r="BO7" s="237">
        <v>0</v>
      </c>
      <c r="BP7" s="237">
        <v>0</v>
      </c>
      <c r="BQ7" s="237">
        <v>0</v>
      </c>
      <c r="BR7" s="237">
        <v>0</v>
      </c>
      <c r="BS7" s="237">
        <v>0</v>
      </c>
      <c r="BT7" s="237">
        <v>0</v>
      </c>
      <c r="BU7" s="237">
        <v>0</v>
      </c>
      <c r="BV7" s="237">
        <v>0</v>
      </c>
      <c r="BW7" s="237">
        <v>0</v>
      </c>
      <c r="BX7" s="134">
        <v>0</v>
      </c>
      <c r="BY7" s="134">
        <v>0</v>
      </c>
      <c r="BZ7" s="135">
        <v>0</v>
      </c>
    </row>
    <row r="8" spans="1:78" x14ac:dyDescent="0.35">
      <c r="B8" s="208" t="s">
        <v>228</v>
      </c>
      <c r="D8" s="237">
        <v>0</v>
      </c>
      <c r="E8" s="237">
        <v>0</v>
      </c>
      <c r="F8" s="237">
        <v>0</v>
      </c>
      <c r="G8" s="237">
        <v>0</v>
      </c>
      <c r="H8" s="237">
        <v>0</v>
      </c>
      <c r="I8" s="237">
        <v>0</v>
      </c>
      <c r="J8" s="237">
        <v>0</v>
      </c>
      <c r="K8" s="237">
        <v>0</v>
      </c>
      <c r="L8" s="237">
        <v>0</v>
      </c>
      <c r="M8" s="237">
        <v>0</v>
      </c>
      <c r="N8" s="237">
        <v>0</v>
      </c>
      <c r="O8" s="237">
        <v>0</v>
      </c>
      <c r="P8" s="237">
        <v>0</v>
      </c>
      <c r="Q8" s="237">
        <v>0</v>
      </c>
      <c r="R8" s="237">
        <v>0</v>
      </c>
      <c r="S8" s="237">
        <v>0</v>
      </c>
      <c r="T8" s="237">
        <v>0</v>
      </c>
      <c r="U8" s="237">
        <v>0</v>
      </c>
      <c r="V8" s="237">
        <v>0</v>
      </c>
      <c r="W8" s="237">
        <v>0</v>
      </c>
      <c r="X8" s="237">
        <v>0</v>
      </c>
      <c r="Y8" s="237">
        <v>0</v>
      </c>
      <c r="Z8" s="237">
        <v>0</v>
      </c>
      <c r="AA8" s="237">
        <v>0</v>
      </c>
      <c r="AB8" s="237">
        <v>0</v>
      </c>
      <c r="AC8" s="237">
        <v>0</v>
      </c>
      <c r="AD8" s="237">
        <v>0</v>
      </c>
      <c r="AE8" s="237">
        <v>0</v>
      </c>
      <c r="AF8" s="237">
        <v>0</v>
      </c>
      <c r="AG8" s="237">
        <v>0</v>
      </c>
      <c r="AH8" s="237">
        <v>13589</v>
      </c>
      <c r="AI8" s="237">
        <v>13438</v>
      </c>
      <c r="AJ8" s="237">
        <v>13273</v>
      </c>
      <c r="AK8" s="237">
        <v>13079</v>
      </c>
      <c r="AL8" s="237">
        <v>12856</v>
      </c>
      <c r="AM8" s="237">
        <v>12584</v>
      </c>
      <c r="AN8" s="237">
        <v>12449</v>
      </c>
      <c r="AO8" s="237">
        <v>12325</v>
      </c>
      <c r="AP8" s="237">
        <v>12217</v>
      </c>
      <c r="AQ8" s="237">
        <v>12141</v>
      </c>
      <c r="AR8" s="237">
        <v>12124</v>
      </c>
      <c r="AS8" s="237">
        <v>12137</v>
      </c>
      <c r="AT8" s="237">
        <v>12227</v>
      </c>
      <c r="AU8" s="237">
        <v>12405</v>
      </c>
      <c r="AV8" s="237">
        <v>12285</v>
      </c>
      <c r="AW8" s="237">
        <v>12414</v>
      </c>
      <c r="AX8" s="237">
        <v>12543</v>
      </c>
      <c r="AY8" s="237">
        <v>12579</v>
      </c>
      <c r="AZ8" s="237">
        <v>12625</v>
      </c>
      <c r="BA8" s="237">
        <v>12729</v>
      </c>
      <c r="BB8" s="237">
        <v>12716</v>
      </c>
      <c r="BC8" s="237">
        <v>12689</v>
      </c>
      <c r="BD8" s="237">
        <v>12656</v>
      </c>
      <c r="BE8" s="237">
        <v>12600</v>
      </c>
      <c r="BF8" s="237">
        <v>12622</v>
      </c>
      <c r="BG8" s="237">
        <v>0</v>
      </c>
      <c r="BH8" s="237">
        <v>0</v>
      </c>
      <c r="BI8" s="237">
        <v>0</v>
      </c>
      <c r="BJ8" s="237">
        <v>0</v>
      </c>
      <c r="BK8" s="237">
        <v>0</v>
      </c>
      <c r="BL8" s="237">
        <v>0</v>
      </c>
      <c r="BM8" s="237">
        <v>0</v>
      </c>
      <c r="BN8" s="237">
        <v>0</v>
      </c>
      <c r="BO8" s="237">
        <v>0</v>
      </c>
      <c r="BP8" s="237">
        <v>0</v>
      </c>
      <c r="BQ8" s="237">
        <v>0</v>
      </c>
      <c r="BR8" s="237">
        <v>0</v>
      </c>
      <c r="BS8" s="237">
        <v>0</v>
      </c>
      <c r="BT8" s="237">
        <v>0</v>
      </c>
      <c r="BU8" s="237">
        <v>0</v>
      </c>
      <c r="BV8" s="237">
        <v>0</v>
      </c>
      <c r="BW8" s="237">
        <v>0</v>
      </c>
      <c r="BX8" s="134">
        <v>0</v>
      </c>
      <c r="BY8" s="134">
        <v>0</v>
      </c>
      <c r="BZ8" s="135">
        <v>0</v>
      </c>
    </row>
    <row r="9" spans="1:78" x14ac:dyDescent="0.35">
      <c r="B9" s="194" t="s">
        <v>133</v>
      </c>
      <c r="D9" s="237">
        <v>0</v>
      </c>
      <c r="E9" s="237">
        <v>0</v>
      </c>
      <c r="F9" s="237">
        <v>0</v>
      </c>
      <c r="G9" s="237">
        <v>0</v>
      </c>
      <c r="H9" s="237">
        <v>0</v>
      </c>
      <c r="I9" s="237">
        <v>0</v>
      </c>
      <c r="J9" s="237">
        <v>0</v>
      </c>
      <c r="K9" s="237">
        <v>0</v>
      </c>
      <c r="L9" s="237">
        <v>0</v>
      </c>
      <c r="M9" s="237">
        <v>0</v>
      </c>
      <c r="N9" s="237">
        <v>0</v>
      </c>
      <c r="O9" s="237">
        <v>0</v>
      </c>
      <c r="P9" s="237">
        <v>0</v>
      </c>
      <c r="Q9" s="237">
        <v>0</v>
      </c>
      <c r="R9" s="237">
        <v>0</v>
      </c>
      <c r="S9" s="237">
        <v>0</v>
      </c>
      <c r="T9" s="237">
        <v>0</v>
      </c>
      <c r="U9" s="237">
        <v>0</v>
      </c>
      <c r="V9" s="237">
        <v>0</v>
      </c>
      <c r="W9" s="237">
        <v>0</v>
      </c>
      <c r="X9" s="237">
        <v>0</v>
      </c>
      <c r="Y9" s="237">
        <v>0</v>
      </c>
      <c r="Z9" s="237">
        <v>0</v>
      </c>
      <c r="AA9" s="237">
        <v>0</v>
      </c>
      <c r="AB9" s="237">
        <v>0</v>
      </c>
      <c r="AC9" s="237">
        <v>0</v>
      </c>
      <c r="AD9" s="237">
        <v>0</v>
      </c>
      <c r="AE9" s="237">
        <v>0</v>
      </c>
      <c r="AF9" s="237">
        <v>0</v>
      </c>
      <c r="AG9" s="237">
        <v>0</v>
      </c>
      <c r="AH9" s="237">
        <v>0</v>
      </c>
      <c r="AI9" s="237">
        <v>0</v>
      </c>
      <c r="AJ9" s="237">
        <v>0</v>
      </c>
      <c r="AK9" s="237">
        <v>0</v>
      </c>
      <c r="AL9" s="237">
        <v>0</v>
      </c>
      <c r="AM9" s="237">
        <v>0</v>
      </c>
      <c r="AN9" s="237">
        <v>0</v>
      </c>
      <c r="AO9" s="237">
        <v>0</v>
      </c>
      <c r="AP9" s="237">
        <v>0</v>
      </c>
      <c r="AQ9" s="237">
        <v>0</v>
      </c>
      <c r="AR9" s="237">
        <v>0</v>
      </c>
      <c r="AS9" s="237">
        <v>0</v>
      </c>
      <c r="AT9" s="237">
        <v>0</v>
      </c>
      <c r="AU9" s="237">
        <v>0</v>
      </c>
      <c r="AV9" s="237">
        <v>106</v>
      </c>
      <c r="AW9" s="237">
        <v>129</v>
      </c>
      <c r="AX9" s="237">
        <v>147</v>
      </c>
      <c r="AY9" s="237">
        <v>166</v>
      </c>
      <c r="AZ9" s="237">
        <v>181</v>
      </c>
      <c r="BA9" s="237">
        <v>197</v>
      </c>
      <c r="BB9" s="237">
        <v>207</v>
      </c>
      <c r="BC9" s="237">
        <v>216</v>
      </c>
      <c r="BD9" s="237">
        <v>227</v>
      </c>
      <c r="BE9" s="237">
        <v>239</v>
      </c>
      <c r="BF9" s="237">
        <v>258</v>
      </c>
      <c r="BG9" s="237">
        <v>270</v>
      </c>
      <c r="BH9" s="237">
        <v>279</v>
      </c>
      <c r="BI9" s="237">
        <v>286</v>
      </c>
      <c r="BJ9" s="237">
        <v>292</v>
      </c>
      <c r="BK9" s="237">
        <v>300</v>
      </c>
      <c r="BL9" s="237">
        <v>310</v>
      </c>
      <c r="BM9" s="237">
        <v>322</v>
      </c>
      <c r="BN9" s="237">
        <v>331</v>
      </c>
      <c r="BO9" s="237">
        <v>339</v>
      </c>
      <c r="BP9" s="237">
        <v>350</v>
      </c>
      <c r="BQ9" s="237">
        <v>362</v>
      </c>
      <c r="BR9" s="237">
        <v>381</v>
      </c>
      <c r="BS9" s="237">
        <v>406</v>
      </c>
      <c r="BT9" s="237">
        <v>426</v>
      </c>
      <c r="BU9" s="237">
        <v>455</v>
      </c>
      <c r="BV9" s="237">
        <v>483</v>
      </c>
      <c r="BW9" s="237">
        <v>510</v>
      </c>
      <c r="BX9" s="134">
        <v>540</v>
      </c>
      <c r="BY9" s="134">
        <v>575</v>
      </c>
      <c r="BZ9" s="135">
        <v>626</v>
      </c>
    </row>
    <row r="10" spans="1:78" x14ac:dyDescent="0.35">
      <c r="B10" s="208" t="s">
        <v>226</v>
      </c>
      <c r="D10" s="204">
        <v>0</v>
      </c>
      <c r="E10" s="204">
        <v>0</v>
      </c>
      <c r="F10" s="204">
        <v>0</v>
      </c>
      <c r="G10" s="204">
        <v>0</v>
      </c>
      <c r="H10" s="204">
        <v>0</v>
      </c>
      <c r="I10" s="204">
        <v>0</v>
      </c>
      <c r="J10" s="204">
        <v>0</v>
      </c>
      <c r="K10" s="204">
        <v>0</v>
      </c>
      <c r="L10" s="204">
        <v>0</v>
      </c>
      <c r="M10" s="204">
        <v>0</v>
      </c>
      <c r="N10" s="204">
        <v>0</v>
      </c>
      <c r="O10" s="204">
        <v>0</v>
      </c>
      <c r="P10" s="204">
        <v>0</v>
      </c>
      <c r="Q10" s="204">
        <v>0</v>
      </c>
      <c r="R10" s="204">
        <v>0</v>
      </c>
      <c r="S10" s="204">
        <v>0</v>
      </c>
      <c r="T10" s="204">
        <v>0</v>
      </c>
      <c r="U10" s="204">
        <v>0</v>
      </c>
      <c r="V10" s="204">
        <v>0</v>
      </c>
      <c r="W10" s="204">
        <v>0</v>
      </c>
      <c r="X10" s="204">
        <v>0</v>
      </c>
      <c r="Y10" s="204">
        <v>0</v>
      </c>
      <c r="Z10" s="204">
        <v>0</v>
      </c>
      <c r="AA10" s="204">
        <v>0</v>
      </c>
      <c r="AB10" s="204">
        <v>0</v>
      </c>
      <c r="AC10" s="204">
        <v>0</v>
      </c>
      <c r="AD10" s="204">
        <v>0</v>
      </c>
      <c r="AE10" s="204">
        <v>0</v>
      </c>
      <c r="AF10" s="204">
        <v>0</v>
      </c>
      <c r="AG10" s="204">
        <v>0</v>
      </c>
      <c r="AH10" s="204">
        <v>0</v>
      </c>
      <c r="AI10" s="204">
        <v>0</v>
      </c>
      <c r="AJ10" s="204">
        <v>0</v>
      </c>
      <c r="AK10" s="204">
        <v>0</v>
      </c>
      <c r="AL10" s="204">
        <v>0</v>
      </c>
      <c r="AM10" s="204">
        <v>0</v>
      </c>
      <c r="AN10" s="204">
        <v>0</v>
      </c>
      <c r="AO10" s="204">
        <v>0</v>
      </c>
      <c r="AP10" s="204">
        <v>0</v>
      </c>
      <c r="AQ10" s="204">
        <v>0</v>
      </c>
      <c r="AR10" s="204">
        <v>0</v>
      </c>
      <c r="AS10" s="204">
        <v>0</v>
      </c>
      <c r="AT10" s="204">
        <v>0</v>
      </c>
      <c r="AU10" s="204">
        <v>0</v>
      </c>
      <c r="AV10" s="204">
        <v>99</v>
      </c>
      <c r="AW10" s="204">
        <v>128</v>
      </c>
      <c r="AX10" s="204">
        <v>145</v>
      </c>
      <c r="AY10" s="204">
        <v>164</v>
      </c>
      <c r="AZ10" s="204">
        <v>181</v>
      </c>
      <c r="BA10" s="204">
        <v>197</v>
      </c>
      <c r="BB10" s="204">
        <v>207</v>
      </c>
      <c r="BC10" s="204">
        <v>216</v>
      </c>
      <c r="BD10" s="204">
        <v>226</v>
      </c>
      <c r="BE10" s="204">
        <v>239</v>
      </c>
      <c r="BF10" s="204">
        <v>258</v>
      </c>
      <c r="BG10" s="204">
        <v>270</v>
      </c>
      <c r="BH10" s="204">
        <v>279</v>
      </c>
      <c r="BI10" s="204">
        <v>286</v>
      </c>
      <c r="BJ10" s="204">
        <v>292</v>
      </c>
      <c r="BK10" s="204">
        <v>300</v>
      </c>
      <c r="BL10" s="204">
        <v>310</v>
      </c>
      <c r="BM10" s="204">
        <v>322</v>
      </c>
      <c r="BN10" s="204">
        <v>331</v>
      </c>
      <c r="BO10" s="204">
        <v>339</v>
      </c>
      <c r="BP10" s="204">
        <v>350</v>
      </c>
      <c r="BQ10" s="204">
        <v>362</v>
      </c>
      <c r="BR10" s="204">
        <v>381</v>
      </c>
      <c r="BS10" s="204">
        <v>406</v>
      </c>
      <c r="BT10" s="204">
        <v>426</v>
      </c>
      <c r="BU10" s="204">
        <v>454</v>
      </c>
      <c r="BV10" s="204">
        <v>482</v>
      </c>
      <c r="BW10" s="204">
        <v>510</v>
      </c>
      <c r="BX10" s="205">
        <v>540</v>
      </c>
      <c r="BY10" s="205">
        <v>575</v>
      </c>
      <c r="BZ10" s="206">
        <v>625</v>
      </c>
    </row>
    <row r="11" spans="1:78" x14ac:dyDescent="0.35">
      <c r="B11" s="208" t="s">
        <v>227</v>
      </c>
      <c r="D11" s="204">
        <v>0</v>
      </c>
      <c r="E11" s="204">
        <v>0</v>
      </c>
      <c r="F11" s="204">
        <v>0</v>
      </c>
      <c r="G11" s="204">
        <v>0</v>
      </c>
      <c r="H11" s="204">
        <v>0</v>
      </c>
      <c r="I11" s="204">
        <v>0</v>
      </c>
      <c r="J11" s="204">
        <v>0</v>
      </c>
      <c r="K11" s="204">
        <v>0</v>
      </c>
      <c r="L11" s="204">
        <v>0</v>
      </c>
      <c r="M11" s="204">
        <v>0</v>
      </c>
      <c r="N11" s="204">
        <v>0</v>
      </c>
      <c r="O11" s="204">
        <v>0</v>
      </c>
      <c r="P11" s="204">
        <v>0</v>
      </c>
      <c r="Q11" s="204">
        <v>0</v>
      </c>
      <c r="R11" s="204">
        <v>0</v>
      </c>
      <c r="S11" s="204">
        <v>0</v>
      </c>
      <c r="T11" s="204">
        <v>0</v>
      </c>
      <c r="U11" s="204">
        <v>0</v>
      </c>
      <c r="V11" s="204">
        <v>0</v>
      </c>
      <c r="W11" s="204">
        <v>0</v>
      </c>
      <c r="X11" s="204">
        <v>0</v>
      </c>
      <c r="Y11" s="204">
        <v>0</v>
      </c>
      <c r="Z11" s="204">
        <v>0</v>
      </c>
      <c r="AA11" s="204">
        <v>0</v>
      </c>
      <c r="AB11" s="204">
        <v>0</v>
      </c>
      <c r="AC11" s="204">
        <v>0</v>
      </c>
      <c r="AD11" s="204">
        <v>0</v>
      </c>
      <c r="AE11" s="204">
        <v>0</v>
      </c>
      <c r="AF11" s="204">
        <v>0</v>
      </c>
      <c r="AG11" s="204">
        <v>0</v>
      </c>
      <c r="AH11" s="204">
        <v>0</v>
      </c>
      <c r="AI11" s="204">
        <v>0</v>
      </c>
      <c r="AJ11" s="204">
        <v>0</v>
      </c>
      <c r="AK11" s="204">
        <v>0</v>
      </c>
      <c r="AL11" s="204">
        <v>0</v>
      </c>
      <c r="AM11" s="204">
        <v>0</v>
      </c>
      <c r="AN11" s="204">
        <v>0</v>
      </c>
      <c r="AO11" s="204">
        <v>0</v>
      </c>
      <c r="AP11" s="204">
        <v>0</v>
      </c>
      <c r="AQ11" s="204">
        <v>0</v>
      </c>
      <c r="AR11" s="204">
        <v>0</v>
      </c>
      <c r="AS11" s="204">
        <v>0</v>
      </c>
      <c r="AT11" s="204">
        <v>0</v>
      </c>
      <c r="AU11" s="204">
        <v>0</v>
      </c>
      <c r="AV11" s="204">
        <v>7</v>
      </c>
      <c r="AW11" s="204">
        <v>1</v>
      </c>
      <c r="AX11" s="204">
        <v>2</v>
      </c>
      <c r="AY11" s="204">
        <v>2</v>
      </c>
      <c r="AZ11" s="204">
        <v>0</v>
      </c>
      <c r="BA11" s="204">
        <v>0</v>
      </c>
      <c r="BB11" s="204">
        <v>0</v>
      </c>
      <c r="BC11" s="204">
        <v>0</v>
      </c>
      <c r="BD11" s="204">
        <v>1</v>
      </c>
      <c r="BE11" s="204">
        <v>0</v>
      </c>
      <c r="BF11" s="204">
        <v>0</v>
      </c>
      <c r="BG11" s="204">
        <v>0</v>
      </c>
      <c r="BH11" s="204">
        <v>0</v>
      </c>
      <c r="BI11" s="204">
        <v>0</v>
      </c>
      <c r="BJ11" s="204">
        <v>0</v>
      </c>
      <c r="BK11" s="204">
        <v>0</v>
      </c>
      <c r="BL11" s="204">
        <v>0</v>
      </c>
      <c r="BM11" s="204">
        <v>0</v>
      </c>
      <c r="BN11" s="204">
        <v>0</v>
      </c>
      <c r="BO11" s="204">
        <v>0</v>
      </c>
      <c r="BP11" s="204">
        <v>0</v>
      </c>
      <c r="BQ11" s="204">
        <v>0</v>
      </c>
      <c r="BR11" s="204">
        <v>0</v>
      </c>
      <c r="BS11" s="204">
        <v>0</v>
      </c>
      <c r="BT11" s="204">
        <v>0</v>
      </c>
      <c r="BU11" s="204">
        <v>0</v>
      </c>
      <c r="BV11" s="204">
        <v>1</v>
      </c>
      <c r="BW11" s="204">
        <v>1</v>
      </c>
      <c r="BX11" s="205">
        <v>1</v>
      </c>
      <c r="BY11" s="205">
        <v>1</v>
      </c>
      <c r="BZ11" s="206">
        <v>1</v>
      </c>
    </row>
    <row r="12" spans="1:78" x14ac:dyDescent="0.35">
      <c r="B12" s="194" t="s">
        <v>242</v>
      </c>
      <c r="D12" s="237">
        <v>0</v>
      </c>
      <c r="E12" s="237">
        <v>0</v>
      </c>
      <c r="F12" s="237">
        <v>0</v>
      </c>
      <c r="G12" s="237">
        <v>0</v>
      </c>
      <c r="H12" s="237">
        <v>0</v>
      </c>
      <c r="I12" s="237">
        <v>0</v>
      </c>
      <c r="J12" s="237">
        <v>0</v>
      </c>
      <c r="K12" s="237">
        <v>0</v>
      </c>
      <c r="L12" s="237">
        <v>0</v>
      </c>
      <c r="M12" s="237">
        <v>0</v>
      </c>
      <c r="N12" s="237">
        <v>0</v>
      </c>
      <c r="O12" s="237">
        <v>0</v>
      </c>
      <c r="P12" s="237">
        <v>0</v>
      </c>
      <c r="Q12" s="237">
        <v>0</v>
      </c>
      <c r="R12" s="237">
        <v>0</v>
      </c>
      <c r="S12" s="237">
        <v>0</v>
      </c>
      <c r="T12" s="237">
        <v>0</v>
      </c>
      <c r="U12" s="237">
        <v>0</v>
      </c>
      <c r="V12" s="237">
        <v>0</v>
      </c>
      <c r="W12" s="237">
        <v>0</v>
      </c>
      <c r="X12" s="237">
        <v>0</v>
      </c>
      <c r="Y12" s="237">
        <v>0</v>
      </c>
      <c r="Z12" s="237">
        <v>0</v>
      </c>
      <c r="AA12" s="237">
        <v>0</v>
      </c>
      <c r="AB12" s="237">
        <v>0</v>
      </c>
      <c r="AC12" s="237">
        <v>0</v>
      </c>
      <c r="AD12" s="237">
        <v>0</v>
      </c>
      <c r="AE12" s="237">
        <v>0</v>
      </c>
      <c r="AF12" s="237">
        <v>3</v>
      </c>
      <c r="AG12" s="237">
        <v>11</v>
      </c>
      <c r="AH12" s="237">
        <v>15</v>
      </c>
      <c r="AI12" s="237">
        <v>15</v>
      </c>
      <c r="AJ12" s="237">
        <v>16</v>
      </c>
      <c r="AK12" s="237">
        <v>16</v>
      </c>
      <c r="AL12" s="237">
        <v>16</v>
      </c>
      <c r="AM12" s="237">
        <v>16</v>
      </c>
      <c r="AN12" s="237">
        <v>17</v>
      </c>
      <c r="AO12" s="237">
        <v>17</v>
      </c>
      <c r="AP12" s="237">
        <v>17</v>
      </c>
      <c r="AQ12" s="237">
        <v>17</v>
      </c>
      <c r="AR12" s="237">
        <v>17</v>
      </c>
      <c r="AS12" s="237">
        <v>18</v>
      </c>
      <c r="AT12" s="237">
        <v>18</v>
      </c>
      <c r="AU12" s="237">
        <v>19</v>
      </c>
      <c r="AV12" s="237">
        <v>0</v>
      </c>
      <c r="AW12" s="237">
        <v>0</v>
      </c>
      <c r="AX12" s="237">
        <v>0</v>
      </c>
      <c r="AY12" s="237">
        <v>0</v>
      </c>
      <c r="AZ12" s="237">
        <v>0</v>
      </c>
      <c r="BA12" s="237">
        <v>0</v>
      </c>
      <c r="BB12" s="237">
        <v>0</v>
      </c>
      <c r="BC12" s="237">
        <v>0</v>
      </c>
      <c r="BD12" s="237">
        <v>0</v>
      </c>
      <c r="BE12" s="237">
        <v>0</v>
      </c>
      <c r="BF12" s="237">
        <v>0</v>
      </c>
      <c r="BG12" s="237">
        <v>0</v>
      </c>
      <c r="BH12" s="237">
        <v>0</v>
      </c>
      <c r="BI12" s="237">
        <v>0</v>
      </c>
      <c r="BJ12" s="237">
        <v>0</v>
      </c>
      <c r="BK12" s="237">
        <v>0</v>
      </c>
      <c r="BL12" s="237">
        <v>0</v>
      </c>
      <c r="BM12" s="237">
        <v>0</v>
      </c>
      <c r="BN12" s="237">
        <v>0</v>
      </c>
      <c r="BO12" s="237">
        <v>0</v>
      </c>
      <c r="BP12" s="237">
        <v>0</v>
      </c>
      <c r="BQ12" s="237">
        <v>0</v>
      </c>
      <c r="BR12" s="237">
        <v>0</v>
      </c>
      <c r="BS12" s="237">
        <v>0</v>
      </c>
      <c r="BT12" s="237">
        <v>0</v>
      </c>
      <c r="BU12" s="237">
        <v>0</v>
      </c>
      <c r="BV12" s="237">
        <v>0</v>
      </c>
      <c r="BW12" s="237">
        <v>0</v>
      </c>
      <c r="BX12" s="134">
        <v>0</v>
      </c>
      <c r="BY12" s="134">
        <v>0</v>
      </c>
      <c r="BZ12" s="135">
        <v>0</v>
      </c>
    </row>
    <row r="13" spans="1:78" ht="26.25" customHeight="1" x14ac:dyDescent="0.35">
      <c r="B13" s="218" t="s">
        <v>285</v>
      </c>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5"/>
      <c r="BU13" s="205"/>
      <c r="BV13" s="205"/>
      <c r="BW13" s="205"/>
      <c r="BX13" s="205"/>
      <c r="BY13" s="205"/>
      <c r="BZ13" s="206"/>
    </row>
    <row r="14" spans="1:78" x14ac:dyDescent="0.35">
      <c r="B14" s="238" t="s">
        <v>120</v>
      </c>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v>1</v>
      </c>
      <c r="BR14" s="204">
        <v>1</v>
      </c>
      <c r="BS14" s="204">
        <v>1</v>
      </c>
      <c r="BT14" s="204">
        <v>1</v>
      </c>
      <c r="BU14" s="204">
        <v>1</v>
      </c>
      <c r="BV14" s="204">
        <v>1</v>
      </c>
      <c r="BW14" s="204">
        <v>1</v>
      </c>
      <c r="BX14" s="205">
        <v>1</v>
      </c>
      <c r="BY14" s="205">
        <v>1</v>
      </c>
      <c r="BZ14" s="206">
        <v>1</v>
      </c>
    </row>
    <row r="15" spans="1:78" x14ac:dyDescent="0.35">
      <c r="B15" s="194" t="s">
        <v>284</v>
      </c>
      <c r="D15" s="204">
        <v>0</v>
      </c>
      <c r="E15" s="204">
        <v>0</v>
      </c>
      <c r="F15" s="204">
        <v>0</v>
      </c>
      <c r="G15" s="204">
        <v>0</v>
      </c>
      <c r="H15" s="204">
        <v>0</v>
      </c>
      <c r="I15" s="204">
        <v>0</v>
      </c>
      <c r="J15" s="204">
        <v>0</v>
      </c>
      <c r="K15" s="204">
        <v>0</v>
      </c>
      <c r="L15" s="204">
        <v>0</v>
      </c>
      <c r="M15" s="204">
        <v>0</v>
      </c>
      <c r="N15" s="204">
        <v>0</v>
      </c>
      <c r="O15" s="204">
        <v>0</v>
      </c>
      <c r="P15" s="204">
        <v>0</v>
      </c>
      <c r="Q15" s="204">
        <v>0</v>
      </c>
      <c r="R15" s="204">
        <v>0</v>
      </c>
      <c r="S15" s="204">
        <v>0</v>
      </c>
      <c r="T15" s="204">
        <v>0</v>
      </c>
      <c r="U15" s="204">
        <v>0</v>
      </c>
      <c r="V15" s="204">
        <v>0</v>
      </c>
      <c r="W15" s="204">
        <v>0</v>
      </c>
      <c r="X15" s="204">
        <v>0</v>
      </c>
      <c r="Y15" s="204">
        <v>0</v>
      </c>
      <c r="Z15" s="204">
        <v>0</v>
      </c>
      <c r="AA15" s="204">
        <v>0</v>
      </c>
      <c r="AB15" s="204">
        <v>0</v>
      </c>
      <c r="AC15" s="204">
        <v>41</v>
      </c>
      <c r="AD15" s="204">
        <v>51</v>
      </c>
      <c r="AE15" s="204">
        <v>56</v>
      </c>
      <c r="AF15" s="204">
        <v>64</v>
      </c>
      <c r="AG15" s="204">
        <v>70</v>
      </c>
      <c r="AH15" s="204">
        <v>76</v>
      </c>
      <c r="AI15" s="204">
        <v>80</v>
      </c>
      <c r="AJ15" s="204">
        <v>86</v>
      </c>
      <c r="AK15" s="204">
        <v>97</v>
      </c>
      <c r="AL15" s="204">
        <v>105</v>
      </c>
      <c r="AM15" s="204">
        <v>118</v>
      </c>
      <c r="AN15" s="204">
        <v>132</v>
      </c>
      <c r="AO15" s="204">
        <v>142</v>
      </c>
      <c r="AP15" s="204">
        <v>154</v>
      </c>
      <c r="AQ15" s="204">
        <v>166</v>
      </c>
      <c r="AR15" s="204">
        <v>176</v>
      </c>
      <c r="AS15" s="204">
        <v>186</v>
      </c>
      <c r="AT15" s="204">
        <v>199</v>
      </c>
      <c r="AU15" s="204">
        <v>212</v>
      </c>
      <c r="AV15" s="204">
        <v>0</v>
      </c>
      <c r="AW15" s="204">
        <v>0</v>
      </c>
      <c r="AX15" s="204">
        <v>0</v>
      </c>
      <c r="AY15" s="204">
        <v>0</v>
      </c>
      <c r="AZ15" s="204">
        <v>0</v>
      </c>
      <c r="BA15" s="204">
        <v>0</v>
      </c>
      <c r="BB15" s="204">
        <v>0</v>
      </c>
      <c r="BC15" s="204">
        <v>0</v>
      </c>
      <c r="BD15" s="204">
        <v>0</v>
      </c>
      <c r="BE15" s="204">
        <v>0</v>
      </c>
      <c r="BF15" s="204">
        <v>0</v>
      </c>
      <c r="BG15" s="204">
        <v>0</v>
      </c>
      <c r="BH15" s="204">
        <v>0</v>
      </c>
      <c r="BI15" s="204">
        <v>0</v>
      </c>
      <c r="BJ15" s="204">
        <v>0</v>
      </c>
      <c r="BK15" s="204">
        <v>0</v>
      </c>
      <c r="BL15" s="204">
        <v>0</v>
      </c>
      <c r="BM15" s="204">
        <v>0</v>
      </c>
      <c r="BN15" s="204">
        <v>0</v>
      </c>
      <c r="BO15" s="204">
        <v>0</v>
      </c>
      <c r="BP15" s="204">
        <v>0</v>
      </c>
      <c r="BQ15" s="204">
        <v>0</v>
      </c>
      <c r="BR15" s="204">
        <v>0</v>
      </c>
      <c r="BS15" s="204">
        <v>0</v>
      </c>
      <c r="BT15" s="204">
        <v>0</v>
      </c>
      <c r="BU15" s="204">
        <v>0</v>
      </c>
      <c r="BV15" s="204">
        <v>0</v>
      </c>
      <c r="BW15" s="204">
        <v>0</v>
      </c>
      <c r="BX15" s="205">
        <v>0</v>
      </c>
      <c r="BY15" s="205">
        <v>0</v>
      </c>
      <c r="BZ15" s="206">
        <v>0</v>
      </c>
    </row>
    <row r="16" spans="1:78" x14ac:dyDescent="0.35">
      <c r="B16" s="194" t="s">
        <v>123</v>
      </c>
      <c r="D16" s="237">
        <v>0</v>
      </c>
      <c r="E16" s="237">
        <v>0</v>
      </c>
      <c r="F16" s="237">
        <v>0</v>
      </c>
      <c r="G16" s="237">
        <v>0</v>
      </c>
      <c r="H16" s="237">
        <v>0</v>
      </c>
      <c r="I16" s="237">
        <v>0</v>
      </c>
      <c r="J16" s="237">
        <v>0</v>
      </c>
      <c r="K16" s="237">
        <v>0</v>
      </c>
      <c r="L16" s="237">
        <v>0</v>
      </c>
      <c r="M16" s="237">
        <v>0</v>
      </c>
      <c r="N16" s="237">
        <v>0</v>
      </c>
      <c r="O16" s="237">
        <v>0</v>
      </c>
      <c r="P16" s="237">
        <v>0</v>
      </c>
      <c r="Q16" s="237">
        <v>0</v>
      </c>
      <c r="R16" s="237">
        <v>0</v>
      </c>
      <c r="S16" s="237">
        <v>0</v>
      </c>
      <c r="T16" s="237">
        <v>0</v>
      </c>
      <c r="U16" s="237">
        <v>0</v>
      </c>
      <c r="V16" s="237">
        <v>0</v>
      </c>
      <c r="W16" s="237">
        <v>0</v>
      </c>
      <c r="X16" s="237">
        <v>0</v>
      </c>
      <c r="Y16" s="237">
        <v>0</v>
      </c>
      <c r="Z16" s="237">
        <v>0</v>
      </c>
      <c r="AA16" s="237">
        <v>0</v>
      </c>
      <c r="AB16" s="237">
        <v>0</v>
      </c>
      <c r="AC16" s="237">
        <v>0</v>
      </c>
      <c r="AD16" s="237">
        <v>0</v>
      </c>
      <c r="AE16" s="237">
        <v>0</v>
      </c>
      <c r="AF16" s="237">
        <v>0</v>
      </c>
      <c r="AG16" s="237">
        <v>0</v>
      </c>
      <c r="AH16" s="237">
        <v>407</v>
      </c>
      <c r="AI16" s="237">
        <v>408</v>
      </c>
      <c r="AJ16" s="237">
        <v>393</v>
      </c>
      <c r="AK16" s="237">
        <v>377</v>
      </c>
      <c r="AL16" s="237">
        <v>374</v>
      </c>
      <c r="AM16" s="237">
        <v>367</v>
      </c>
      <c r="AN16" s="237">
        <v>362</v>
      </c>
      <c r="AO16" s="237">
        <v>347</v>
      </c>
      <c r="AP16" s="237">
        <v>340</v>
      </c>
      <c r="AQ16" s="237">
        <v>330</v>
      </c>
      <c r="AR16" s="237">
        <v>337</v>
      </c>
      <c r="AS16" s="237">
        <v>327</v>
      </c>
      <c r="AT16" s="237">
        <v>317</v>
      </c>
      <c r="AU16" s="237">
        <v>304</v>
      </c>
      <c r="AV16" s="237">
        <v>295</v>
      </c>
      <c r="AW16" s="237">
        <v>288</v>
      </c>
      <c r="AX16" s="237">
        <v>281</v>
      </c>
      <c r="AY16" s="237">
        <v>271</v>
      </c>
      <c r="AZ16" s="237">
        <v>263</v>
      </c>
      <c r="BA16" s="237">
        <v>252</v>
      </c>
      <c r="BB16" s="237">
        <v>244</v>
      </c>
      <c r="BC16" s="237">
        <v>237</v>
      </c>
      <c r="BD16" s="237">
        <v>233</v>
      </c>
      <c r="BE16" s="237">
        <v>214</v>
      </c>
      <c r="BF16" s="237">
        <v>227</v>
      </c>
      <c r="BG16" s="237">
        <v>203</v>
      </c>
      <c r="BH16" s="237">
        <v>180</v>
      </c>
      <c r="BI16" s="237">
        <v>163</v>
      </c>
      <c r="BJ16" s="237">
        <v>147</v>
      </c>
      <c r="BK16" s="237">
        <v>129</v>
      </c>
      <c r="BL16" s="237">
        <v>117</v>
      </c>
      <c r="BM16" s="237">
        <v>108</v>
      </c>
      <c r="BN16" s="237">
        <v>103</v>
      </c>
      <c r="BO16" s="237">
        <v>100</v>
      </c>
      <c r="BP16" s="237">
        <v>97</v>
      </c>
      <c r="BQ16" s="237">
        <v>95</v>
      </c>
      <c r="BR16" s="237">
        <v>92</v>
      </c>
      <c r="BS16" s="237">
        <v>92</v>
      </c>
      <c r="BT16" s="237">
        <v>90</v>
      </c>
      <c r="BU16" s="237">
        <v>97</v>
      </c>
      <c r="BV16" s="237">
        <v>110</v>
      </c>
      <c r="BW16" s="237">
        <v>107</v>
      </c>
      <c r="BX16" s="134">
        <v>101</v>
      </c>
      <c r="BY16" s="134">
        <v>96</v>
      </c>
      <c r="BZ16" s="135">
        <v>91</v>
      </c>
    </row>
    <row r="17" spans="2:78" x14ac:dyDescent="0.35">
      <c r="B17" s="239" t="s">
        <v>125</v>
      </c>
      <c r="D17" s="237">
        <v>0</v>
      </c>
      <c r="E17" s="237">
        <v>0</v>
      </c>
      <c r="F17" s="237">
        <v>0</v>
      </c>
      <c r="G17" s="237">
        <v>0</v>
      </c>
      <c r="H17" s="237">
        <v>0</v>
      </c>
      <c r="I17" s="237">
        <v>0</v>
      </c>
      <c r="J17" s="237">
        <v>0</v>
      </c>
      <c r="K17" s="237">
        <v>0</v>
      </c>
      <c r="L17" s="237">
        <v>0</v>
      </c>
      <c r="M17" s="237">
        <v>0</v>
      </c>
      <c r="N17" s="237">
        <v>0</v>
      </c>
      <c r="O17" s="237">
        <v>0</v>
      </c>
      <c r="P17" s="237">
        <v>0</v>
      </c>
      <c r="Q17" s="237">
        <v>0</v>
      </c>
      <c r="R17" s="237">
        <v>0</v>
      </c>
      <c r="S17" s="237">
        <v>0</v>
      </c>
      <c r="T17" s="237">
        <v>0</v>
      </c>
      <c r="U17" s="237">
        <v>0</v>
      </c>
      <c r="V17" s="237">
        <v>0</v>
      </c>
      <c r="W17" s="237">
        <v>0</v>
      </c>
      <c r="X17" s="237">
        <v>0</v>
      </c>
      <c r="Y17" s="237">
        <v>0</v>
      </c>
      <c r="Z17" s="237">
        <v>0</v>
      </c>
      <c r="AA17" s="237">
        <v>0</v>
      </c>
      <c r="AB17" s="237">
        <v>0</v>
      </c>
      <c r="AC17" s="237">
        <v>0</v>
      </c>
      <c r="AD17" s="237">
        <v>0</v>
      </c>
      <c r="AE17" s="237">
        <v>0</v>
      </c>
      <c r="AF17" s="237">
        <v>0</v>
      </c>
      <c r="AG17" s="237">
        <v>0</v>
      </c>
      <c r="AH17" s="237">
        <v>0</v>
      </c>
      <c r="AI17" s="237">
        <v>0</v>
      </c>
      <c r="AJ17" s="237">
        <v>0</v>
      </c>
      <c r="AK17" s="237">
        <v>0</v>
      </c>
      <c r="AL17" s="237">
        <v>0</v>
      </c>
      <c r="AM17" s="237">
        <v>0</v>
      </c>
      <c r="AN17" s="237">
        <v>0</v>
      </c>
      <c r="AO17" s="237">
        <v>0</v>
      </c>
      <c r="AP17" s="237">
        <v>0</v>
      </c>
      <c r="AQ17" s="237">
        <v>0</v>
      </c>
      <c r="AR17" s="237">
        <v>0</v>
      </c>
      <c r="AS17" s="237">
        <v>0</v>
      </c>
      <c r="AT17" s="237">
        <v>0</v>
      </c>
      <c r="AU17" s="237">
        <v>0</v>
      </c>
      <c r="AV17" s="237">
        <v>0</v>
      </c>
      <c r="AW17" s="237">
        <v>0</v>
      </c>
      <c r="AX17" s="237">
        <v>0</v>
      </c>
      <c r="AY17" s="237">
        <v>0</v>
      </c>
      <c r="AZ17" s="237">
        <v>0</v>
      </c>
      <c r="BA17" s="237">
        <v>0</v>
      </c>
      <c r="BB17" s="237">
        <v>0</v>
      </c>
      <c r="BC17" s="237">
        <v>383</v>
      </c>
      <c r="BD17" s="237">
        <v>384</v>
      </c>
      <c r="BE17" s="237">
        <v>408</v>
      </c>
      <c r="BF17" s="237">
        <v>433</v>
      </c>
      <c r="BG17" s="237">
        <v>455</v>
      </c>
      <c r="BH17" s="237">
        <v>467</v>
      </c>
      <c r="BI17" s="237">
        <v>475</v>
      </c>
      <c r="BJ17" s="237">
        <v>485</v>
      </c>
      <c r="BK17" s="237">
        <v>496</v>
      </c>
      <c r="BL17" s="237">
        <v>519</v>
      </c>
      <c r="BM17" s="237">
        <v>550</v>
      </c>
      <c r="BN17" s="237">
        <v>584</v>
      </c>
      <c r="BO17" s="237">
        <v>615</v>
      </c>
      <c r="BP17" s="237">
        <v>650</v>
      </c>
      <c r="BQ17" s="237">
        <v>675</v>
      </c>
      <c r="BR17" s="237">
        <v>730</v>
      </c>
      <c r="BS17" s="237">
        <v>793</v>
      </c>
      <c r="BT17" s="237">
        <v>844</v>
      </c>
      <c r="BU17" s="237">
        <v>901</v>
      </c>
      <c r="BV17" s="237">
        <v>972</v>
      </c>
      <c r="BW17" s="237">
        <v>1016</v>
      </c>
      <c r="BX17" s="134">
        <v>1056</v>
      </c>
      <c r="BY17" s="134">
        <v>1093</v>
      </c>
      <c r="BZ17" s="135">
        <v>1133</v>
      </c>
    </row>
    <row r="18" spans="2:78" x14ac:dyDescent="0.35">
      <c r="B18" s="208" t="s">
        <v>226</v>
      </c>
      <c r="D18" s="237">
        <v>0</v>
      </c>
      <c r="E18" s="237">
        <v>0</v>
      </c>
      <c r="F18" s="237">
        <v>0</v>
      </c>
      <c r="G18" s="237">
        <v>0</v>
      </c>
      <c r="H18" s="237">
        <v>0</v>
      </c>
      <c r="I18" s="237">
        <v>0</v>
      </c>
      <c r="J18" s="237">
        <v>0</v>
      </c>
      <c r="K18" s="237">
        <v>0</v>
      </c>
      <c r="L18" s="237">
        <v>0</v>
      </c>
      <c r="M18" s="237">
        <v>0</v>
      </c>
      <c r="N18" s="237">
        <v>0</v>
      </c>
      <c r="O18" s="237">
        <v>0</v>
      </c>
      <c r="P18" s="237">
        <v>0</v>
      </c>
      <c r="Q18" s="237">
        <v>0</v>
      </c>
      <c r="R18" s="237">
        <v>0</v>
      </c>
      <c r="S18" s="237">
        <v>0</v>
      </c>
      <c r="T18" s="237">
        <v>0</v>
      </c>
      <c r="U18" s="237">
        <v>0</v>
      </c>
      <c r="V18" s="237">
        <v>0</v>
      </c>
      <c r="W18" s="237">
        <v>0</v>
      </c>
      <c r="X18" s="237">
        <v>0</v>
      </c>
      <c r="Y18" s="237">
        <v>0</v>
      </c>
      <c r="Z18" s="237">
        <v>0</v>
      </c>
      <c r="AA18" s="237">
        <v>0</v>
      </c>
      <c r="AB18" s="237">
        <v>0</v>
      </c>
      <c r="AC18" s="237">
        <v>0</v>
      </c>
      <c r="AD18" s="237">
        <v>0</v>
      </c>
      <c r="AE18" s="237">
        <v>0</v>
      </c>
      <c r="AF18" s="237">
        <v>0</v>
      </c>
      <c r="AG18" s="237">
        <v>0</v>
      </c>
      <c r="AH18" s="237">
        <v>0</v>
      </c>
      <c r="AI18" s="237">
        <v>0</v>
      </c>
      <c r="AJ18" s="237">
        <v>0</v>
      </c>
      <c r="AK18" s="237">
        <v>0</v>
      </c>
      <c r="AL18" s="237">
        <v>0</v>
      </c>
      <c r="AM18" s="237">
        <v>0</v>
      </c>
      <c r="AN18" s="237">
        <v>0</v>
      </c>
      <c r="AO18" s="237">
        <v>0</v>
      </c>
      <c r="AP18" s="237">
        <v>0</v>
      </c>
      <c r="AQ18" s="237">
        <v>0</v>
      </c>
      <c r="AR18" s="237">
        <v>0</v>
      </c>
      <c r="AS18" s="237">
        <v>0</v>
      </c>
      <c r="AT18" s="237">
        <v>0</v>
      </c>
      <c r="AU18" s="237">
        <v>0</v>
      </c>
      <c r="AV18" s="237">
        <v>0</v>
      </c>
      <c r="AW18" s="237">
        <v>0</v>
      </c>
      <c r="AX18" s="237">
        <v>0</v>
      </c>
      <c r="AY18" s="237">
        <v>0</v>
      </c>
      <c r="AZ18" s="237">
        <v>0</v>
      </c>
      <c r="BA18" s="237">
        <v>0</v>
      </c>
      <c r="BB18" s="237">
        <v>0</v>
      </c>
      <c r="BC18" s="237">
        <v>0</v>
      </c>
      <c r="BD18" s="237">
        <v>0</v>
      </c>
      <c r="BE18" s="237">
        <v>0</v>
      </c>
      <c r="BF18" s="237">
        <v>0</v>
      </c>
      <c r="BG18" s="237">
        <v>386</v>
      </c>
      <c r="BH18" s="237">
        <v>407</v>
      </c>
      <c r="BI18" s="237">
        <v>422</v>
      </c>
      <c r="BJ18" s="237">
        <v>432</v>
      </c>
      <c r="BK18" s="237">
        <v>442</v>
      </c>
      <c r="BL18" s="237">
        <v>462</v>
      </c>
      <c r="BM18" s="237">
        <v>491</v>
      </c>
      <c r="BN18" s="237">
        <v>523</v>
      </c>
      <c r="BO18" s="237">
        <v>558</v>
      </c>
      <c r="BP18" s="237">
        <v>595</v>
      </c>
      <c r="BQ18" s="237">
        <v>631</v>
      </c>
      <c r="BR18" s="237">
        <v>679</v>
      </c>
      <c r="BS18" s="237">
        <v>740</v>
      </c>
      <c r="BT18" s="237">
        <v>780</v>
      </c>
      <c r="BU18" s="237">
        <v>837</v>
      </c>
      <c r="BV18" s="237">
        <v>891</v>
      </c>
      <c r="BW18" s="237">
        <v>929</v>
      </c>
      <c r="BX18" s="134">
        <v>964</v>
      </c>
      <c r="BY18" s="134">
        <v>994</v>
      </c>
      <c r="BZ18" s="135">
        <v>1026</v>
      </c>
    </row>
    <row r="19" spans="2:78" x14ac:dyDescent="0.35">
      <c r="B19" s="208" t="s">
        <v>227</v>
      </c>
      <c r="D19" s="237">
        <v>0</v>
      </c>
      <c r="E19" s="237">
        <v>0</v>
      </c>
      <c r="F19" s="237">
        <v>0</v>
      </c>
      <c r="G19" s="237">
        <v>0</v>
      </c>
      <c r="H19" s="237">
        <v>0</v>
      </c>
      <c r="I19" s="237">
        <v>0</v>
      </c>
      <c r="J19" s="237">
        <v>0</v>
      </c>
      <c r="K19" s="237">
        <v>0</v>
      </c>
      <c r="L19" s="237">
        <v>0</v>
      </c>
      <c r="M19" s="237">
        <v>0</v>
      </c>
      <c r="N19" s="237">
        <v>0</v>
      </c>
      <c r="O19" s="237">
        <v>0</v>
      </c>
      <c r="P19" s="237">
        <v>0</v>
      </c>
      <c r="Q19" s="237">
        <v>0</v>
      </c>
      <c r="R19" s="237">
        <v>0</v>
      </c>
      <c r="S19" s="237">
        <v>0</v>
      </c>
      <c r="T19" s="237">
        <v>0</v>
      </c>
      <c r="U19" s="237">
        <v>0</v>
      </c>
      <c r="V19" s="237">
        <v>0</v>
      </c>
      <c r="W19" s="237">
        <v>0</v>
      </c>
      <c r="X19" s="237">
        <v>0</v>
      </c>
      <c r="Y19" s="237">
        <v>0</v>
      </c>
      <c r="Z19" s="237">
        <v>0</v>
      </c>
      <c r="AA19" s="237">
        <v>0</v>
      </c>
      <c r="AB19" s="237">
        <v>0</v>
      </c>
      <c r="AC19" s="237">
        <v>0</v>
      </c>
      <c r="AD19" s="237">
        <v>0</v>
      </c>
      <c r="AE19" s="237">
        <v>0</v>
      </c>
      <c r="AF19" s="237">
        <v>0</v>
      </c>
      <c r="AG19" s="237">
        <v>0</v>
      </c>
      <c r="AH19" s="237">
        <v>0</v>
      </c>
      <c r="AI19" s="237">
        <v>0</v>
      </c>
      <c r="AJ19" s="237">
        <v>0</v>
      </c>
      <c r="AK19" s="237">
        <v>0</v>
      </c>
      <c r="AL19" s="237">
        <v>0</v>
      </c>
      <c r="AM19" s="237">
        <v>0</v>
      </c>
      <c r="AN19" s="237">
        <v>0</v>
      </c>
      <c r="AO19" s="237">
        <v>0</v>
      </c>
      <c r="AP19" s="237">
        <v>0</v>
      </c>
      <c r="AQ19" s="237">
        <v>0</v>
      </c>
      <c r="AR19" s="237">
        <v>0</v>
      </c>
      <c r="AS19" s="237">
        <v>0</v>
      </c>
      <c r="AT19" s="237">
        <v>0</v>
      </c>
      <c r="AU19" s="237">
        <v>0</v>
      </c>
      <c r="AV19" s="237">
        <v>0</v>
      </c>
      <c r="AW19" s="237">
        <v>0</v>
      </c>
      <c r="AX19" s="237">
        <v>0</v>
      </c>
      <c r="AY19" s="237">
        <v>0</v>
      </c>
      <c r="AZ19" s="237">
        <v>0</v>
      </c>
      <c r="BA19" s="237">
        <v>0</v>
      </c>
      <c r="BB19" s="237">
        <v>0</v>
      </c>
      <c r="BC19" s="237">
        <v>0</v>
      </c>
      <c r="BD19" s="237">
        <v>0</v>
      </c>
      <c r="BE19" s="237">
        <v>0</v>
      </c>
      <c r="BF19" s="237">
        <v>0</v>
      </c>
      <c r="BG19" s="237">
        <v>69</v>
      </c>
      <c r="BH19" s="237">
        <v>60</v>
      </c>
      <c r="BI19" s="237">
        <v>53</v>
      </c>
      <c r="BJ19" s="237">
        <v>52</v>
      </c>
      <c r="BK19" s="237">
        <v>54</v>
      </c>
      <c r="BL19" s="237">
        <v>57</v>
      </c>
      <c r="BM19" s="237">
        <v>59</v>
      </c>
      <c r="BN19" s="237">
        <v>61</v>
      </c>
      <c r="BO19" s="237">
        <v>57</v>
      </c>
      <c r="BP19" s="237">
        <v>55</v>
      </c>
      <c r="BQ19" s="237">
        <v>44</v>
      </c>
      <c r="BR19" s="237">
        <v>52</v>
      </c>
      <c r="BS19" s="237">
        <v>52</v>
      </c>
      <c r="BT19" s="237">
        <v>65</v>
      </c>
      <c r="BU19" s="237">
        <v>63</v>
      </c>
      <c r="BV19" s="237">
        <v>81</v>
      </c>
      <c r="BW19" s="237">
        <v>87</v>
      </c>
      <c r="BX19" s="134">
        <v>92</v>
      </c>
      <c r="BY19" s="134">
        <v>100</v>
      </c>
      <c r="BZ19" s="135">
        <v>107</v>
      </c>
    </row>
    <row r="20" spans="2:78" ht="26.25" customHeight="1" x14ac:dyDescent="0.35">
      <c r="B20" s="194" t="s">
        <v>249</v>
      </c>
      <c r="D20" s="204">
        <v>0</v>
      </c>
      <c r="E20" s="204">
        <v>0</v>
      </c>
      <c r="F20" s="204">
        <v>0</v>
      </c>
      <c r="G20" s="204">
        <v>0</v>
      </c>
      <c r="H20" s="204">
        <v>0</v>
      </c>
      <c r="I20" s="204">
        <v>0</v>
      </c>
      <c r="J20" s="204">
        <v>0</v>
      </c>
      <c r="K20" s="204">
        <v>0</v>
      </c>
      <c r="L20" s="204">
        <v>0</v>
      </c>
      <c r="M20" s="204">
        <v>0</v>
      </c>
      <c r="N20" s="204">
        <v>0</v>
      </c>
      <c r="O20" s="204">
        <v>0</v>
      </c>
      <c r="P20" s="204">
        <v>0</v>
      </c>
      <c r="Q20" s="204">
        <v>0</v>
      </c>
      <c r="R20" s="204">
        <v>0</v>
      </c>
      <c r="S20" s="204">
        <v>0</v>
      </c>
      <c r="T20" s="204">
        <v>0</v>
      </c>
      <c r="U20" s="204">
        <v>0</v>
      </c>
      <c r="V20" s="204">
        <v>0</v>
      </c>
      <c r="W20" s="204">
        <v>0</v>
      </c>
      <c r="X20" s="204">
        <v>0</v>
      </c>
      <c r="Y20" s="204">
        <v>0</v>
      </c>
      <c r="Z20" s="204">
        <v>0</v>
      </c>
      <c r="AA20" s="204">
        <v>0</v>
      </c>
      <c r="AB20" s="204">
        <v>8050</v>
      </c>
      <c r="AC20" s="204">
        <v>260</v>
      </c>
      <c r="AD20" s="204">
        <v>340</v>
      </c>
      <c r="AE20" s="204">
        <v>0</v>
      </c>
      <c r="AF20" s="204">
        <v>0</v>
      </c>
      <c r="AG20" s="204">
        <v>9800</v>
      </c>
      <c r="AH20" s="204">
        <v>500</v>
      </c>
      <c r="AI20" s="204">
        <v>500</v>
      </c>
      <c r="AJ20" s="204">
        <v>500</v>
      </c>
      <c r="AK20" s="204">
        <v>600</v>
      </c>
      <c r="AL20" s="204">
        <v>600</v>
      </c>
      <c r="AM20" s="204">
        <v>600</v>
      </c>
      <c r="AN20" s="204">
        <v>600</v>
      </c>
      <c r="AO20" s="204">
        <v>700</v>
      </c>
      <c r="AP20" s="204">
        <v>800</v>
      </c>
      <c r="AQ20" s="204">
        <v>887</v>
      </c>
      <c r="AR20" s="204">
        <v>861</v>
      </c>
      <c r="AS20" s="204">
        <v>877</v>
      </c>
      <c r="AT20" s="204">
        <v>934</v>
      </c>
      <c r="AU20" s="204">
        <v>1067</v>
      </c>
      <c r="AV20" s="204">
        <v>1265</v>
      </c>
      <c r="AW20" s="204">
        <v>1392</v>
      </c>
      <c r="AX20" s="204">
        <v>1260</v>
      </c>
      <c r="AY20" s="204">
        <v>1476</v>
      </c>
      <c r="AZ20" s="204">
        <v>1544</v>
      </c>
      <c r="BA20" s="204">
        <v>1578</v>
      </c>
      <c r="BB20" s="204">
        <v>1607</v>
      </c>
      <c r="BC20" s="204">
        <v>1612</v>
      </c>
      <c r="BD20" s="204">
        <v>1622</v>
      </c>
      <c r="BE20" s="204">
        <v>1635</v>
      </c>
      <c r="BF20" s="204">
        <v>1719</v>
      </c>
      <c r="BG20" s="204">
        <v>1854</v>
      </c>
      <c r="BH20" s="204">
        <v>1921</v>
      </c>
      <c r="BI20" s="204">
        <v>1912</v>
      </c>
      <c r="BJ20" s="204">
        <v>1920</v>
      </c>
      <c r="BK20" s="204">
        <v>2003</v>
      </c>
      <c r="BL20" s="204">
        <v>3164</v>
      </c>
      <c r="BM20" s="204">
        <v>3246</v>
      </c>
      <c r="BN20" s="204">
        <v>3227</v>
      </c>
      <c r="BO20" s="204">
        <v>3212</v>
      </c>
      <c r="BP20" s="204">
        <v>3240</v>
      </c>
      <c r="BQ20" s="204">
        <v>3215</v>
      </c>
      <c r="BR20" s="204">
        <v>3329</v>
      </c>
      <c r="BS20" s="204">
        <v>3565</v>
      </c>
      <c r="BT20" s="204">
        <v>3310</v>
      </c>
      <c r="BU20" s="204">
        <v>3316</v>
      </c>
      <c r="BV20" s="204">
        <v>3296</v>
      </c>
      <c r="BW20" s="204">
        <v>3327</v>
      </c>
      <c r="BX20" s="205">
        <v>3381</v>
      </c>
      <c r="BY20" s="205">
        <v>3441</v>
      </c>
      <c r="BZ20" s="206">
        <v>3502</v>
      </c>
    </row>
    <row r="21" spans="2:78" x14ac:dyDescent="0.35">
      <c r="B21" s="194" t="s">
        <v>22</v>
      </c>
      <c r="D21" s="205">
        <v>0</v>
      </c>
      <c r="E21" s="205">
        <v>0</v>
      </c>
      <c r="F21" s="205">
        <v>0</v>
      </c>
      <c r="G21" s="205">
        <v>0</v>
      </c>
      <c r="H21" s="205">
        <v>0</v>
      </c>
      <c r="I21" s="205">
        <v>0</v>
      </c>
      <c r="J21" s="205">
        <v>0</v>
      </c>
      <c r="K21" s="205">
        <v>0</v>
      </c>
      <c r="L21" s="205">
        <v>0</v>
      </c>
      <c r="M21" s="205">
        <v>0</v>
      </c>
      <c r="N21" s="205">
        <v>0</v>
      </c>
      <c r="O21" s="205">
        <v>0</v>
      </c>
      <c r="P21" s="205">
        <v>0</v>
      </c>
      <c r="Q21" s="205">
        <v>0</v>
      </c>
      <c r="R21" s="205">
        <v>0</v>
      </c>
      <c r="S21" s="205">
        <v>0</v>
      </c>
      <c r="T21" s="205">
        <v>0</v>
      </c>
      <c r="U21" s="205">
        <v>0</v>
      </c>
      <c r="V21" s="205">
        <v>0</v>
      </c>
      <c r="W21" s="205">
        <v>0</v>
      </c>
      <c r="X21" s="205">
        <v>0</v>
      </c>
      <c r="Y21" s="205">
        <v>0</v>
      </c>
      <c r="Z21" s="205">
        <v>0</v>
      </c>
      <c r="AA21" s="205">
        <v>0</v>
      </c>
      <c r="AB21" s="205">
        <v>0</v>
      </c>
      <c r="AC21" s="205">
        <v>0</v>
      </c>
      <c r="AD21" s="205">
        <v>0</v>
      </c>
      <c r="AE21" s="205">
        <v>0</v>
      </c>
      <c r="AF21" s="205">
        <v>0</v>
      </c>
      <c r="AG21" s="205">
        <v>0</v>
      </c>
      <c r="AH21" s="205">
        <v>0</v>
      </c>
      <c r="AI21" s="205">
        <v>0</v>
      </c>
      <c r="AJ21" s="205">
        <v>0</v>
      </c>
      <c r="AK21" s="205">
        <v>0</v>
      </c>
      <c r="AL21" s="205">
        <v>0</v>
      </c>
      <c r="AM21" s="205">
        <v>0</v>
      </c>
      <c r="AN21" s="205">
        <v>0</v>
      </c>
      <c r="AO21" s="205">
        <v>0</v>
      </c>
      <c r="AP21" s="205">
        <v>0</v>
      </c>
      <c r="AQ21" s="205">
        <v>0</v>
      </c>
      <c r="AR21" s="205">
        <v>2131</v>
      </c>
      <c r="AS21" s="205">
        <v>2221</v>
      </c>
      <c r="AT21" s="205">
        <v>2991</v>
      </c>
      <c r="AU21" s="205">
        <v>3209</v>
      </c>
      <c r="AV21" s="205">
        <v>3708</v>
      </c>
      <c r="AW21" s="205">
        <v>2628</v>
      </c>
      <c r="AX21" s="205">
        <v>2814</v>
      </c>
      <c r="AY21" s="205">
        <v>2921</v>
      </c>
      <c r="AZ21" s="205">
        <v>2927</v>
      </c>
      <c r="BA21" s="205">
        <v>2856</v>
      </c>
      <c r="BB21" s="205">
        <v>2740</v>
      </c>
      <c r="BC21" s="205">
        <v>2580</v>
      </c>
      <c r="BD21" s="205">
        <v>2374</v>
      </c>
      <c r="BE21" s="205">
        <v>2293</v>
      </c>
      <c r="BF21" s="205">
        <v>2268</v>
      </c>
      <c r="BG21" s="205">
        <v>2358</v>
      </c>
      <c r="BH21" s="205">
        <v>2473</v>
      </c>
      <c r="BI21" s="205">
        <v>2603</v>
      </c>
      <c r="BJ21" s="205">
        <v>2570</v>
      </c>
      <c r="BK21" s="205">
        <v>2533</v>
      </c>
      <c r="BL21" s="205">
        <v>2566</v>
      </c>
      <c r="BM21" s="205">
        <v>2940</v>
      </c>
      <c r="BN21" s="205">
        <v>3172</v>
      </c>
      <c r="BO21" s="205">
        <v>3254</v>
      </c>
      <c r="BP21" s="205">
        <v>3368</v>
      </c>
      <c r="BQ21" s="205">
        <v>0</v>
      </c>
      <c r="BR21" s="205">
        <v>0</v>
      </c>
      <c r="BS21" s="205">
        <v>0</v>
      </c>
      <c r="BT21" s="205">
        <v>0</v>
      </c>
      <c r="BU21" s="205">
        <v>0</v>
      </c>
      <c r="BV21" s="205">
        <v>0</v>
      </c>
      <c r="BW21" s="205">
        <v>0</v>
      </c>
      <c r="BX21" s="205">
        <v>0</v>
      </c>
      <c r="BY21" s="205">
        <v>0</v>
      </c>
      <c r="BZ21" s="206">
        <v>0</v>
      </c>
    </row>
    <row r="22" spans="2:78" x14ac:dyDescent="0.35">
      <c r="B22" s="239" t="s">
        <v>133</v>
      </c>
      <c r="D22" s="204">
        <v>0</v>
      </c>
      <c r="E22" s="204">
        <v>0</v>
      </c>
      <c r="F22" s="204">
        <v>0</v>
      </c>
      <c r="G22" s="204">
        <v>0</v>
      </c>
      <c r="H22" s="204">
        <v>0</v>
      </c>
      <c r="I22" s="204">
        <v>0</v>
      </c>
      <c r="J22" s="204">
        <v>0</v>
      </c>
      <c r="K22" s="204">
        <v>0</v>
      </c>
      <c r="L22" s="204">
        <v>0</v>
      </c>
      <c r="M22" s="204">
        <v>0</v>
      </c>
      <c r="N22" s="204">
        <v>0</v>
      </c>
      <c r="O22" s="204">
        <v>0</v>
      </c>
      <c r="P22" s="204">
        <v>0</v>
      </c>
      <c r="Q22" s="204">
        <v>0</v>
      </c>
      <c r="R22" s="204">
        <v>0</v>
      </c>
      <c r="S22" s="204">
        <v>0</v>
      </c>
      <c r="T22" s="204">
        <v>0</v>
      </c>
      <c r="U22" s="204">
        <v>0</v>
      </c>
      <c r="V22" s="204">
        <v>0</v>
      </c>
      <c r="W22" s="204">
        <v>0</v>
      </c>
      <c r="X22" s="204">
        <v>0</v>
      </c>
      <c r="Y22" s="204">
        <v>0</v>
      </c>
      <c r="Z22" s="204">
        <v>0</v>
      </c>
      <c r="AA22" s="204">
        <v>0</v>
      </c>
      <c r="AB22" s="204">
        <v>0</v>
      </c>
      <c r="AC22" s="204">
        <v>0</v>
      </c>
      <c r="AD22" s="204">
        <v>0</v>
      </c>
      <c r="AE22" s="204">
        <v>0</v>
      </c>
      <c r="AF22" s="204">
        <v>0</v>
      </c>
      <c r="AG22" s="204">
        <v>0</v>
      </c>
      <c r="AH22" s="204">
        <v>0</v>
      </c>
      <c r="AI22" s="204">
        <v>0</v>
      </c>
      <c r="AJ22" s="204">
        <v>0</v>
      </c>
      <c r="AK22" s="204">
        <v>0</v>
      </c>
      <c r="AL22" s="204">
        <v>0</v>
      </c>
      <c r="AM22" s="204">
        <v>0</v>
      </c>
      <c r="AN22" s="204">
        <v>0</v>
      </c>
      <c r="AO22" s="204">
        <v>0</v>
      </c>
      <c r="AP22" s="204">
        <v>0</v>
      </c>
      <c r="AQ22" s="204">
        <v>0</v>
      </c>
      <c r="AR22" s="204">
        <v>0</v>
      </c>
      <c r="AS22" s="204">
        <v>0</v>
      </c>
      <c r="AT22" s="204">
        <v>0</v>
      </c>
      <c r="AU22" s="204">
        <v>0</v>
      </c>
      <c r="AV22" s="204">
        <v>629</v>
      </c>
      <c r="AW22" s="204">
        <v>799</v>
      </c>
      <c r="AX22" s="204">
        <v>915</v>
      </c>
      <c r="AY22" s="204">
        <v>1048</v>
      </c>
      <c r="AZ22" s="204">
        <v>1160</v>
      </c>
      <c r="BA22" s="204">
        <v>1251</v>
      </c>
      <c r="BB22" s="204">
        <v>1288</v>
      </c>
      <c r="BC22" s="204">
        <v>1314</v>
      </c>
      <c r="BD22" s="204">
        <v>1351</v>
      </c>
      <c r="BE22" s="204">
        <v>1410</v>
      </c>
      <c r="BF22" s="204">
        <v>1491</v>
      </c>
      <c r="BG22" s="204">
        <v>1553</v>
      </c>
      <c r="BH22" s="204">
        <v>1596</v>
      </c>
      <c r="BI22" s="204">
        <v>1627</v>
      </c>
      <c r="BJ22" s="204">
        <v>1657</v>
      </c>
      <c r="BK22" s="204">
        <v>1692</v>
      </c>
      <c r="BL22" s="204">
        <v>1733</v>
      </c>
      <c r="BM22" s="204">
        <v>1780</v>
      </c>
      <c r="BN22" s="204">
        <v>1819</v>
      </c>
      <c r="BO22" s="204">
        <v>1847</v>
      </c>
      <c r="BP22" s="204">
        <v>1877</v>
      </c>
      <c r="BQ22" s="204">
        <v>1866</v>
      </c>
      <c r="BR22" s="204">
        <v>1761</v>
      </c>
      <c r="BS22" s="204">
        <v>1566</v>
      </c>
      <c r="BT22" s="204">
        <v>1237</v>
      </c>
      <c r="BU22" s="204">
        <v>842</v>
      </c>
      <c r="BV22" s="204">
        <v>506</v>
      </c>
      <c r="BW22" s="204">
        <v>142</v>
      </c>
      <c r="BX22" s="205">
        <v>13</v>
      </c>
      <c r="BY22" s="205">
        <v>12</v>
      </c>
      <c r="BZ22" s="206">
        <v>12</v>
      </c>
    </row>
    <row r="23" spans="2:78" x14ac:dyDescent="0.35">
      <c r="B23" s="208" t="s">
        <v>226</v>
      </c>
      <c r="D23" s="204">
        <v>0</v>
      </c>
      <c r="E23" s="204">
        <v>0</v>
      </c>
      <c r="F23" s="204">
        <v>0</v>
      </c>
      <c r="G23" s="204">
        <v>0</v>
      </c>
      <c r="H23" s="204">
        <v>0</v>
      </c>
      <c r="I23" s="204">
        <v>0</v>
      </c>
      <c r="J23" s="204">
        <v>0</v>
      </c>
      <c r="K23" s="204">
        <v>0</v>
      </c>
      <c r="L23" s="204">
        <v>0</v>
      </c>
      <c r="M23" s="204">
        <v>0</v>
      </c>
      <c r="N23" s="204">
        <v>0</v>
      </c>
      <c r="O23" s="204">
        <v>0</v>
      </c>
      <c r="P23" s="204">
        <v>0</v>
      </c>
      <c r="Q23" s="204">
        <v>0</v>
      </c>
      <c r="R23" s="204">
        <v>0</v>
      </c>
      <c r="S23" s="204">
        <v>0</v>
      </c>
      <c r="T23" s="204">
        <v>0</v>
      </c>
      <c r="U23" s="204">
        <v>0</v>
      </c>
      <c r="V23" s="204">
        <v>0</v>
      </c>
      <c r="W23" s="204">
        <v>0</v>
      </c>
      <c r="X23" s="204">
        <v>0</v>
      </c>
      <c r="Y23" s="204">
        <v>0</v>
      </c>
      <c r="Z23" s="204">
        <v>0</v>
      </c>
      <c r="AA23" s="204">
        <v>0</v>
      </c>
      <c r="AB23" s="204">
        <v>0</v>
      </c>
      <c r="AC23" s="204">
        <v>0</v>
      </c>
      <c r="AD23" s="204">
        <v>0</v>
      </c>
      <c r="AE23" s="204">
        <v>0</v>
      </c>
      <c r="AF23" s="204">
        <v>0</v>
      </c>
      <c r="AG23" s="204">
        <v>0</v>
      </c>
      <c r="AH23" s="204">
        <v>0</v>
      </c>
      <c r="AI23" s="204">
        <v>0</v>
      </c>
      <c r="AJ23" s="204">
        <v>0</v>
      </c>
      <c r="AK23" s="204">
        <v>0</v>
      </c>
      <c r="AL23" s="204">
        <v>0</v>
      </c>
      <c r="AM23" s="204">
        <v>0</v>
      </c>
      <c r="AN23" s="204">
        <v>0</v>
      </c>
      <c r="AO23" s="204">
        <v>0</v>
      </c>
      <c r="AP23" s="204">
        <v>0</v>
      </c>
      <c r="AQ23" s="204">
        <v>0</v>
      </c>
      <c r="AR23" s="204">
        <v>0</v>
      </c>
      <c r="AS23" s="204">
        <v>0</v>
      </c>
      <c r="AT23" s="204">
        <v>0</v>
      </c>
      <c r="AU23" s="204">
        <v>0</v>
      </c>
      <c r="AV23" s="204">
        <v>591</v>
      </c>
      <c r="AW23" s="204">
        <v>796</v>
      </c>
      <c r="AX23" s="204">
        <v>908</v>
      </c>
      <c r="AY23" s="204">
        <v>1039</v>
      </c>
      <c r="AZ23" s="204">
        <v>1151</v>
      </c>
      <c r="BA23" s="204">
        <v>1243</v>
      </c>
      <c r="BB23" s="204">
        <v>1278</v>
      </c>
      <c r="BC23" s="204">
        <v>1302</v>
      </c>
      <c r="BD23" s="204">
        <v>1339</v>
      </c>
      <c r="BE23" s="204">
        <v>1396</v>
      </c>
      <c r="BF23" s="204">
        <v>1477</v>
      </c>
      <c r="BG23" s="204">
        <v>1539</v>
      </c>
      <c r="BH23" s="204">
        <v>1582</v>
      </c>
      <c r="BI23" s="204">
        <v>1612</v>
      </c>
      <c r="BJ23" s="204">
        <v>1641</v>
      </c>
      <c r="BK23" s="204">
        <v>1676</v>
      </c>
      <c r="BL23" s="204">
        <v>1715</v>
      </c>
      <c r="BM23" s="204">
        <v>1761</v>
      </c>
      <c r="BN23" s="204">
        <v>1800</v>
      </c>
      <c r="BO23" s="204">
        <v>1828</v>
      </c>
      <c r="BP23" s="204">
        <v>1858</v>
      </c>
      <c r="BQ23" s="204">
        <v>1846</v>
      </c>
      <c r="BR23" s="204">
        <v>1742</v>
      </c>
      <c r="BS23" s="204">
        <v>1548</v>
      </c>
      <c r="BT23" s="204">
        <v>1222</v>
      </c>
      <c r="BU23" s="204">
        <v>831</v>
      </c>
      <c r="BV23" s="204">
        <v>500</v>
      </c>
      <c r="BW23" s="204">
        <v>140</v>
      </c>
      <c r="BX23" s="205">
        <v>13</v>
      </c>
      <c r="BY23" s="205">
        <v>12</v>
      </c>
      <c r="BZ23" s="206">
        <v>12</v>
      </c>
    </row>
    <row r="24" spans="2:78" x14ac:dyDescent="0.35">
      <c r="B24" s="208" t="s">
        <v>227</v>
      </c>
      <c r="D24" s="204">
        <v>0</v>
      </c>
      <c r="E24" s="204">
        <v>0</v>
      </c>
      <c r="F24" s="204">
        <v>0</v>
      </c>
      <c r="G24" s="204">
        <v>0</v>
      </c>
      <c r="H24" s="204">
        <v>0</v>
      </c>
      <c r="I24" s="204">
        <v>0</v>
      </c>
      <c r="J24" s="204">
        <v>0</v>
      </c>
      <c r="K24" s="204">
        <v>0</v>
      </c>
      <c r="L24" s="204">
        <v>0</v>
      </c>
      <c r="M24" s="204">
        <v>0</v>
      </c>
      <c r="N24" s="204">
        <v>0</v>
      </c>
      <c r="O24" s="204">
        <v>0</v>
      </c>
      <c r="P24" s="204">
        <v>0</v>
      </c>
      <c r="Q24" s="204">
        <v>0</v>
      </c>
      <c r="R24" s="204">
        <v>0</v>
      </c>
      <c r="S24" s="204">
        <v>0</v>
      </c>
      <c r="T24" s="204">
        <v>0</v>
      </c>
      <c r="U24" s="204">
        <v>0</v>
      </c>
      <c r="V24" s="204">
        <v>0</v>
      </c>
      <c r="W24" s="204">
        <v>0</v>
      </c>
      <c r="X24" s="204">
        <v>0</v>
      </c>
      <c r="Y24" s="204">
        <v>0</v>
      </c>
      <c r="Z24" s="204">
        <v>0</v>
      </c>
      <c r="AA24" s="204">
        <v>0</v>
      </c>
      <c r="AB24" s="204">
        <v>0</v>
      </c>
      <c r="AC24" s="204">
        <v>0</v>
      </c>
      <c r="AD24" s="204">
        <v>0</v>
      </c>
      <c r="AE24" s="204">
        <v>0</v>
      </c>
      <c r="AF24" s="204">
        <v>0</v>
      </c>
      <c r="AG24" s="204">
        <v>0</v>
      </c>
      <c r="AH24" s="204">
        <v>0</v>
      </c>
      <c r="AI24" s="204">
        <v>0</v>
      </c>
      <c r="AJ24" s="204">
        <v>0</v>
      </c>
      <c r="AK24" s="204">
        <v>0</v>
      </c>
      <c r="AL24" s="204">
        <v>0</v>
      </c>
      <c r="AM24" s="204">
        <v>0</v>
      </c>
      <c r="AN24" s="204">
        <v>0</v>
      </c>
      <c r="AO24" s="204">
        <v>0</v>
      </c>
      <c r="AP24" s="204">
        <v>0</v>
      </c>
      <c r="AQ24" s="204">
        <v>0</v>
      </c>
      <c r="AR24" s="204">
        <v>0</v>
      </c>
      <c r="AS24" s="204">
        <v>0</v>
      </c>
      <c r="AT24" s="204">
        <v>0</v>
      </c>
      <c r="AU24" s="204">
        <v>0</v>
      </c>
      <c r="AV24" s="204">
        <v>38</v>
      </c>
      <c r="AW24" s="204">
        <v>3</v>
      </c>
      <c r="AX24" s="204">
        <v>7</v>
      </c>
      <c r="AY24" s="204">
        <v>9</v>
      </c>
      <c r="AZ24" s="204">
        <v>9</v>
      </c>
      <c r="BA24" s="204">
        <v>8</v>
      </c>
      <c r="BB24" s="204">
        <v>10</v>
      </c>
      <c r="BC24" s="204">
        <v>12</v>
      </c>
      <c r="BD24" s="204">
        <v>12</v>
      </c>
      <c r="BE24" s="204">
        <v>14</v>
      </c>
      <c r="BF24" s="204">
        <v>14</v>
      </c>
      <c r="BG24" s="204">
        <v>14</v>
      </c>
      <c r="BH24" s="204">
        <v>14</v>
      </c>
      <c r="BI24" s="204">
        <v>15</v>
      </c>
      <c r="BJ24" s="204">
        <v>16</v>
      </c>
      <c r="BK24" s="204">
        <v>16</v>
      </c>
      <c r="BL24" s="204">
        <v>17</v>
      </c>
      <c r="BM24" s="204">
        <v>19</v>
      </c>
      <c r="BN24" s="204">
        <v>19</v>
      </c>
      <c r="BO24" s="204">
        <v>20</v>
      </c>
      <c r="BP24" s="204">
        <v>20</v>
      </c>
      <c r="BQ24" s="204">
        <v>20</v>
      </c>
      <c r="BR24" s="204">
        <v>19</v>
      </c>
      <c r="BS24" s="204">
        <v>18</v>
      </c>
      <c r="BT24" s="204">
        <v>16</v>
      </c>
      <c r="BU24" s="204">
        <v>10</v>
      </c>
      <c r="BV24" s="204">
        <v>6</v>
      </c>
      <c r="BW24" s="204">
        <v>2</v>
      </c>
      <c r="BX24" s="205">
        <v>0</v>
      </c>
      <c r="BY24" s="205">
        <v>0</v>
      </c>
      <c r="BZ24" s="206">
        <v>0</v>
      </c>
    </row>
    <row r="25" spans="2:78" ht="26.25" customHeight="1" x14ac:dyDescent="0.35">
      <c r="B25" s="239" t="s">
        <v>134</v>
      </c>
      <c r="D25" s="204">
        <v>0</v>
      </c>
      <c r="E25" s="204">
        <v>0</v>
      </c>
      <c r="F25" s="204">
        <v>0</v>
      </c>
      <c r="G25" s="204">
        <v>0</v>
      </c>
      <c r="H25" s="204">
        <v>0</v>
      </c>
      <c r="I25" s="204">
        <v>0</v>
      </c>
      <c r="J25" s="204">
        <v>0</v>
      </c>
      <c r="K25" s="204">
        <v>0</v>
      </c>
      <c r="L25" s="204">
        <v>0</v>
      </c>
      <c r="M25" s="204">
        <v>0</v>
      </c>
      <c r="N25" s="204">
        <v>0</v>
      </c>
      <c r="O25" s="204">
        <v>0</v>
      </c>
      <c r="P25" s="204">
        <v>0</v>
      </c>
      <c r="Q25" s="204">
        <v>0</v>
      </c>
      <c r="R25" s="204">
        <v>0</v>
      </c>
      <c r="S25" s="204">
        <v>0</v>
      </c>
      <c r="T25" s="204">
        <v>0</v>
      </c>
      <c r="U25" s="204">
        <v>0</v>
      </c>
      <c r="V25" s="204">
        <v>0</v>
      </c>
      <c r="W25" s="204">
        <v>0</v>
      </c>
      <c r="X25" s="204">
        <v>0</v>
      </c>
      <c r="Y25" s="204">
        <v>0</v>
      </c>
      <c r="Z25" s="204">
        <v>0</v>
      </c>
      <c r="AA25" s="204">
        <v>0</v>
      </c>
      <c r="AB25" s="204">
        <v>0</v>
      </c>
      <c r="AC25" s="204">
        <v>0</v>
      </c>
      <c r="AD25" s="204">
        <v>0</v>
      </c>
      <c r="AE25" s="204">
        <v>0</v>
      </c>
      <c r="AF25" s="204">
        <v>0</v>
      </c>
      <c r="AG25" s="204">
        <v>0</v>
      </c>
      <c r="AH25" s="204">
        <v>0</v>
      </c>
      <c r="AI25" s="204">
        <v>0</v>
      </c>
      <c r="AJ25" s="204">
        <v>0</v>
      </c>
      <c r="AK25" s="204">
        <v>0</v>
      </c>
      <c r="AL25" s="204">
        <v>0</v>
      </c>
      <c r="AM25" s="204">
        <v>0</v>
      </c>
      <c r="AN25" s="204">
        <v>0</v>
      </c>
      <c r="AO25" s="204">
        <v>0</v>
      </c>
      <c r="AP25" s="204">
        <v>0</v>
      </c>
      <c r="AQ25" s="204">
        <v>0</v>
      </c>
      <c r="AR25" s="204">
        <v>0</v>
      </c>
      <c r="AS25" s="204">
        <v>0</v>
      </c>
      <c r="AT25" s="204">
        <v>0</v>
      </c>
      <c r="AU25" s="204">
        <v>0</v>
      </c>
      <c r="AV25" s="204">
        <v>1</v>
      </c>
      <c r="AW25" s="204">
        <v>3</v>
      </c>
      <c r="AX25" s="204">
        <v>5</v>
      </c>
      <c r="AY25" s="204">
        <v>7</v>
      </c>
      <c r="AZ25" s="204">
        <v>11</v>
      </c>
      <c r="BA25" s="204">
        <v>14</v>
      </c>
      <c r="BB25" s="204">
        <v>16</v>
      </c>
      <c r="BC25" s="204">
        <v>13</v>
      </c>
      <c r="BD25" s="204">
        <v>0</v>
      </c>
      <c r="BE25" s="204">
        <v>0</v>
      </c>
      <c r="BF25" s="204">
        <v>0</v>
      </c>
      <c r="BG25" s="204">
        <v>0</v>
      </c>
      <c r="BH25" s="204">
        <v>0</v>
      </c>
      <c r="BI25" s="204">
        <v>0</v>
      </c>
      <c r="BJ25" s="204">
        <v>0</v>
      </c>
      <c r="BK25" s="204">
        <v>0</v>
      </c>
      <c r="BL25" s="204">
        <v>0</v>
      </c>
      <c r="BM25" s="204">
        <v>0</v>
      </c>
      <c r="BN25" s="204">
        <v>0</v>
      </c>
      <c r="BO25" s="204">
        <v>0</v>
      </c>
      <c r="BP25" s="204">
        <v>0</v>
      </c>
      <c r="BQ25" s="204">
        <v>0</v>
      </c>
      <c r="BR25" s="204">
        <v>0</v>
      </c>
      <c r="BS25" s="204">
        <v>0</v>
      </c>
      <c r="BT25" s="204">
        <v>0</v>
      </c>
      <c r="BU25" s="204">
        <v>0</v>
      </c>
      <c r="BV25" s="204">
        <v>0</v>
      </c>
      <c r="BW25" s="204">
        <v>0</v>
      </c>
      <c r="BX25" s="205">
        <v>0</v>
      </c>
      <c r="BY25" s="205">
        <v>0</v>
      </c>
      <c r="BZ25" s="206">
        <v>0</v>
      </c>
    </row>
    <row r="26" spans="2:78" x14ac:dyDescent="0.35">
      <c r="B26" s="194" t="s">
        <v>137</v>
      </c>
      <c r="D26" s="204">
        <v>0</v>
      </c>
      <c r="E26" s="204">
        <v>0</v>
      </c>
      <c r="F26" s="204">
        <v>0</v>
      </c>
      <c r="G26" s="204">
        <v>0</v>
      </c>
      <c r="H26" s="204">
        <v>0</v>
      </c>
      <c r="I26" s="204">
        <v>0</v>
      </c>
      <c r="J26" s="204">
        <v>0</v>
      </c>
      <c r="K26" s="204">
        <v>0</v>
      </c>
      <c r="L26" s="204">
        <v>0</v>
      </c>
      <c r="M26" s="204">
        <v>0</v>
      </c>
      <c r="N26" s="204">
        <v>0</v>
      </c>
      <c r="O26" s="204">
        <v>0</v>
      </c>
      <c r="P26" s="204">
        <v>0</v>
      </c>
      <c r="Q26" s="204">
        <v>0</v>
      </c>
      <c r="R26" s="204">
        <v>0</v>
      </c>
      <c r="S26" s="204">
        <v>0</v>
      </c>
      <c r="T26" s="204">
        <v>0</v>
      </c>
      <c r="U26" s="204">
        <v>0</v>
      </c>
      <c r="V26" s="204">
        <v>0</v>
      </c>
      <c r="W26" s="204">
        <v>0</v>
      </c>
      <c r="X26" s="204">
        <v>0</v>
      </c>
      <c r="Y26" s="204">
        <v>0</v>
      </c>
      <c r="Z26" s="204">
        <v>0</v>
      </c>
      <c r="AA26" s="204">
        <v>0</v>
      </c>
      <c r="AB26" s="204">
        <v>0</v>
      </c>
      <c r="AC26" s="204">
        <v>0</v>
      </c>
      <c r="AD26" s="204">
        <v>0</v>
      </c>
      <c r="AE26" s="204">
        <v>0</v>
      </c>
      <c r="AF26" s="204">
        <v>0</v>
      </c>
      <c r="AG26" s="204">
        <v>0</v>
      </c>
      <c r="AH26" s="204">
        <v>0</v>
      </c>
      <c r="AI26" s="204">
        <v>0</v>
      </c>
      <c r="AJ26" s="204">
        <v>0</v>
      </c>
      <c r="AK26" s="204">
        <v>0</v>
      </c>
      <c r="AL26" s="204">
        <v>0</v>
      </c>
      <c r="AM26" s="204">
        <v>0</v>
      </c>
      <c r="AN26" s="204">
        <v>0</v>
      </c>
      <c r="AO26" s="204">
        <v>0</v>
      </c>
      <c r="AP26" s="204">
        <v>0</v>
      </c>
      <c r="AQ26" s="204">
        <v>0</v>
      </c>
      <c r="AR26" s="204">
        <v>0</v>
      </c>
      <c r="AS26" s="204">
        <v>0</v>
      </c>
      <c r="AT26" s="204">
        <v>0</v>
      </c>
      <c r="AU26" s="204">
        <v>0</v>
      </c>
      <c r="AV26" s="204">
        <v>0</v>
      </c>
      <c r="AW26" s="204">
        <v>0</v>
      </c>
      <c r="AX26" s="204">
        <v>0</v>
      </c>
      <c r="AY26" s="204">
        <v>0</v>
      </c>
      <c r="AZ26" s="204">
        <v>0</v>
      </c>
      <c r="BA26" s="204">
        <v>0</v>
      </c>
      <c r="BB26" s="204">
        <v>0</v>
      </c>
      <c r="BC26" s="204">
        <v>0</v>
      </c>
      <c r="BD26" s="204">
        <v>0</v>
      </c>
      <c r="BE26" s="204">
        <v>0</v>
      </c>
      <c r="BF26" s="204">
        <v>0</v>
      </c>
      <c r="BG26" s="204">
        <v>0</v>
      </c>
      <c r="BH26" s="204">
        <v>0</v>
      </c>
      <c r="BI26" s="204">
        <v>0</v>
      </c>
      <c r="BJ26" s="204">
        <v>0</v>
      </c>
      <c r="BK26" s="204">
        <v>0</v>
      </c>
      <c r="BL26" s="204">
        <v>136</v>
      </c>
      <c r="BM26" s="204">
        <v>391</v>
      </c>
      <c r="BN26" s="204">
        <v>579</v>
      </c>
      <c r="BO26" s="204">
        <v>811</v>
      </c>
      <c r="BP26" s="204">
        <v>1365</v>
      </c>
      <c r="BQ26" s="204">
        <v>1912</v>
      </c>
      <c r="BR26" s="204">
        <v>2235</v>
      </c>
      <c r="BS26" s="204">
        <v>2356</v>
      </c>
      <c r="BT26" s="204">
        <v>2357</v>
      </c>
      <c r="BU26" s="204">
        <v>2285</v>
      </c>
      <c r="BV26" s="204">
        <v>2343</v>
      </c>
      <c r="BW26" s="204">
        <v>2349</v>
      </c>
      <c r="BX26" s="205">
        <v>2361</v>
      </c>
      <c r="BY26" s="205">
        <v>2356</v>
      </c>
      <c r="BZ26" s="206">
        <v>2351</v>
      </c>
    </row>
    <row r="27" spans="2:78" x14ac:dyDescent="0.35">
      <c r="B27" s="208" t="s">
        <v>128</v>
      </c>
      <c r="D27" s="204">
        <v>0</v>
      </c>
      <c r="E27" s="204">
        <v>0</v>
      </c>
      <c r="F27" s="204">
        <v>0</v>
      </c>
      <c r="G27" s="204">
        <v>0</v>
      </c>
      <c r="H27" s="204">
        <v>0</v>
      </c>
      <c r="I27" s="204">
        <v>0</v>
      </c>
      <c r="J27" s="204">
        <v>0</v>
      </c>
      <c r="K27" s="204">
        <v>0</v>
      </c>
      <c r="L27" s="204">
        <v>0</v>
      </c>
      <c r="M27" s="204">
        <v>0</v>
      </c>
      <c r="N27" s="204">
        <v>0</v>
      </c>
      <c r="O27" s="204">
        <v>0</v>
      </c>
      <c r="P27" s="204">
        <v>0</v>
      </c>
      <c r="Q27" s="204">
        <v>0</v>
      </c>
      <c r="R27" s="204">
        <v>0</v>
      </c>
      <c r="S27" s="204">
        <v>0</v>
      </c>
      <c r="T27" s="204">
        <v>0</v>
      </c>
      <c r="U27" s="204">
        <v>0</v>
      </c>
      <c r="V27" s="204">
        <v>0</v>
      </c>
      <c r="W27" s="204">
        <v>0</v>
      </c>
      <c r="X27" s="204">
        <v>0</v>
      </c>
      <c r="Y27" s="204">
        <v>0</v>
      </c>
      <c r="Z27" s="204">
        <v>0</v>
      </c>
      <c r="AA27" s="204">
        <v>0</v>
      </c>
      <c r="AB27" s="204">
        <v>0</v>
      </c>
      <c r="AC27" s="204">
        <v>0</v>
      </c>
      <c r="AD27" s="204">
        <v>0</v>
      </c>
      <c r="AE27" s="204">
        <v>0</v>
      </c>
      <c r="AF27" s="204">
        <v>0</v>
      </c>
      <c r="AG27" s="204">
        <v>0</v>
      </c>
      <c r="AH27" s="204">
        <v>0</v>
      </c>
      <c r="AI27" s="204">
        <v>0</v>
      </c>
      <c r="AJ27" s="204">
        <v>0</v>
      </c>
      <c r="AK27" s="204">
        <v>0</v>
      </c>
      <c r="AL27" s="204">
        <v>0</v>
      </c>
      <c r="AM27" s="204">
        <v>0</v>
      </c>
      <c r="AN27" s="204">
        <v>0</v>
      </c>
      <c r="AO27" s="204">
        <v>0</v>
      </c>
      <c r="AP27" s="204">
        <v>0</v>
      </c>
      <c r="AQ27" s="204">
        <v>0</v>
      </c>
      <c r="AR27" s="204">
        <v>0</v>
      </c>
      <c r="AS27" s="204">
        <v>0</v>
      </c>
      <c r="AT27" s="204">
        <v>0</v>
      </c>
      <c r="AU27" s="204">
        <v>0</v>
      </c>
      <c r="AV27" s="204">
        <v>0</v>
      </c>
      <c r="AW27" s="204">
        <v>0</v>
      </c>
      <c r="AX27" s="204">
        <v>0</v>
      </c>
      <c r="AY27" s="204">
        <v>0</v>
      </c>
      <c r="AZ27" s="204">
        <v>0</v>
      </c>
      <c r="BA27" s="204">
        <v>0</v>
      </c>
      <c r="BB27" s="204">
        <v>0</v>
      </c>
      <c r="BC27" s="204">
        <v>0</v>
      </c>
      <c r="BD27" s="204">
        <v>0</v>
      </c>
      <c r="BE27" s="204">
        <v>0</v>
      </c>
      <c r="BF27" s="204">
        <v>0</v>
      </c>
      <c r="BG27" s="204">
        <v>0</v>
      </c>
      <c r="BH27" s="204">
        <v>0</v>
      </c>
      <c r="BI27" s="204">
        <v>0</v>
      </c>
      <c r="BJ27" s="204">
        <v>0</v>
      </c>
      <c r="BK27" s="204">
        <v>0</v>
      </c>
      <c r="BL27" s="204">
        <v>59</v>
      </c>
      <c r="BM27" s="204">
        <v>145</v>
      </c>
      <c r="BN27" s="204">
        <v>199</v>
      </c>
      <c r="BO27" s="204">
        <v>262</v>
      </c>
      <c r="BP27" s="204">
        <v>364</v>
      </c>
      <c r="BQ27" s="204">
        <v>492</v>
      </c>
      <c r="BR27" s="204">
        <v>507</v>
      </c>
      <c r="BS27" s="204">
        <v>489</v>
      </c>
      <c r="BT27" s="204">
        <v>483</v>
      </c>
      <c r="BU27" s="204">
        <v>469</v>
      </c>
      <c r="BV27" s="204">
        <v>429</v>
      </c>
      <c r="BW27" s="204">
        <v>401</v>
      </c>
      <c r="BX27" s="205">
        <v>399</v>
      </c>
      <c r="BY27" s="205">
        <v>394</v>
      </c>
      <c r="BZ27" s="206">
        <v>389</v>
      </c>
    </row>
    <row r="28" spans="2:78" x14ac:dyDescent="0.35">
      <c r="B28" s="208" t="s">
        <v>230</v>
      </c>
      <c r="D28" s="204">
        <v>0</v>
      </c>
      <c r="E28" s="204">
        <v>0</v>
      </c>
      <c r="F28" s="204">
        <v>0</v>
      </c>
      <c r="G28" s="204">
        <v>0</v>
      </c>
      <c r="H28" s="204">
        <v>0</v>
      </c>
      <c r="I28" s="204">
        <v>0</v>
      </c>
      <c r="J28" s="204">
        <v>0</v>
      </c>
      <c r="K28" s="204">
        <v>0</v>
      </c>
      <c r="L28" s="204">
        <v>0</v>
      </c>
      <c r="M28" s="204">
        <v>0</v>
      </c>
      <c r="N28" s="204">
        <v>0</v>
      </c>
      <c r="O28" s="204">
        <v>0</v>
      </c>
      <c r="P28" s="204">
        <v>0</v>
      </c>
      <c r="Q28" s="204">
        <v>0</v>
      </c>
      <c r="R28" s="204">
        <v>0</v>
      </c>
      <c r="S28" s="204">
        <v>0</v>
      </c>
      <c r="T28" s="204">
        <v>0</v>
      </c>
      <c r="U28" s="204">
        <v>0</v>
      </c>
      <c r="V28" s="204">
        <v>0</v>
      </c>
      <c r="W28" s="204">
        <v>0</v>
      </c>
      <c r="X28" s="204">
        <v>0</v>
      </c>
      <c r="Y28" s="204">
        <v>0</v>
      </c>
      <c r="Z28" s="204">
        <v>0</v>
      </c>
      <c r="AA28" s="204">
        <v>0</v>
      </c>
      <c r="AB28" s="204">
        <v>0</v>
      </c>
      <c r="AC28" s="204">
        <v>0</v>
      </c>
      <c r="AD28" s="204">
        <v>0</v>
      </c>
      <c r="AE28" s="204">
        <v>0</v>
      </c>
      <c r="AF28" s="204">
        <v>0</v>
      </c>
      <c r="AG28" s="204">
        <v>0</v>
      </c>
      <c r="AH28" s="204">
        <v>0</v>
      </c>
      <c r="AI28" s="204">
        <v>0</v>
      </c>
      <c r="AJ28" s="204">
        <v>0</v>
      </c>
      <c r="AK28" s="204">
        <v>0</v>
      </c>
      <c r="AL28" s="204">
        <v>0</v>
      </c>
      <c r="AM28" s="204">
        <v>0</v>
      </c>
      <c r="AN28" s="204">
        <v>0</v>
      </c>
      <c r="AO28" s="204">
        <v>0</v>
      </c>
      <c r="AP28" s="204">
        <v>0</v>
      </c>
      <c r="AQ28" s="204">
        <v>0</v>
      </c>
      <c r="AR28" s="204">
        <v>0</v>
      </c>
      <c r="AS28" s="204">
        <v>0</v>
      </c>
      <c r="AT28" s="204">
        <v>0</v>
      </c>
      <c r="AU28" s="204">
        <v>0</v>
      </c>
      <c r="AV28" s="204">
        <v>0</v>
      </c>
      <c r="AW28" s="204">
        <v>0</v>
      </c>
      <c r="AX28" s="204">
        <v>0</v>
      </c>
      <c r="AY28" s="204">
        <v>0</v>
      </c>
      <c r="AZ28" s="204">
        <v>0</v>
      </c>
      <c r="BA28" s="204">
        <v>0</v>
      </c>
      <c r="BB28" s="204">
        <v>0</v>
      </c>
      <c r="BC28" s="204">
        <v>0</v>
      </c>
      <c r="BD28" s="204">
        <v>0</v>
      </c>
      <c r="BE28" s="204">
        <v>0</v>
      </c>
      <c r="BF28" s="204">
        <v>0</v>
      </c>
      <c r="BG28" s="204">
        <v>0</v>
      </c>
      <c r="BH28" s="204">
        <v>0</v>
      </c>
      <c r="BI28" s="204">
        <v>0</v>
      </c>
      <c r="BJ28" s="204">
        <v>0</v>
      </c>
      <c r="BK28" s="204">
        <v>0</v>
      </c>
      <c r="BL28" s="204">
        <v>6</v>
      </c>
      <c r="BM28" s="204">
        <v>22</v>
      </c>
      <c r="BN28" s="204">
        <v>38</v>
      </c>
      <c r="BO28" s="204">
        <v>59</v>
      </c>
      <c r="BP28" s="204">
        <v>103</v>
      </c>
      <c r="BQ28" s="204">
        <v>180</v>
      </c>
      <c r="BR28" s="204">
        <v>248</v>
      </c>
      <c r="BS28" s="204">
        <v>325</v>
      </c>
      <c r="BT28" s="204">
        <v>374</v>
      </c>
      <c r="BU28" s="204">
        <v>379</v>
      </c>
      <c r="BV28" s="204">
        <v>415</v>
      </c>
      <c r="BW28" s="204">
        <v>431</v>
      </c>
      <c r="BX28" s="205">
        <v>423</v>
      </c>
      <c r="BY28" s="205">
        <v>412</v>
      </c>
      <c r="BZ28" s="206">
        <v>401</v>
      </c>
    </row>
    <row r="29" spans="2:78" x14ac:dyDescent="0.35">
      <c r="B29" s="208" t="s">
        <v>138</v>
      </c>
      <c r="D29" s="204">
        <v>0</v>
      </c>
      <c r="E29" s="204">
        <v>0</v>
      </c>
      <c r="F29" s="204">
        <v>0</v>
      </c>
      <c r="G29" s="204">
        <v>0</v>
      </c>
      <c r="H29" s="204">
        <v>0</v>
      </c>
      <c r="I29" s="204">
        <v>0</v>
      </c>
      <c r="J29" s="204">
        <v>0</v>
      </c>
      <c r="K29" s="204">
        <v>0</v>
      </c>
      <c r="L29" s="204">
        <v>0</v>
      </c>
      <c r="M29" s="204">
        <v>0</v>
      </c>
      <c r="N29" s="204">
        <v>0</v>
      </c>
      <c r="O29" s="204">
        <v>0</v>
      </c>
      <c r="P29" s="204">
        <v>0</v>
      </c>
      <c r="Q29" s="204">
        <v>0</v>
      </c>
      <c r="R29" s="204">
        <v>0</v>
      </c>
      <c r="S29" s="204">
        <v>0</v>
      </c>
      <c r="T29" s="204">
        <v>0</v>
      </c>
      <c r="U29" s="204">
        <v>0</v>
      </c>
      <c r="V29" s="204">
        <v>0</v>
      </c>
      <c r="W29" s="204">
        <v>0</v>
      </c>
      <c r="X29" s="204">
        <v>0</v>
      </c>
      <c r="Y29" s="204">
        <v>0</v>
      </c>
      <c r="Z29" s="204">
        <v>0</v>
      </c>
      <c r="AA29" s="204">
        <v>0</v>
      </c>
      <c r="AB29" s="204">
        <v>0</v>
      </c>
      <c r="AC29" s="204">
        <v>0</v>
      </c>
      <c r="AD29" s="204">
        <v>0</v>
      </c>
      <c r="AE29" s="204">
        <v>0</v>
      </c>
      <c r="AF29" s="204">
        <v>0</v>
      </c>
      <c r="AG29" s="204">
        <v>0</v>
      </c>
      <c r="AH29" s="204">
        <v>0</v>
      </c>
      <c r="AI29" s="204">
        <v>0</v>
      </c>
      <c r="AJ29" s="204">
        <v>0</v>
      </c>
      <c r="AK29" s="204">
        <v>0</v>
      </c>
      <c r="AL29" s="204">
        <v>0</v>
      </c>
      <c r="AM29" s="204">
        <v>0</v>
      </c>
      <c r="AN29" s="204">
        <v>0</v>
      </c>
      <c r="AO29" s="204">
        <v>0</v>
      </c>
      <c r="AP29" s="204">
        <v>0</v>
      </c>
      <c r="AQ29" s="204">
        <v>0</v>
      </c>
      <c r="AR29" s="204">
        <v>0</v>
      </c>
      <c r="AS29" s="204">
        <v>0</v>
      </c>
      <c r="AT29" s="204">
        <v>0</v>
      </c>
      <c r="AU29" s="204">
        <v>0</v>
      </c>
      <c r="AV29" s="204">
        <v>0</v>
      </c>
      <c r="AW29" s="204">
        <v>0</v>
      </c>
      <c r="AX29" s="204">
        <v>0</v>
      </c>
      <c r="AY29" s="204">
        <v>0</v>
      </c>
      <c r="AZ29" s="204">
        <v>0</v>
      </c>
      <c r="BA29" s="204">
        <v>0</v>
      </c>
      <c r="BB29" s="204">
        <v>0</v>
      </c>
      <c r="BC29" s="204">
        <v>0</v>
      </c>
      <c r="BD29" s="204">
        <v>0</v>
      </c>
      <c r="BE29" s="204">
        <v>0</v>
      </c>
      <c r="BF29" s="204">
        <v>0</v>
      </c>
      <c r="BG29" s="204">
        <v>0</v>
      </c>
      <c r="BH29" s="204">
        <v>0</v>
      </c>
      <c r="BI29" s="204">
        <v>0</v>
      </c>
      <c r="BJ29" s="204">
        <v>0</v>
      </c>
      <c r="BK29" s="204">
        <v>0</v>
      </c>
      <c r="BL29" s="204">
        <v>56</v>
      </c>
      <c r="BM29" s="204">
        <v>168</v>
      </c>
      <c r="BN29" s="204">
        <v>275</v>
      </c>
      <c r="BO29" s="204">
        <v>424</v>
      </c>
      <c r="BP29" s="204">
        <v>784</v>
      </c>
      <c r="BQ29" s="204">
        <v>1116</v>
      </c>
      <c r="BR29" s="204">
        <v>1340</v>
      </c>
      <c r="BS29" s="204">
        <v>1398</v>
      </c>
      <c r="BT29" s="204">
        <v>1363</v>
      </c>
      <c r="BU29" s="204">
        <v>1294</v>
      </c>
      <c r="BV29" s="204">
        <v>1346</v>
      </c>
      <c r="BW29" s="204">
        <v>1355</v>
      </c>
      <c r="BX29" s="205">
        <v>1370</v>
      </c>
      <c r="BY29" s="205">
        <v>1375</v>
      </c>
      <c r="BZ29" s="206">
        <v>1379</v>
      </c>
    </row>
    <row r="30" spans="2:78" x14ac:dyDescent="0.35">
      <c r="B30" s="208" t="s">
        <v>232</v>
      </c>
      <c r="D30" s="204">
        <v>0</v>
      </c>
      <c r="E30" s="204">
        <v>0</v>
      </c>
      <c r="F30" s="204">
        <v>0</v>
      </c>
      <c r="G30" s="204">
        <v>0</v>
      </c>
      <c r="H30" s="204">
        <v>0</v>
      </c>
      <c r="I30" s="204">
        <v>0</v>
      </c>
      <c r="J30" s="204">
        <v>0</v>
      </c>
      <c r="K30" s="204">
        <v>0</v>
      </c>
      <c r="L30" s="204">
        <v>0</v>
      </c>
      <c r="M30" s="204">
        <v>0</v>
      </c>
      <c r="N30" s="204">
        <v>0</v>
      </c>
      <c r="O30" s="204">
        <v>0</v>
      </c>
      <c r="P30" s="204">
        <v>0</v>
      </c>
      <c r="Q30" s="204">
        <v>0</v>
      </c>
      <c r="R30" s="204">
        <v>0</v>
      </c>
      <c r="S30" s="204">
        <v>0</v>
      </c>
      <c r="T30" s="204">
        <v>0</v>
      </c>
      <c r="U30" s="204">
        <v>0</v>
      </c>
      <c r="V30" s="204">
        <v>0</v>
      </c>
      <c r="W30" s="204">
        <v>0</v>
      </c>
      <c r="X30" s="204">
        <v>0</v>
      </c>
      <c r="Y30" s="204">
        <v>0</v>
      </c>
      <c r="Z30" s="204">
        <v>0</v>
      </c>
      <c r="AA30" s="204">
        <v>0</v>
      </c>
      <c r="AB30" s="204">
        <v>0</v>
      </c>
      <c r="AC30" s="204">
        <v>0</v>
      </c>
      <c r="AD30" s="204">
        <v>0</v>
      </c>
      <c r="AE30" s="204">
        <v>0</v>
      </c>
      <c r="AF30" s="204">
        <v>0</v>
      </c>
      <c r="AG30" s="204">
        <v>0</v>
      </c>
      <c r="AH30" s="204">
        <v>0</v>
      </c>
      <c r="AI30" s="204">
        <v>0</v>
      </c>
      <c r="AJ30" s="204">
        <v>0</v>
      </c>
      <c r="AK30" s="204">
        <v>0</v>
      </c>
      <c r="AL30" s="204">
        <v>0</v>
      </c>
      <c r="AM30" s="204">
        <v>0</v>
      </c>
      <c r="AN30" s="204">
        <v>0</v>
      </c>
      <c r="AO30" s="204">
        <v>0</v>
      </c>
      <c r="AP30" s="204">
        <v>0</v>
      </c>
      <c r="AQ30" s="204">
        <v>0</v>
      </c>
      <c r="AR30" s="204">
        <v>0</v>
      </c>
      <c r="AS30" s="204">
        <v>0</v>
      </c>
      <c r="AT30" s="204">
        <v>0</v>
      </c>
      <c r="AU30" s="204">
        <v>0</v>
      </c>
      <c r="AV30" s="204">
        <v>0</v>
      </c>
      <c r="AW30" s="204">
        <v>0</v>
      </c>
      <c r="AX30" s="204">
        <v>0</v>
      </c>
      <c r="AY30" s="204">
        <v>0</v>
      </c>
      <c r="AZ30" s="204">
        <v>0</v>
      </c>
      <c r="BA30" s="204">
        <v>0</v>
      </c>
      <c r="BB30" s="204">
        <v>0</v>
      </c>
      <c r="BC30" s="204">
        <v>0</v>
      </c>
      <c r="BD30" s="204">
        <v>0</v>
      </c>
      <c r="BE30" s="204">
        <v>0</v>
      </c>
      <c r="BF30" s="204">
        <v>0</v>
      </c>
      <c r="BG30" s="204">
        <v>0</v>
      </c>
      <c r="BH30" s="204">
        <v>0</v>
      </c>
      <c r="BI30" s="204">
        <v>0</v>
      </c>
      <c r="BJ30" s="204">
        <v>0</v>
      </c>
      <c r="BK30" s="204">
        <v>0</v>
      </c>
      <c r="BL30" s="204">
        <v>16</v>
      </c>
      <c r="BM30" s="204">
        <v>56</v>
      </c>
      <c r="BN30" s="204">
        <v>67</v>
      </c>
      <c r="BO30" s="204">
        <v>65</v>
      </c>
      <c r="BP30" s="204">
        <v>114</v>
      </c>
      <c r="BQ30" s="204">
        <v>124</v>
      </c>
      <c r="BR30" s="204">
        <v>141</v>
      </c>
      <c r="BS30" s="204">
        <v>144</v>
      </c>
      <c r="BT30" s="204">
        <v>137</v>
      </c>
      <c r="BU30" s="204">
        <v>143</v>
      </c>
      <c r="BV30" s="204">
        <v>153</v>
      </c>
      <c r="BW30" s="204">
        <v>162</v>
      </c>
      <c r="BX30" s="205">
        <v>169</v>
      </c>
      <c r="BY30" s="205">
        <v>176</v>
      </c>
      <c r="BZ30" s="206">
        <v>182</v>
      </c>
    </row>
    <row r="31" spans="2:78" ht="26.25" customHeight="1" x14ac:dyDescent="0.35">
      <c r="B31" s="194" t="s">
        <v>139</v>
      </c>
      <c r="D31" s="204">
        <v>0</v>
      </c>
      <c r="E31" s="204">
        <v>0</v>
      </c>
      <c r="F31" s="204">
        <v>0</v>
      </c>
      <c r="G31" s="204">
        <v>0</v>
      </c>
      <c r="H31" s="204">
        <v>0</v>
      </c>
      <c r="I31" s="204">
        <v>0</v>
      </c>
      <c r="J31" s="204">
        <v>0</v>
      </c>
      <c r="K31" s="204">
        <v>0</v>
      </c>
      <c r="L31" s="204">
        <v>0</v>
      </c>
      <c r="M31" s="204">
        <v>0</v>
      </c>
      <c r="N31" s="204">
        <v>0</v>
      </c>
      <c r="O31" s="204">
        <v>0</v>
      </c>
      <c r="P31" s="204">
        <v>0</v>
      </c>
      <c r="Q31" s="204">
        <v>0</v>
      </c>
      <c r="R31" s="204">
        <v>0</v>
      </c>
      <c r="S31" s="204">
        <v>0</v>
      </c>
      <c r="T31" s="204">
        <v>0</v>
      </c>
      <c r="U31" s="204">
        <v>0</v>
      </c>
      <c r="V31" s="204">
        <v>0</v>
      </c>
      <c r="W31" s="204">
        <v>0</v>
      </c>
      <c r="X31" s="204">
        <v>0</v>
      </c>
      <c r="Y31" s="204">
        <v>0</v>
      </c>
      <c r="Z31" s="204">
        <v>0</v>
      </c>
      <c r="AA31" s="204">
        <v>0</v>
      </c>
      <c r="AB31" s="204">
        <v>0</v>
      </c>
      <c r="AC31" s="204">
        <v>0</v>
      </c>
      <c r="AD31" s="204">
        <v>0</v>
      </c>
      <c r="AE31" s="204">
        <v>0</v>
      </c>
      <c r="AF31" s="204">
        <v>0</v>
      </c>
      <c r="AG31" s="204">
        <v>0</v>
      </c>
      <c r="AH31" s="204">
        <v>0</v>
      </c>
      <c r="AI31" s="204">
        <v>0</v>
      </c>
      <c r="AJ31" s="204">
        <v>96</v>
      </c>
      <c r="AK31" s="204">
        <v>124</v>
      </c>
      <c r="AL31" s="204">
        <v>165</v>
      </c>
      <c r="AM31" s="204">
        <v>195</v>
      </c>
      <c r="AN31" s="204">
        <v>201</v>
      </c>
      <c r="AO31" s="204">
        <v>200</v>
      </c>
      <c r="AP31" s="204">
        <v>210</v>
      </c>
      <c r="AQ31" s="204">
        <v>217</v>
      </c>
      <c r="AR31" s="204">
        <v>277</v>
      </c>
      <c r="AS31" s="204">
        <v>308</v>
      </c>
      <c r="AT31" s="204">
        <v>327</v>
      </c>
      <c r="AU31" s="204">
        <v>365</v>
      </c>
      <c r="AV31" s="204">
        <v>431</v>
      </c>
      <c r="AW31" s="204">
        <v>512</v>
      </c>
      <c r="AX31" s="204">
        <v>575</v>
      </c>
      <c r="AY31" s="204">
        <v>638</v>
      </c>
      <c r="AZ31" s="204">
        <v>714</v>
      </c>
      <c r="BA31" s="204">
        <v>758</v>
      </c>
      <c r="BB31" s="204">
        <v>782</v>
      </c>
      <c r="BC31" s="204">
        <v>537</v>
      </c>
      <c r="BD31" s="204">
        <v>0</v>
      </c>
      <c r="BE31" s="204">
        <v>0</v>
      </c>
      <c r="BF31" s="204">
        <v>0</v>
      </c>
      <c r="BG31" s="204">
        <v>0</v>
      </c>
      <c r="BH31" s="204">
        <v>0</v>
      </c>
      <c r="BI31" s="204">
        <v>0</v>
      </c>
      <c r="BJ31" s="204">
        <v>0</v>
      </c>
      <c r="BK31" s="204">
        <v>0</v>
      </c>
      <c r="BL31" s="204">
        <v>0</v>
      </c>
      <c r="BM31" s="204">
        <v>0</v>
      </c>
      <c r="BN31" s="204">
        <v>0</v>
      </c>
      <c r="BO31" s="204">
        <v>0</v>
      </c>
      <c r="BP31" s="204">
        <v>0</v>
      </c>
      <c r="BQ31" s="204">
        <v>0</v>
      </c>
      <c r="BR31" s="204">
        <v>0</v>
      </c>
      <c r="BS31" s="204">
        <v>0</v>
      </c>
      <c r="BT31" s="204">
        <v>0</v>
      </c>
      <c r="BU31" s="204">
        <v>0</v>
      </c>
      <c r="BV31" s="204">
        <v>0</v>
      </c>
      <c r="BW31" s="204">
        <v>0</v>
      </c>
      <c r="BX31" s="205">
        <v>0</v>
      </c>
      <c r="BY31" s="205">
        <v>0</v>
      </c>
      <c r="BZ31" s="206">
        <v>0</v>
      </c>
    </row>
    <row r="32" spans="2:78" x14ac:dyDescent="0.35">
      <c r="B32" s="194" t="s">
        <v>252</v>
      </c>
      <c r="D32" s="205">
        <v>0</v>
      </c>
      <c r="E32" s="205">
        <v>0</v>
      </c>
      <c r="F32" s="205">
        <v>0</v>
      </c>
      <c r="G32" s="205">
        <v>0</v>
      </c>
      <c r="H32" s="205">
        <v>0</v>
      </c>
      <c r="I32" s="205">
        <v>0</v>
      </c>
      <c r="J32" s="205">
        <v>0</v>
      </c>
      <c r="K32" s="205">
        <v>0</v>
      </c>
      <c r="L32" s="205">
        <v>0</v>
      </c>
      <c r="M32" s="205">
        <v>0</v>
      </c>
      <c r="N32" s="205">
        <v>0</v>
      </c>
      <c r="O32" s="205">
        <v>0</v>
      </c>
      <c r="P32" s="205">
        <v>0</v>
      </c>
      <c r="Q32" s="205">
        <v>0</v>
      </c>
      <c r="R32" s="205">
        <v>0</v>
      </c>
      <c r="S32" s="205">
        <v>0</v>
      </c>
      <c r="T32" s="205">
        <v>0</v>
      </c>
      <c r="U32" s="205">
        <v>0</v>
      </c>
      <c r="V32" s="205">
        <v>0</v>
      </c>
      <c r="W32" s="205">
        <v>0</v>
      </c>
      <c r="X32" s="205">
        <v>0</v>
      </c>
      <c r="Y32" s="205">
        <v>0</v>
      </c>
      <c r="Z32" s="205">
        <v>0</v>
      </c>
      <c r="AA32" s="205">
        <v>0</v>
      </c>
      <c r="AB32" s="205">
        <v>0</v>
      </c>
      <c r="AC32" s="205">
        <v>0</v>
      </c>
      <c r="AD32" s="205">
        <v>0</v>
      </c>
      <c r="AE32" s="205">
        <v>0</v>
      </c>
      <c r="AF32" s="205">
        <v>0</v>
      </c>
      <c r="AG32" s="205">
        <v>0</v>
      </c>
      <c r="AH32" s="205">
        <v>0</v>
      </c>
      <c r="AI32" s="205">
        <v>0</v>
      </c>
      <c r="AJ32" s="205">
        <v>0</v>
      </c>
      <c r="AK32" s="205">
        <v>0</v>
      </c>
      <c r="AL32" s="205">
        <v>0</v>
      </c>
      <c r="AM32" s="205">
        <v>0</v>
      </c>
      <c r="AN32" s="205">
        <v>0</v>
      </c>
      <c r="AO32" s="205">
        <v>0</v>
      </c>
      <c r="AP32" s="205">
        <v>0</v>
      </c>
      <c r="AQ32" s="205">
        <v>0</v>
      </c>
      <c r="AR32" s="205">
        <v>1818</v>
      </c>
      <c r="AS32" s="205">
        <v>1771</v>
      </c>
      <c r="AT32" s="205">
        <v>1875</v>
      </c>
      <c r="AU32" s="205">
        <v>2138</v>
      </c>
      <c r="AV32" s="205">
        <v>2450</v>
      </c>
      <c r="AW32" s="205">
        <v>2646</v>
      </c>
      <c r="AX32" s="205">
        <v>2755</v>
      </c>
      <c r="AY32" s="205">
        <v>2840</v>
      </c>
      <c r="AZ32" s="205">
        <v>2854</v>
      </c>
      <c r="BA32" s="205">
        <v>2744</v>
      </c>
      <c r="BB32" s="205">
        <v>2625</v>
      </c>
      <c r="BC32" s="205">
        <v>2461</v>
      </c>
      <c r="BD32" s="205">
        <v>2282</v>
      </c>
      <c r="BE32" s="205">
        <v>2209</v>
      </c>
      <c r="BF32" s="205">
        <v>2194</v>
      </c>
      <c r="BG32" s="205">
        <v>2267</v>
      </c>
      <c r="BH32" s="205">
        <v>2387</v>
      </c>
      <c r="BI32" s="205">
        <v>2495</v>
      </c>
      <c r="BJ32" s="205">
        <v>2518</v>
      </c>
      <c r="BK32" s="205">
        <v>2527</v>
      </c>
      <c r="BL32" s="205">
        <v>2625</v>
      </c>
      <c r="BM32" s="205">
        <v>2981</v>
      </c>
      <c r="BN32" s="205">
        <v>3224</v>
      </c>
      <c r="BO32" s="205">
        <v>3356</v>
      </c>
      <c r="BP32" s="205">
        <v>3502</v>
      </c>
      <c r="BQ32" s="205">
        <v>3520</v>
      </c>
      <c r="BR32" s="205">
        <v>3457</v>
      </c>
      <c r="BS32" s="205">
        <v>3360</v>
      </c>
      <c r="BT32" s="205">
        <v>3230</v>
      </c>
      <c r="BU32" s="205">
        <v>3081</v>
      </c>
      <c r="BV32" s="205">
        <v>3393</v>
      </c>
      <c r="BW32" s="205">
        <v>3416</v>
      </c>
      <c r="BX32" s="205">
        <v>3341</v>
      </c>
      <c r="BY32" s="205">
        <v>3348</v>
      </c>
      <c r="BZ32" s="206">
        <v>3351</v>
      </c>
    </row>
    <row r="33" spans="2:78" x14ac:dyDescent="0.35">
      <c r="B33" s="194" t="s">
        <v>253</v>
      </c>
      <c r="D33" s="205">
        <v>0</v>
      </c>
      <c r="E33" s="205">
        <v>0</v>
      </c>
      <c r="F33" s="205">
        <v>0</v>
      </c>
      <c r="G33" s="205">
        <v>0</v>
      </c>
      <c r="H33" s="205">
        <v>0</v>
      </c>
      <c r="I33" s="205">
        <v>0</v>
      </c>
      <c r="J33" s="205">
        <v>0</v>
      </c>
      <c r="K33" s="205">
        <v>0</v>
      </c>
      <c r="L33" s="205">
        <v>0</v>
      </c>
      <c r="M33" s="205">
        <v>0</v>
      </c>
      <c r="N33" s="205">
        <v>0</v>
      </c>
      <c r="O33" s="205">
        <v>0</v>
      </c>
      <c r="P33" s="205">
        <v>0</v>
      </c>
      <c r="Q33" s="205">
        <v>0</v>
      </c>
      <c r="R33" s="205">
        <v>0</v>
      </c>
      <c r="S33" s="205">
        <v>0</v>
      </c>
      <c r="T33" s="205">
        <v>0</v>
      </c>
      <c r="U33" s="205">
        <v>0</v>
      </c>
      <c r="V33" s="205">
        <v>0</v>
      </c>
      <c r="W33" s="205">
        <v>0</v>
      </c>
      <c r="X33" s="205">
        <v>0</v>
      </c>
      <c r="Y33" s="205">
        <v>0</v>
      </c>
      <c r="Z33" s="205">
        <v>0</v>
      </c>
      <c r="AA33" s="205">
        <v>0</v>
      </c>
      <c r="AB33" s="205">
        <v>0</v>
      </c>
      <c r="AC33" s="205">
        <v>0</v>
      </c>
      <c r="AD33" s="205">
        <v>0</v>
      </c>
      <c r="AE33" s="205">
        <v>0</v>
      </c>
      <c r="AF33" s="205">
        <v>0</v>
      </c>
      <c r="AG33" s="205">
        <v>0</v>
      </c>
      <c r="AH33" s="205">
        <v>1094</v>
      </c>
      <c r="AI33" s="205">
        <v>1067</v>
      </c>
      <c r="AJ33" s="205">
        <v>1037</v>
      </c>
      <c r="AK33" s="205">
        <v>1096</v>
      </c>
      <c r="AL33" s="205">
        <v>1129</v>
      </c>
      <c r="AM33" s="205">
        <v>1055</v>
      </c>
      <c r="AN33" s="205">
        <v>1022</v>
      </c>
      <c r="AO33" s="205">
        <v>1058</v>
      </c>
      <c r="AP33" s="205">
        <v>1071</v>
      </c>
      <c r="AQ33" s="205">
        <v>1130</v>
      </c>
      <c r="AR33" s="205">
        <v>1227</v>
      </c>
      <c r="AS33" s="205">
        <v>1324</v>
      </c>
      <c r="AT33" s="205">
        <v>1443</v>
      </c>
      <c r="AU33" s="205">
        <v>1617</v>
      </c>
      <c r="AV33" s="205">
        <v>1821</v>
      </c>
      <c r="AW33" s="205">
        <v>1975</v>
      </c>
      <c r="AX33" s="205">
        <v>2123</v>
      </c>
      <c r="AY33" s="205">
        <v>2218</v>
      </c>
      <c r="AZ33" s="205">
        <v>2240</v>
      </c>
      <c r="BA33" s="205">
        <v>2285</v>
      </c>
      <c r="BB33" s="205">
        <v>2288</v>
      </c>
      <c r="BC33" s="205">
        <v>2328</v>
      </c>
      <c r="BD33" s="205">
        <v>2384</v>
      </c>
      <c r="BE33" s="205">
        <v>2427</v>
      </c>
      <c r="BF33" s="205">
        <v>2483</v>
      </c>
      <c r="BG33" s="205">
        <v>2504</v>
      </c>
      <c r="BH33" s="205">
        <v>2510</v>
      </c>
      <c r="BI33" s="205">
        <v>2475</v>
      </c>
      <c r="BJ33" s="205">
        <v>2443</v>
      </c>
      <c r="BK33" s="205">
        <v>2415</v>
      </c>
      <c r="BL33" s="205">
        <v>2332</v>
      </c>
      <c r="BM33" s="205">
        <v>2031</v>
      </c>
      <c r="BN33" s="205">
        <v>1827</v>
      </c>
      <c r="BO33" s="205">
        <v>1577</v>
      </c>
      <c r="BP33" s="205">
        <v>965</v>
      </c>
      <c r="BQ33" s="205">
        <v>366</v>
      </c>
      <c r="BR33" s="205">
        <v>133</v>
      </c>
      <c r="BS33" s="205">
        <v>74</v>
      </c>
      <c r="BT33" s="205">
        <v>52</v>
      </c>
      <c r="BU33" s="205">
        <v>40</v>
      </c>
      <c r="BV33" s="205">
        <v>33</v>
      </c>
      <c r="BW33" s="205">
        <v>30</v>
      </c>
      <c r="BX33" s="205">
        <v>27</v>
      </c>
      <c r="BY33" s="205">
        <v>24</v>
      </c>
      <c r="BZ33" s="206">
        <v>22</v>
      </c>
    </row>
    <row r="34" spans="2:78" x14ac:dyDescent="0.35">
      <c r="B34" s="208" t="s">
        <v>226</v>
      </c>
      <c r="D34" s="204">
        <v>0</v>
      </c>
      <c r="E34" s="204">
        <v>0</v>
      </c>
      <c r="F34" s="204">
        <v>0</v>
      </c>
      <c r="G34" s="204">
        <v>0</v>
      </c>
      <c r="H34" s="204">
        <v>0</v>
      </c>
      <c r="I34" s="204">
        <v>0</v>
      </c>
      <c r="J34" s="204">
        <v>0</v>
      </c>
      <c r="K34" s="204">
        <v>0</v>
      </c>
      <c r="L34" s="204">
        <v>0</v>
      </c>
      <c r="M34" s="204">
        <v>0</v>
      </c>
      <c r="N34" s="204">
        <v>0</v>
      </c>
      <c r="O34" s="204">
        <v>0</v>
      </c>
      <c r="P34" s="204">
        <v>0</v>
      </c>
      <c r="Q34" s="204">
        <v>0</v>
      </c>
      <c r="R34" s="204">
        <v>0</v>
      </c>
      <c r="S34" s="204">
        <v>0</v>
      </c>
      <c r="T34" s="204">
        <v>0</v>
      </c>
      <c r="U34" s="204">
        <v>0</v>
      </c>
      <c r="V34" s="204">
        <v>0</v>
      </c>
      <c r="W34" s="204">
        <v>0</v>
      </c>
      <c r="X34" s="204">
        <v>0</v>
      </c>
      <c r="Y34" s="204">
        <v>0</v>
      </c>
      <c r="Z34" s="204">
        <v>0</v>
      </c>
      <c r="AA34" s="204">
        <v>0</v>
      </c>
      <c r="AB34" s="204">
        <v>0</v>
      </c>
      <c r="AC34" s="204">
        <v>0</v>
      </c>
      <c r="AD34" s="204">
        <v>0</v>
      </c>
      <c r="AE34" s="204">
        <v>0</v>
      </c>
      <c r="AF34" s="204">
        <v>0</v>
      </c>
      <c r="AG34" s="204">
        <v>0</v>
      </c>
      <c r="AH34" s="204">
        <v>0</v>
      </c>
      <c r="AI34" s="204">
        <v>0</v>
      </c>
      <c r="AJ34" s="204">
        <v>0</v>
      </c>
      <c r="AK34" s="204">
        <v>0</v>
      </c>
      <c r="AL34" s="204">
        <v>0</v>
      </c>
      <c r="AM34" s="204">
        <v>0</v>
      </c>
      <c r="AN34" s="204">
        <v>975</v>
      </c>
      <c r="AO34" s="204">
        <v>1001</v>
      </c>
      <c r="AP34" s="204">
        <v>997</v>
      </c>
      <c r="AQ34" s="204">
        <v>1029</v>
      </c>
      <c r="AR34" s="204">
        <v>1081</v>
      </c>
      <c r="AS34" s="204">
        <v>1126</v>
      </c>
      <c r="AT34" s="204">
        <v>1187</v>
      </c>
      <c r="AU34" s="204">
        <v>1302</v>
      </c>
      <c r="AV34" s="204">
        <v>1440</v>
      </c>
      <c r="AW34" s="204">
        <v>1533</v>
      </c>
      <c r="AX34" s="204">
        <v>1611</v>
      </c>
      <c r="AY34" s="204">
        <v>1634</v>
      </c>
      <c r="AZ34" s="204">
        <v>1622</v>
      </c>
      <c r="BA34" s="204">
        <v>1618</v>
      </c>
      <c r="BB34" s="204">
        <v>1581</v>
      </c>
      <c r="BC34" s="204">
        <v>1569</v>
      </c>
      <c r="BD34" s="204">
        <v>1573</v>
      </c>
      <c r="BE34" s="204">
        <v>1572</v>
      </c>
      <c r="BF34" s="204">
        <v>1586</v>
      </c>
      <c r="BG34" s="204">
        <v>1570</v>
      </c>
      <c r="BH34" s="204">
        <v>1543</v>
      </c>
      <c r="BI34" s="204">
        <v>1500</v>
      </c>
      <c r="BJ34" s="204">
        <v>1456</v>
      </c>
      <c r="BK34" s="204">
        <v>1413</v>
      </c>
      <c r="BL34" s="204">
        <v>1346</v>
      </c>
      <c r="BM34" s="204">
        <v>1177</v>
      </c>
      <c r="BN34" s="204">
        <v>1054</v>
      </c>
      <c r="BO34" s="204">
        <v>909</v>
      </c>
      <c r="BP34" s="204">
        <v>566</v>
      </c>
      <c r="BQ34" s="204">
        <v>192</v>
      </c>
      <c r="BR34" s="204">
        <v>38</v>
      </c>
      <c r="BS34" s="204">
        <v>10</v>
      </c>
      <c r="BT34" s="204">
        <v>3</v>
      </c>
      <c r="BU34" s="204">
        <v>2</v>
      </c>
      <c r="BV34" s="204">
        <v>0</v>
      </c>
      <c r="BW34" s="204">
        <v>0</v>
      </c>
      <c r="BX34" s="205">
        <v>0</v>
      </c>
      <c r="BY34" s="205">
        <v>0</v>
      </c>
      <c r="BZ34" s="206">
        <v>0</v>
      </c>
    </row>
    <row r="35" spans="2:78" x14ac:dyDescent="0.35">
      <c r="B35" s="208" t="s">
        <v>232</v>
      </c>
      <c r="D35" s="204">
        <v>0</v>
      </c>
      <c r="E35" s="204">
        <v>0</v>
      </c>
      <c r="F35" s="204">
        <v>0</v>
      </c>
      <c r="G35" s="204">
        <v>0</v>
      </c>
      <c r="H35" s="204">
        <v>0</v>
      </c>
      <c r="I35" s="204">
        <v>0</v>
      </c>
      <c r="J35" s="204">
        <v>0</v>
      </c>
      <c r="K35" s="204">
        <v>0</v>
      </c>
      <c r="L35" s="204">
        <v>0</v>
      </c>
      <c r="M35" s="204">
        <v>0</v>
      </c>
      <c r="N35" s="204">
        <v>0</v>
      </c>
      <c r="O35" s="204">
        <v>0</v>
      </c>
      <c r="P35" s="204">
        <v>0</v>
      </c>
      <c r="Q35" s="204">
        <v>0</v>
      </c>
      <c r="R35" s="204">
        <v>0</v>
      </c>
      <c r="S35" s="204">
        <v>0</v>
      </c>
      <c r="T35" s="204">
        <v>0</v>
      </c>
      <c r="U35" s="204">
        <v>0</v>
      </c>
      <c r="V35" s="204">
        <v>0</v>
      </c>
      <c r="W35" s="204">
        <v>0</v>
      </c>
      <c r="X35" s="204">
        <v>0</v>
      </c>
      <c r="Y35" s="204">
        <v>0</v>
      </c>
      <c r="Z35" s="204">
        <v>0</v>
      </c>
      <c r="AA35" s="204">
        <v>0</v>
      </c>
      <c r="AB35" s="204">
        <v>0</v>
      </c>
      <c r="AC35" s="204">
        <v>0</v>
      </c>
      <c r="AD35" s="204">
        <v>0</v>
      </c>
      <c r="AE35" s="204">
        <v>0</v>
      </c>
      <c r="AF35" s="204">
        <v>0</v>
      </c>
      <c r="AG35" s="204">
        <v>0</v>
      </c>
      <c r="AH35" s="204">
        <v>0</v>
      </c>
      <c r="AI35" s="204">
        <v>0</v>
      </c>
      <c r="AJ35" s="204">
        <v>0</v>
      </c>
      <c r="AK35" s="204">
        <v>0</v>
      </c>
      <c r="AL35" s="204">
        <v>0</v>
      </c>
      <c r="AM35" s="204">
        <v>0</v>
      </c>
      <c r="AN35" s="204">
        <v>47</v>
      </c>
      <c r="AO35" s="204">
        <v>56</v>
      </c>
      <c r="AP35" s="204">
        <v>74</v>
      </c>
      <c r="AQ35" s="204">
        <v>101</v>
      </c>
      <c r="AR35" s="204">
        <v>146</v>
      </c>
      <c r="AS35" s="204">
        <v>199</v>
      </c>
      <c r="AT35" s="204">
        <v>256</v>
      </c>
      <c r="AU35" s="204">
        <v>315</v>
      </c>
      <c r="AV35" s="204">
        <v>381</v>
      </c>
      <c r="AW35" s="204">
        <v>442</v>
      </c>
      <c r="AX35" s="204">
        <v>511</v>
      </c>
      <c r="AY35" s="204">
        <v>584</v>
      </c>
      <c r="AZ35" s="204">
        <v>618</v>
      </c>
      <c r="BA35" s="204">
        <v>667</v>
      </c>
      <c r="BB35" s="204">
        <v>707</v>
      </c>
      <c r="BC35" s="204">
        <v>759</v>
      </c>
      <c r="BD35" s="204">
        <v>811</v>
      </c>
      <c r="BE35" s="204">
        <v>856</v>
      </c>
      <c r="BF35" s="204">
        <v>898</v>
      </c>
      <c r="BG35" s="204">
        <v>934</v>
      </c>
      <c r="BH35" s="204">
        <v>967</v>
      </c>
      <c r="BI35" s="204">
        <v>975</v>
      </c>
      <c r="BJ35" s="204">
        <v>987</v>
      </c>
      <c r="BK35" s="204">
        <v>1002</v>
      </c>
      <c r="BL35" s="204">
        <v>986</v>
      </c>
      <c r="BM35" s="204">
        <v>854</v>
      </c>
      <c r="BN35" s="204">
        <v>773</v>
      </c>
      <c r="BO35" s="204">
        <v>668</v>
      </c>
      <c r="BP35" s="204">
        <v>399</v>
      </c>
      <c r="BQ35" s="204">
        <v>174</v>
      </c>
      <c r="BR35" s="204">
        <v>95</v>
      </c>
      <c r="BS35" s="204">
        <v>65</v>
      </c>
      <c r="BT35" s="204">
        <v>49</v>
      </c>
      <c r="BU35" s="204">
        <v>39</v>
      </c>
      <c r="BV35" s="204">
        <v>33</v>
      </c>
      <c r="BW35" s="204">
        <v>30</v>
      </c>
      <c r="BX35" s="205">
        <v>27</v>
      </c>
      <c r="BY35" s="205">
        <v>24</v>
      </c>
      <c r="BZ35" s="206">
        <v>22</v>
      </c>
    </row>
    <row r="36" spans="2:78" ht="26.25" customHeight="1" x14ac:dyDescent="0.35">
      <c r="B36" s="194" t="s">
        <v>240</v>
      </c>
      <c r="D36" s="205">
        <v>0</v>
      </c>
      <c r="E36" s="205">
        <v>0</v>
      </c>
      <c r="F36" s="205">
        <v>0</v>
      </c>
      <c r="G36" s="205">
        <v>0</v>
      </c>
      <c r="H36" s="205">
        <v>0</v>
      </c>
      <c r="I36" s="205">
        <v>0</v>
      </c>
      <c r="J36" s="205">
        <v>0</v>
      </c>
      <c r="K36" s="205">
        <v>0</v>
      </c>
      <c r="L36" s="205">
        <v>0</v>
      </c>
      <c r="M36" s="205">
        <v>0</v>
      </c>
      <c r="N36" s="205">
        <v>0</v>
      </c>
      <c r="O36" s="205">
        <v>0</v>
      </c>
      <c r="P36" s="205">
        <v>0</v>
      </c>
      <c r="Q36" s="205">
        <v>0</v>
      </c>
      <c r="R36" s="205">
        <v>0</v>
      </c>
      <c r="S36" s="205">
        <v>0</v>
      </c>
      <c r="T36" s="205">
        <v>0</v>
      </c>
      <c r="U36" s="205">
        <v>0</v>
      </c>
      <c r="V36" s="205">
        <v>0</v>
      </c>
      <c r="W36" s="205">
        <v>0</v>
      </c>
      <c r="X36" s="205">
        <v>0</v>
      </c>
      <c r="Y36" s="205">
        <v>0</v>
      </c>
      <c r="Z36" s="205">
        <v>0</v>
      </c>
      <c r="AA36" s="205">
        <v>0</v>
      </c>
      <c r="AB36" s="205">
        <v>0</v>
      </c>
      <c r="AC36" s="205">
        <v>0</v>
      </c>
      <c r="AD36" s="205">
        <v>0</v>
      </c>
      <c r="AE36" s="205">
        <v>0</v>
      </c>
      <c r="AF36" s="205">
        <v>0</v>
      </c>
      <c r="AG36" s="205">
        <v>0</v>
      </c>
      <c r="AH36" s="205">
        <v>0</v>
      </c>
      <c r="AI36" s="205">
        <v>1115</v>
      </c>
      <c r="AJ36" s="205">
        <v>1316</v>
      </c>
      <c r="AK36" s="205">
        <v>1846</v>
      </c>
      <c r="AL36" s="205">
        <v>2376</v>
      </c>
      <c r="AM36" s="205">
        <v>2685</v>
      </c>
      <c r="AN36" s="205">
        <v>2858</v>
      </c>
      <c r="AO36" s="205">
        <v>2992</v>
      </c>
      <c r="AP36" s="205">
        <v>2988</v>
      </c>
      <c r="AQ36" s="205">
        <v>2790</v>
      </c>
      <c r="AR36" s="205">
        <v>2370</v>
      </c>
      <c r="AS36" s="205">
        <v>2370</v>
      </c>
      <c r="AT36" s="205">
        <v>2449</v>
      </c>
      <c r="AU36" s="205">
        <v>3018</v>
      </c>
      <c r="AV36" s="205">
        <v>3536</v>
      </c>
      <c r="AW36" s="205">
        <v>3776</v>
      </c>
      <c r="AX36" s="205">
        <v>3882</v>
      </c>
      <c r="AY36" s="205">
        <v>3876</v>
      </c>
      <c r="AZ36" s="205">
        <v>3750</v>
      </c>
      <c r="BA36" s="205">
        <v>2238</v>
      </c>
      <c r="BB36" s="205">
        <v>2192</v>
      </c>
      <c r="BC36" s="205">
        <v>2202</v>
      </c>
      <c r="BD36" s="205">
        <v>2230</v>
      </c>
      <c r="BE36" s="205">
        <v>2235</v>
      </c>
      <c r="BF36" s="205">
        <v>2213</v>
      </c>
      <c r="BG36" s="205">
        <v>2218</v>
      </c>
      <c r="BH36" s="205">
        <v>2187</v>
      </c>
      <c r="BI36" s="205">
        <v>2142</v>
      </c>
      <c r="BJ36" s="205">
        <v>2135</v>
      </c>
      <c r="BK36" s="205">
        <v>2117</v>
      </c>
      <c r="BL36" s="205">
        <v>2087</v>
      </c>
      <c r="BM36" s="205">
        <v>1935</v>
      </c>
      <c r="BN36" s="205">
        <v>1803</v>
      </c>
      <c r="BO36" s="205">
        <v>1619</v>
      </c>
      <c r="BP36" s="205">
        <v>1254</v>
      </c>
      <c r="BQ36" s="205">
        <v>939</v>
      </c>
      <c r="BR36" s="205">
        <v>799</v>
      </c>
      <c r="BS36" s="205">
        <v>706</v>
      </c>
      <c r="BT36" s="205">
        <v>632</v>
      </c>
      <c r="BU36" s="205">
        <v>587</v>
      </c>
      <c r="BV36" s="205">
        <v>600</v>
      </c>
      <c r="BW36" s="205">
        <v>584</v>
      </c>
      <c r="BX36" s="205">
        <v>567</v>
      </c>
      <c r="BY36" s="205">
        <v>559</v>
      </c>
      <c r="BZ36" s="206">
        <v>559</v>
      </c>
    </row>
    <row r="37" spans="2:78" x14ac:dyDescent="0.35">
      <c r="B37" s="194" t="s">
        <v>233</v>
      </c>
      <c r="D37" s="204">
        <v>0</v>
      </c>
      <c r="E37" s="204">
        <v>0</v>
      </c>
      <c r="F37" s="204">
        <v>0</v>
      </c>
      <c r="G37" s="204">
        <v>0</v>
      </c>
      <c r="H37" s="204">
        <v>0</v>
      </c>
      <c r="I37" s="204">
        <v>0</v>
      </c>
      <c r="J37" s="204">
        <v>0</v>
      </c>
      <c r="K37" s="204">
        <v>0</v>
      </c>
      <c r="L37" s="204">
        <v>0</v>
      </c>
      <c r="M37" s="204">
        <v>0</v>
      </c>
      <c r="N37" s="204">
        <v>0</v>
      </c>
      <c r="O37" s="204">
        <v>0</v>
      </c>
      <c r="P37" s="204">
        <v>0</v>
      </c>
      <c r="Q37" s="204">
        <v>0</v>
      </c>
      <c r="R37" s="204">
        <v>0</v>
      </c>
      <c r="S37" s="204">
        <v>0</v>
      </c>
      <c r="T37" s="204">
        <v>0</v>
      </c>
      <c r="U37" s="204">
        <v>0</v>
      </c>
      <c r="V37" s="204">
        <v>0</v>
      </c>
      <c r="W37" s="204">
        <v>0</v>
      </c>
      <c r="X37" s="204">
        <v>0</v>
      </c>
      <c r="Y37" s="204">
        <v>0</v>
      </c>
      <c r="Z37" s="204">
        <v>0</v>
      </c>
      <c r="AA37" s="204">
        <v>0</v>
      </c>
      <c r="AB37" s="204">
        <v>0</v>
      </c>
      <c r="AC37" s="204">
        <v>0</v>
      </c>
      <c r="AD37" s="204">
        <v>0</v>
      </c>
      <c r="AE37" s="204">
        <v>0</v>
      </c>
      <c r="AF37" s="204">
        <v>0</v>
      </c>
      <c r="AG37" s="204">
        <v>0</v>
      </c>
      <c r="AH37" s="204">
        <v>0</v>
      </c>
      <c r="AI37" s="204">
        <v>0</v>
      </c>
      <c r="AJ37" s="204">
        <v>0</v>
      </c>
      <c r="AK37" s="204">
        <v>0</v>
      </c>
      <c r="AL37" s="204">
        <v>0</v>
      </c>
      <c r="AM37" s="204">
        <v>0</v>
      </c>
      <c r="AN37" s="204">
        <v>0</v>
      </c>
      <c r="AO37" s="204">
        <v>0</v>
      </c>
      <c r="AP37" s="204">
        <v>0</v>
      </c>
      <c r="AQ37" s="204">
        <v>0</v>
      </c>
      <c r="AR37" s="204">
        <v>0</v>
      </c>
      <c r="AS37" s="204">
        <v>0</v>
      </c>
      <c r="AT37" s="204">
        <v>0</v>
      </c>
      <c r="AU37" s="204">
        <v>0</v>
      </c>
      <c r="AV37" s="204">
        <v>0</v>
      </c>
      <c r="AW37" s="204">
        <v>0</v>
      </c>
      <c r="AX37" s="204">
        <v>0</v>
      </c>
      <c r="AY37" s="204">
        <v>0</v>
      </c>
      <c r="AZ37" s="204">
        <v>0</v>
      </c>
      <c r="BA37" s="204">
        <v>0</v>
      </c>
      <c r="BB37" s="204">
        <v>0</v>
      </c>
      <c r="BC37" s="204">
        <v>0</v>
      </c>
      <c r="BD37" s="204">
        <v>0</v>
      </c>
      <c r="BE37" s="204">
        <v>0</v>
      </c>
      <c r="BF37" s="204">
        <v>0</v>
      </c>
      <c r="BG37" s="204">
        <v>192</v>
      </c>
      <c r="BH37" s="204">
        <v>187</v>
      </c>
      <c r="BI37" s="204">
        <v>182</v>
      </c>
      <c r="BJ37" s="204">
        <v>176</v>
      </c>
      <c r="BK37" s="204">
        <v>170</v>
      </c>
      <c r="BL37" s="204">
        <v>164</v>
      </c>
      <c r="BM37" s="204">
        <v>157</v>
      </c>
      <c r="BN37" s="204">
        <v>152</v>
      </c>
      <c r="BO37" s="204">
        <v>146</v>
      </c>
      <c r="BP37" s="204">
        <v>137</v>
      </c>
      <c r="BQ37" s="204">
        <v>137</v>
      </c>
      <c r="BR37" s="204">
        <v>131</v>
      </c>
      <c r="BS37" s="204">
        <v>126</v>
      </c>
      <c r="BT37" s="204">
        <v>123</v>
      </c>
      <c r="BU37" s="204">
        <v>120</v>
      </c>
      <c r="BV37" s="204">
        <v>116</v>
      </c>
      <c r="BW37" s="204">
        <v>112</v>
      </c>
      <c r="BX37" s="205">
        <v>115</v>
      </c>
      <c r="BY37" s="205">
        <v>116</v>
      </c>
      <c r="BZ37" s="206">
        <v>113</v>
      </c>
    </row>
    <row r="38" spans="2:78" x14ac:dyDescent="0.35">
      <c r="B38" s="239" t="s">
        <v>153</v>
      </c>
      <c r="D38" s="204">
        <v>0</v>
      </c>
      <c r="E38" s="204">
        <v>0</v>
      </c>
      <c r="F38" s="204">
        <v>0</v>
      </c>
      <c r="G38" s="204">
        <v>0</v>
      </c>
      <c r="H38" s="204">
        <v>0</v>
      </c>
      <c r="I38" s="204">
        <v>0</v>
      </c>
      <c r="J38" s="204">
        <v>0</v>
      </c>
      <c r="K38" s="204">
        <v>0</v>
      </c>
      <c r="L38" s="204">
        <v>0</v>
      </c>
      <c r="M38" s="204">
        <v>0</v>
      </c>
      <c r="N38" s="204">
        <v>0</v>
      </c>
      <c r="O38" s="204">
        <v>0</v>
      </c>
      <c r="P38" s="204">
        <v>0</v>
      </c>
      <c r="Q38" s="204">
        <v>0</v>
      </c>
      <c r="R38" s="204">
        <v>0</v>
      </c>
      <c r="S38" s="204">
        <v>0</v>
      </c>
      <c r="T38" s="204">
        <v>0</v>
      </c>
      <c r="U38" s="204">
        <v>0</v>
      </c>
      <c r="V38" s="204">
        <v>0</v>
      </c>
      <c r="W38" s="204">
        <v>0</v>
      </c>
      <c r="X38" s="204">
        <v>0</v>
      </c>
      <c r="Y38" s="204">
        <v>0</v>
      </c>
      <c r="Z38" s="204">
        <v>0</v>
      </c>
      <c r="AA38" s="204">
        <v>0</v>
      </c>
      <c r="AB38" s="204">
        <v>0</v>
      </c>
      <c r="AC38" s="204">
        <v>0</v>
      </c>
      <c r="AD38" s="204">
        <v>0</v>
      </c>
      <c r="AE38" s="204">
        <v>0</v>
      </c>
      <c r="AF38" s="204">
        <v>0</v>
      </c>
      <c r="AG38" s="204">
        <v>0</v>
      </c>
      <c r="AH38" s="204">
        <v>0</v>
      </c>
      <c r="AI38" s="204">
        <v>0</v>
      </c>
      <c r="AJ38" s="204">
        <v>0</v>
      </c>
      <c r="AK38" s="204">
        <v>0</v>
      </c>
      <c r="AL38" s="204">
        <v>0</v>
      </c>
      <c r="AM38" s="204">
        <v>0</v>
      </c>
      <c r="AN38" s="204">
        <v>0</v>
      </c>
      <c r="AO38" s="204">
        <v>0</v>
      </c>
      <c r="AP38" s="204">
        <v>0</v>
      </c>
      <c r="AQ38" s="204">
        <v>0</v>
      </c>
      <c r="AR38" s="204">
        <v>0</v>
      </c>
      <c r="AS38" s="204">
        <v>0</v>
      </c>
      <c r="AT38" s="204">
        <v>0</v>
      </c>
      <c r="AU38" s="204">
        <v>0</v>
      </c>
      <c r="AV38" s="204">
        <v>0</v>
      </c>
      <c r="AW38" s="204">
        <v>0</v>
      </c>
      <c r="AX38" s="204">
        <v>0</v>
      </c>
      <c r="AY38" s="204">
        <v>0</v>
      </c>
      <c r="AZ38" s="204">
        <v>1931</v>
      </c>
      <c r="BA38" s="204">
        <v>1252</v>
      </c>
      <c r="BB38" s="204">
        <v>1110</v>
      </c>
      <c r="BC38" s="204">
        <v>1177</v>
      </c>
      <c r="BD38" s="204">
        <v>1022</v>
      </c>
      <c r="BE38" s="204">
        <v>932</v>
      </c>
      <c r="BF38" s="204">
        <v>920</v>
      </c>
      <c r="BG38" s="204">
        <v>898</v>
      </c>
      <c r="BH38" s="204">
        <v>819</v>
      </c>
      <c r="BI38" s="204">
        <v>870</v>
      </c>
      <c r="BJ38" s="204">
        <v>927</v>
      </c>
      <c r="BK38" s="204">
        <v>818</v>
      </c>
      <c r="BL38" s="204">
        <v>1025</v>
      </c>
      <c r="BM38" s="204">
        <v>1538</v>
      </c>
      <c r="BN38" s="204">
        <v>1415</v>
      </c>
      <c r="BO38" s="204">
        <v>1515</v>
      </c>
      <c r="BP38" s="204">
        <v>1507</v>
      </c>
      <c r="BQ38" s="204">
        <v>1273</v>
      </c>
      <c r="BR38" s="204">
        <v>885</v>
      </c>
      <c r="BS38" s="204">
        <v>652</v>
      </c>
      <c r="BT38" s="204">
        <v>510</v>
      </c>
      <c r="BU38" s="204">
        <v>466</v>
      </c>
      <c r="BV38" s="204">
        <v>711</v>
      </c>
      <c r="BW38" s="204">
        <v>755</v>
      </c>
      <c r="BX38" s="205">
        <v>788</v>
      </c>
      <c r="BY38" s="205">
        <v>801</v>
      </c>
      <c r="BZ38" s="206">
        <v>801</v>
      </c>
    </row>
    <row r="39" spans="2:78" x14ac:dyDescent="0.35">
      <c r="B39" s="208" t="s">
        <v>128</v>
      </c>
      <c r="D39" s="204">
        <v>0</v>
      </c>
      <c r="E39" s="204">
        <v>0</v>
      </c>
      <c r="F39" s="204">
        <v>0</v>
      </c>
      <c r="G39" s="204">
        <v>0</v>
      </c>
      <c r="H39" s="204">
        <v>0</v>
      </c>
      <c r="I39" s="204">
        <v>0</v>
      </c>
      <c r="J39" s="204">
        <v>0</v>
      </c>
      <c r="K39" s="204">
        <v>0</v>
      </c>
      <c r="L39" s="204">
        <v>0</v>
      </c>
      <c r="M39" s="204">
        <v>0</v>
      </c>
      <c r="N39" s="204">
        <v>0</v>
      </c>
      <c r="O39" s="204">
        <v>0</v>
      </c>
      <c r="P39" s="204">
        <v>0</v>
      </c>
      <c r="Q39" s="204">
        <v>0</v>
      </c>
      <c r="R39" s="204">
        <v>0</v>
      </c>
      <c r="S39" s="204">
        <v>0</v>
      </c>
      <c r="T39" s="204">
        <v>0</v>
      </c>
      <c r="U39" s="204">
        <v>0</v>
      </c>
      <c r="V39" s="204">
        <v>0</v>
      </c>
      <c r="W39" s="204">
        <v>0</v>
      </c>
      <c r="X39" s="204">
        <v>0</v>
      </c>
      <c r="Y39" s="204">
        <v>0</v>
      </c>
      <c r="Z39" s="204">
        <v>0</v>
      </c>
      <c r="AA39" s="204">
        <v>0</v>
      </c>
      <c r="AB39" s="204">
        <v>0</v>
      </c>
      <c r="AC39" s="204">
        <v>0</v>
      </c>
      <c r="AD39" s="204">
        <v>0</v>
      </c>
      <c r="AE39" s="204">
        <v>0</v>
      </c>
      <c r="AF39" s="204">
        <v>0</v>
      </c>
      <c r="AG39" s="204">
        <v>0</v>
      </c>
      <c r="AH39" s="204">
        <v>0</v>
      </c>
      <c r="AI39" s="204">
        <v>0</v>
      </c>
      <c r="AJ39" s="204">
        <v>0</v>
      </c>
      <c r="AK39" s="204">
        <v>0</v>
      </c>
      <c r="AL39" s="204">
        <v>0</v>
      </c>
      <c r="AM39" s="204">
        <v>0</v>
      </c>
      <c r="AN39" s="204">
        <v>0</v>
      </c>
      <c r="AO39" s="204">
        <v>0</v>
      </c>
      <c r="AP39" s="204">
        <v>0</v>
      </c>
      <c r="AQ39" s="204">
        <v>0</v>
      </c>
      <c r="AR39" s="204">
        <v>0</v>
      </c>
      <c r="AS39" s="204">
        <v>0</v>
      </c>
      <c r="AT39" s="204">
        <v>0</v>
      </c>
      <c r="AU39" s="204">
        <v>0</v>
      </c>
      <c r="AV39" s="204">
        <v>0</v>
      </c>
      <c r="AW39" s="204">
        <v>0</v>
      </c>
      <c r="AX39" s="204">
        <v>0</v>
      </c>
      <c r="AY39" s="204">
        <v>0</v>
      </c>
      <c r="AZ39" s="204">
        <v>308</v>
      </c>
      <c r="BA39" s="204">
        <v>170</v>
      </c>
      <c r="BB39" s="204">
        <v>162</v>
      </c>
      <c r="BC39" s="204">
        <v>178</v>
      </c>
      <c r="BD39" s="204">
        <v>168</v>
      </c>
      <c r="BE39" s="204">
        <v>178</v>
      </c>
      <c r="BF39" s="204">
        <v>190</v>
      </c>
      <c r="BG39" s="204">
        <v>185</v>
      </c>
      <c r="BH39" s="204">
        <v>158</v>
      </c>
      <c r="BI39" s="204">
        <v>165</v>
      </c>
      <c r="BJ39" s="204">
        <v>157</v>
      </c>
      <c r="BK39" s="204">
        <v>142</v>
      </c>
      <c r="BL39" s="204">
        <v>244</v>
      </c>
      <c r="BM39" s="204">
        <v>321</v>
      </c>
      <c r="BN39" s="204">
        <v>234</v>
      </c>
      <c r="BO39" s="204">
        <v>212</v>
      </c>
      <c r="BP39" s="204">
        <v>178</v>
      </c>
      <c r="BQ39" s="204">
        <v>145</v>
      </c>
      <c r="BR39" s="204">
        <v>111</v>
      </c>
      <c r="BS39" s="204">
        <v>77</v>
      </c>
      <c r="BT39" s="204">
        <v>65</v>
      </c>
      <c r="BU39" s="204">
        <v>52</v>
      </c>
      <c r="BV39" s="204">
        <v>78</v>
      </c>
      <c r="BW39" s="204">
        <v>83</v>
      </c>
      <c r="BX39" s="205">
        <v>87</v>
      </c>
      <c r="BY39" s="205">
        <v>88</v>
      </c>
      <c r="BZ39" s="206">
        <v>88</v>
      </c>
    </row>
    <row r="40" spans="2:78" x14ac:dyDescent="0.35">
      <c r="B40" s="208" t="s">
        <v>230</v>
      </c>
      <c r="D40" s="204">
        <v>0</v>
      </c>
      <c r="E40" s="204">
        <v>0</v>
      </c>
      <c r="F40" s="204">
        <v>0</v>
      </c>
      <c r="G40" s="204">
        <v>0</v>
      </c>
      <c r="H40" s="204">
        <v>0</v>
      </c>
      <c r="I40" s="204">
        <v>0</v>
      </c>
      <c r="J40" s="204">
        <v>0</v>
      </c>
      <c r="K40" s="204">
        <v>0</v>
      </c>
      <c r="L40" s="204">
        <v>0</v>
      </c>
      <c r="M40" s="204">
        <v>0</v>
      </c>
      <c r="N40" s="204">
        <v>0</v>
      </c>
      <c r="O40" s="204">
        <v>0</v>
      </c>
      <c r="P40" s="204">
        <v>0</v>
      </c>
      <c r="Q40" s="204">
        <v>0</v>
      </c>
      <c r="R40" s="204">
        <v>0</v>
      </c>
      <c r="S40" s="204">
        <v>0</v>
      </c>
      <c r="T40" s="204">
        <v>0</v>
      </c>
      <c r="U40" s="204">
        <v>0</v>
      </c>
      <c r="V40" s="204">
        <v>0</v>
      </c>
      <c r="W40" s="204">
        <v>0</v>
      </c>
      <c r="X40" s="204">
        <v>0</v>
      </c>
      <c r="Y40" s="204">
        <v>0</v>
      </c>
      <c r="Z40" s="204">
        <v>0</v>
      </c>
      <c r="AA40" s="204">
        <v>0</v>
      </c>
      <c r="AB40" s="204">
        <v>0</v>
      </c>
      <c r="AC40" s="204">
        <v>0</v>
      </c>
      <c r="AD40" s="204">
        <v>0</v>
      </c>
      <c r="AE40" s="204">
        <v>0</v>
      </c>
      <c r="AF40" s="204">
        <v>0</v>
      </c>
      <c r="AG40" s="204">
        <v>0</v>
      </c>
      <c r="AH40" s="204">
        <v>0</v>
      </c>
      <c r="AI40" s="204">
        <v>0</v>
      </c>
      <c r="AJ40" s="204">
        <v>0</v>
      </c>
      <c r="AK40" s="204">
        <v>0</v>
      </c>
      <c r="AL40" s="204">
        <v>0</v>
      </c>
      <c r="AM40" s="204">
        <v>0</v>
      </c>
      <c r="AN40" s="204">
        <v>0</v>
      </c>
      <c r="AO40" s="204">
        <v>0</v>
      </c>
      <c r="AP40" s="204">
        <v>0</v>
      </c>
      <c r="AQ40" s="204">
        <v>0</v>
      </c>
      <c r="AR40" s="204">
        <v>0</v>
      </c>
      <c r="AS40" s="204">
        <v>0</v>
      </c>
      <c r="AT40" s="204">
        <v>0</v>
      </c>
      <c r="AU40" s="204">
        <v>0</v>
      </c>
      <c r="AV40" s="204">
        <v>0</v>
      </c>
      <c r="AW40" s="204">
        <v>0</v>
      </c>
      <c r="AX40" s="204">
        <v>0</v>
      </c>
      <c r="AY40" s="204">
        <v>0</v>
      </c>
      <c r="AZ40" s="204">
        <v>48</v>
      </c>
      <c r="BA40" s="204">
        <v>25</v>
      </c>
      <c r="BB40" s="204">
        <v>23</v>
      </c>
      <c r="BC40" s="204">
        <v>24</v>
      </c>
      <c r="BD40" s="204">
        <v>21</v>
      </c>
      <c r="BE40" s="204">
        <v>20</v>
      </c>
      <c r="BF40" s="204">
        <v>19</v>
      </c>
      <c r="BG40" s="204">
        <v>18</v>
      </c>
      <c r="BH40" s="204">
        <v>14</v>
      </c>
      <c r="BI40" s="204">
        <v>15</v>
      </c>
      <c r="BJ40" s="204">
        <v>15</v>
      </c>
      <c r="BK40" s="204">
        <v>13</v>
      </c>
      <c r="BL40" s="204">
        <v>21</v>
      </c>
      <c r="BM40" s="204">
        <v>30</v>
      </c>
      <c r="BN40" s="204">
        <v>22</v>
      </c>
      <c r="BO40" s="204">
        <v>19</v>
      </c>
      <c r="BP40" s="204">
        <v>18</v>
      </c>
      <c r="BQ40" s="204">
        <v>15</v>
      </c>
      <c r="BR40" s="204">
        <v>11</v>
      </c>
      <c r="BS40" s="204">
        <v>9</v>
      </c>
      <c r="BT40" s="204">
        <v>8</v>
      </c>
      <c r="BU40" s="204">
        <v>8</v>
      </c>
      <c r="BV40" s="204">
        <v>9</v>
      </c>
      <c r="BW40" s="204">
        <v>10</v>
      </c>
      <c r="BX40" s="205">
        <v>10</v>
      </c>
      <c r="BY40" s="205">
        <v>9</v>
      </c>
      <c r="BZ40" s="206">
        <v>9</v>
      </c>
    </row>
    <row r="41" spans="2:78" x14ac:dyDescent="0.35">
      <c r="B41" s="208" t="s">
        <v>138</v>
      </c>
      <c r="D41" s="204">
        <v>0</v>
      </c>
      <c r="E41" s="204">
        <v>0</v>
      </c>
      <c r="F41" s="204">
        <v>0</v>
      </c>
      <c r="G41" s="204">
        <v>0</v>
      </c>
      <c r="H41" s="204">
        <v>0</v>
      </c>
      <c r="I41" s="204">
        <v>0</v>
      </c>
      <c r="J41" s="204">
        <v>0</v>
      </c>
      <c r="K41" s="204">
        <v>0</v>
      </c>
      <c r="L41" s="204">
        <v>0</v>
      </c>
      <c r="M41" s="204">
        <v>0</v>
      </c>
      <c r="N41" s="204">
        <v>0</v>
      </c>
      <c r="O41" s="204">
        <v>0</v>
      </c>
      <c r="P41" s="204">
        <v>0</v>
      </c>
      <c r="Q41" s="204">
        <v>0</v>
      </c>
      <c r="R41" s="204">
        <v>0</v>
      </c>
      <c r="S41" s="204">
        <v>0</v>
      </c>
      <c r="T41" s="204">
        <v>0</v>
      </c>
      <c r="U41" s="204">
        <v>0</v>
      </c>
      <c r="V41" s="204">
        <v>0</v>
      </c>
      <c r="W41" s="204">
        <v>0</v>
      </c>
      <c r="X41" s="204">
        <v>0</v>
      </c>
      <c r="Y41" s="204">
        <v>0</v>
      </c>
      <c r="Z41" s="204">
        <v>0</v>
      </c>
      <c r="AA41" s="204">
        <v>0</v>
      </c>
      <c r="AB41" s="204">
        <v>0</v>
      </c>
      <c r="AC41" s="204">
        <v>0</v>
      </c>
      <c r="AD41" s="204">
        <v>0</v>
      </c>
      <c r="AE41" s="204">
        <v>0</v>
      </c>
      <c r="AF41" s="204">
        <v>0</v>
      </c>
      <c r="AG41" s="204">
        <v>0</v>
      </c>
      <c r="AH41" s="204">
        <v>0</v>
      </c>
      <c r="AI41" s="204">
        <v>0</v>
      </c>
      <c r="AJ41" s="204">
        <v>0</v>
      </c>
      <c r="AK41" s="204">
        <v>0</v>
      </c>
      <c r="AL41" s="204">
        <v>0</v>
      </c>
      <c r="AM41" s="204">
        <v>0</v>
      </c>
      <c r="AN41" s="204">
        <v>0</v>
      </c>
      <c r="AO41" s="204">
        <v>0</v>
      </c>
      <c r="AP41" s="204">
        <v>0</v>
      </c>
      <c r="AQ41" s="204">
        <v>0</v>
      </c>
      <c r="AR41" s="204">
        <v>0</v>
      </c>
      <c r="AS41" s="204">
        <v>0</v>
      </c>
      <c r="AT41" s="204">
        <v>0</v>
      </c>
      <c r="AU41" s="204">
        <v>0</v>
      </c>
      <c r="AV41" s="204">
        <v>0</v>
      </c>
      <c r="AW41" s="204">
        <v>0</v>
      </c>
      <c r="AX41" s="204">
        <v>0</v>
      </c>
      <c r="AY41" s="204">
        <v>0</v>
      </c>
      <c r="AZ41" s="204">
        <v>1389</v>
      </c>
      <c r="BA41" s="204">
        <v>962</v>
      </c>
      <c r="BB41" s="204">
        <v>846</v>
      </c>
      <c r="BC41" s="204">
        <v>888</v>
      </c>
      <c r="BD41" s="204">
        <v>764</v>
      </c>
      <c r="BE41" s="204">
        <v>666</v>
      </c>
      <c r="BF41" s="204">
        <v>646</v>
      </c>
      <c r="BG41" s="204">
        <v>631</v>
      </c>
      <c r="BH41" s="204">
        <v>588</v>
      </c>
      <c r="BI41" s="204">
        <v>632</v>
      </c>
      <c r="BJ41" s="204">
        <v>691</v>
      </c>
      <c r="BK41" s="204">
        <v>609</v>
      </c>
      <c r="BL41" s="204">
        <v>695</v>
      </c>
      <c r="BM41" s="204">
        <v>1072</v>
      </c>
      <c r="BN41" s="204">
        <v>1069</v>
      </c>
      <c r="BO41" s="204">
        <v>1208</v>
      </c>
      <c r="BP41" s="204">
        <v>1242</v>
      </c>
      <c r="BQ41" s="204">
        <v>1045</v>
      </c>
      <c r="BR41" s="204">
        <v>710</v>
      </c>
      <c r="BS41" s="204">
        <v>531</v>
      </c>
      <c r="BT41" s="204">
        <v>399</v>
      </c>
      <c r="BU41" s="204">
        <v>357</v>
      </c>
      <c r="BV41" s="204">
        <v>573</v>
      </c>
      <c r="BW41" s="204">
        <v>608</v>
      </c>
      <c r="BX41" s="205">
        <v>632</v>
      </c>
      <c r="BY41" s="205">
        <v>643</v>
      </c>
      <c r="BZ41" s="206">
        <v>643</v>
      </c>
    </row>
    <row r="42" spans="2:78" x14ac:dyDescent="0.35">
      <c r="B42" s="208" t="s">
        <v>232</v>
      </c>
      <c r="D42" s="204">
        <v>0</v>
      </c>
      <c r="E42" s="204">
        <v>0</v>
      </c>
      <c r="F42" s="204">
        <v>0</v>
      </c>
      <c r="G42" s="204">
        <v>0</v>
      </c>
      <c r="H42" s="204">
        <v>0</v>
      </c>
      <c r="I42" s="204">
        <v>0</v>
      </c>
      <c r="J42" s="204">
        <v>0</v>
      </c>
      <c r="K42" s="204">
        <v>0</v>
      </c>
      <c r="L42" s="204">
        <v>0</v>
      </c>
      <c r="M42" s="204">
        <v>0</v>
      </c>
      <c r="N42" s="204">
        <v>0</v>
      </c>
      <c r="O42" s="204">
        <v>0</v>
      </c>
      <c r="P42" s="204">
        <v>0</v>
      </c>
      <c r="Q42" s="204">
        <v>0</v>
      </c>
      <c r="R42" s="204">
        <v>0</v>
      </c>
      <c r="S42" s="204">
        <v>0</v>
      </c>
      <c r="T42" s="204">
        <v>0</v>
      </c>
      <c r="U42" s="204">
        <v>0</v>
      </c>
      <c r="V42" s="204">
        <v>0</v>
      </c>
      <c r="W42" s="204">
        <v>0</v>
      </c>
      <c r="X42" s="204">
        <v>0</v>
      </c>
      <c r="Y42" s="204">
        <v>0</v>
      </c>
      <c r="Z42" s="204">
        <v>0</v>
      </c>
      <c r="AA42" s="204">
        <v>0</v>
      </c>
      <c r="AB42" s="204">
        <v>0</v>
      </c>
      <c r="AC42" s="204">
        <v>0</v>
      </c>
      <c r="AD42" s="204">
        <v>0</v>
      </c>
      <c r="AE42" s="204">
        <v>0</v>
      </c>
      <c r="AF42" s="204">
        <v>0</v>
      </c>
      <c r="AG42" s="204">
        <v>0</v>
      </c>
      <c r="AH42" s="204">
        <v>0</v>
      </c>
      <c r="AI42" s="204">
        <v>0</v>
      </c>
      <c r="AJ42" s="204">
        <v>0</v>
      </c>
      <c r="AK42" s="204">
        <v>0</v>
      </c>
      <c r="AL42" s="204">
        <v>0</v>
      </c>
      <c r="AM42" s="204">
        <v>0</v>
      </c>
      <c r="AN42" s="204">
        <v>0</v>
      </c>
      <c r="AO42" s="204">
        <v>0</v>
      </c>
      <c r="AP42" s="204">
        <v>0</v>
      </c>
      <c r="AQ42" s="204">
        <v>0</v>
      </c>
      <c r="AR42" s="204">
        <v>0</v>
      </c>
      <c r="AS42" s="204">
        <v>0</v>
      </c>
      <c r="AT42" s="204">
        <v>0</v>
      </c>
      <c r="AU42" s="204">
        <v>0</v>
      </c>
      <c r="AV42" s="204">
        <v>0</v>
      </c>
      <c r="AW42" s="204">
        <v>0</v>
      </c>
      <c r="AX42" s="204">
        <v>0</v>
      </c>
      <c r="AY42" s="204">
        <v>0</v>
      </c>
      <c r="AZ42" s="204">
        <v>187</v>
      </c>
      <c r="BA42" s="204">
        <v>96</v>
      </c>
      <c r="BB42" s="204">
        <v>79</v>
      </c>
      <c r="BC42" s="204">
        <v>87</v>
      </c>
      <c r="BD42" s="204">
        <v>69</v>
      </c>
      <c r="BE42" s="204">
        <v>67</v>
      </c>
      <c r="BF42" s="204">
        <v>65</v>
      </c>
      <c r="BG42" s="204">
        <v>64</v>
      </c>
      <c r="BH42" s="204">
        <v>59</v>
      </c>
      <c r="BI42" s="204">
        <v>58</v>
      </c>
      <c r="BJ42" s="204">
        <v>64</v>
      </c>
      <c r="BK42" s="204">
        <v>54</v>
      </c>
      <c r="BL42" s="204">
        <v>66</v>
      </c>
      <c r="BM42" s="204">
        <v>114</v>
      </c>
      <c r="BN42" s="204">
        <v>91</v>
      </c>
      <c r="BO42" s="204">
        <v>77</v>
      </c>
      <c r="BP42" s="204">
        <v>69</v>
      </c>
      <c r="BQ42" s="204">
        <v>68</v>
      </c>
      <c r="BR42" s="204">
        <v>53</v>
      </c>
      <c r="BS42" s="204">
        <v>35</v>
      </c>
      <c r="BT42" s="204">
        <v>38</v>
      </c>
      <c r="BU42" s="204">
        <v>50</v>
      </c>
      <c r="BV42" s="204">
        <v>51</v>
      </c>
      <c r="BW42" s="204">
        <v>54</v>
      </c>
      <c r="BX42" s="205">
        <v>59</v>
      </c>
      <c r="BY42" s="205">
        <v>60</v>
      </c>
      <c r="BZ42" s="206">
        <v>60</v>
      </c>
    </row>
    <row r="43" spans="2:78" ht="26.25" customHeight="1" x14ac:dyDescent="0.35">
      <c r="B43" s="194" t="s">
        <v>154</v>
      </c>
      <c r="D43" s="204">
        <v>0</v>
      </c>
      <c r="E43" s="204">
        <v>0</v>
      </c>
      <c r="F43" s="204">
        <v>0</v>
      </c>
      <c r="G43" s="204">
        <v>0</v>
      </c>
      <c r="H43" s="204">
        <v>0</v>
      </c>
      <c r="I43" s="204">
        <v>0</v>
      </c>
      <c r="J43" s="204">
        <v>0</v>
      </c>
      <c r="K43" s="204">
        <v>0</v>
      </c>
      <c r="L43" s="204">
        <v>0</v>
      </c>
      <c r="M43" s="204">
        <v>0</v>
      </c>
      <c r="N43" s="204">
        <v>0</v>
      </c>
      <c r="O43" s="204">
        <v>0</v>
      </c>
      <c r="P43" s="204">
        <v>0</v>
      </c>
      <c r="Q43" s="204">
        <v>0</v>
      </c>
      <c r="R43" s="204">
        <v>0</v>
      </c>
      <c r="S43" s="204">
        <v>0</v>
      </c>
      <c r="T43" s="204">
        <v>0</v>
      </c>
      <c r="U43" s="204">
        <v>0</v>
      </c>
      <c r="V43" s="204">
        <v>0</v>
      </c>
      <c r="W43" s="204">
        <v>0</v>
      </c>
      <c r="X43" s="204">
        <v>0</v>
      </c>
      <c r="Y43" s="204">
        <v>0</v>
      </c>
      <c r="Z43" s="204">
        <v>0</v>
      </c>
      <c r="AA43" s="204">
        <v>0</v>
      </c>
      <c r="AB43" s="204">
        <v>0</v>
      </c>
      <c r="AC43" s="204">
        <v>0</v>
      </c>
      <c r="AD43" s="204">
        <v>0</v>
      </c>
      <c r="AE43" s="204">
        <v>0</v>
      </c>
      <c r="AF43" s="204">
        <v>0</v>
      </c>
      <c r="AG43" s="204">
        <v>0</v>
      </c>
      <c r="AH43" s="204">
        <v>0</v>
      </c>
      <c r="AI43" s="204">
        <v>0</v>
      </c>
      <c r="AJ43" s="204">
        <v>0</v>
      </c>
      <c r="AK43" s="204">
        <v>0</v>
      </c>
      <c r="AL43" s="204">
        <v>0</v>
      </c>
      <c r="AM43" s="204">
        <v>0</v>
      </c>
      <c r="AN43" s="204">
        <v>0</v>
      </c>
      <c r="AO43" s="204">
        <v>0</v>
      </c>
      <c r="AP43" s="204">
        <v>0</v>
      </c>
      <c r="AQ43" s="204">
        <v>0</v>
      </c>
      <c r="AR43" s="204">
        <v>0</v>
      </c>
      <c r="AS43" s="204">
        <v>0</v>
      </c>
      <c r="AT43" s="204">
        <v>0</v>
      </c>
      <c r="AU43" s="204">
        <v>11</v>
      </c>
      <c r="AV43" s="204">
        <v>13</v>
      </c>
      <c r="AW43" s="204">
        <v>12</v>
      </c>
      <c r="AX43" s="204">
        <v>11</v>
      </c>
      <c r="AY43" s="204">
        <v>13</v>
      </c>
      <c r="AZ43" s="204">
        <v>12</v>
      </c>
      <c r="BA43" s="204">
        <v>11</v>
      </c>
      <c r="BB43" s="204">
        <v>13</v>
      </c>
      <c r="BC43" s="204">
        <v>13</v>
      </c>
      <c r="BD43" s="204">
        <v>15</v>
      </c>
      <c r="BE43" s="204">
        <v>17</v>
      </c>
      <c r="BF43" s="204">
        <v>17</v>
      </c>
      <c r="BG43" s="204">
        <v>25</v>
      </c>
      <c r="BH43" s="204">
        <v>29</v>
      </c>
      <c r="BI43" s="204">
        <v>31</v>
      </c>
      <c r="BJ43" s="204">
        <v>30</v>
      </c>
      <c r="BK43" s="204">
        <v>44</v>
      </c>
      <c r="BL43" s="204">
        <v>54</v>
      </c>
      <c r="BM43" s="204">
        <v>56</v>
      </c>
      <c r="BN43" s="204">
        <v>54</v>
      </c>
      <c r="BO43" s="204">
        <v>57</v>
      </c>
      <c r="BP43" s="204">
        <v>60</v>
      </c>
      <c r="BQ43" s="204">
        <v>58</v>
      </c>
      <c r="BR43" s="204">
        <v>59</v>
      </c>
      <c r="BS43" s="204">
        <v>62</v>
      </c>
      <c r="BT43" s="204">
        <v>61</v>
      </c>
      <c r="BU43" s="204">
        <v>59</v>
      </c>
      <c r="BV43" s="204">
        <v>60</v>
      </c>
      <c r="BW43" s="204">
        <v>60</v>
      </c>
      <c r="BX43" s="205">
        <v>61</v>
      </c>
      <c r="BY43" s="205">
        <v>61</v>
      </c>
      <c r="BZ43" s="206">
        <v>61</v>
      </c>
    </row>
    <row r="44" spans="2:78" x14ac:dyDescent="0.35">
      <c r="B44" s="194" t="s">
        <v>242</v>
      </c>
      <c r="D44" s="204">
        <v>0</v>
      </c>
      <c r="E44" s="204">
        <v>0</v>
      </c>
      <c r="F44" s="204">
        <v>0</v>
      </c>
      <c r="G44" s="204">
        <v>0</v>
      </c>
      <c r="H44" s="204">
        <v>0</v>
      </c>
      <c r="I44" s="204">
        <v>0</v>
      </c>
      <c r="J44" s="204">
        <v>0</v>
      </c>
      <c r="K44" s="204">
        <v>0</v>
      </c>
      <c r="L44" s="204">
        <v>0</v>
      </c>
      <c r="M44" s="204">
        <v>0</v>
      </c>
      <c r="N44" s="204">
        <v>0</v>
      </c>
      <c r="O44" s="204">
        <v>0</v>
      </c>
      <c r="P44" s="204">
        <v>0</v>
      </c>
      <c r="Q44" s="204">
        <v>0</v>
      </c>
      <c r="R44" s="204">
        <v>0</v>
      </c>
      <c r="S44" s="204">
        <v>0</v>
      </c>
      <c r="T44" s="204">
        <v>0</v>
      </c>
      <c r="U44" s="204">
        <v>0</v>
      </c>
      <c r="V44" s="204">
        <v>0</v>
      </c>
      <c r="W44" s="204">
        <v>0</v>
      </c>
      <c r="X44" s="204">
        <v>0</v>
      </c>
      <c r="Y44" s="204">
        <v>0</v>
      </c>
      <c r="Z44" s="204">
        <v>0</v>
      </c>
      <c r="AA44" s="204">
        <v>0</v>
      </c>
      <c r="AB44" s="204">
        <v>0</v>
      </c>
      <c r="AC44" s="204">
        <v>0</v>
      </c>
      <c r="AD44" s="204">
        <v>0</v>
      </c>
      <c r="AE44" s="204">
        <v>0</v>
      </c>
      <c r="AF44" s="204">
        <v>31</v>
      </c>
      <c r="AG44" s="204">
        <v>44</v>
      </c>
      <c r="AH44" s="204">
        <v>61</v>
      </c>
      <c r="AI44" s="204">
        <v>86</v>
      </c>
      <c r="AJ44" s="204">
        <v>114</v>
      </c>
      <c r="AK44" s="204">
        <v>131</v>
      </c>
      <c r="AL44" s="204">
        <v>154</v>
      </c>
      <c r="AM44" s="204">
        <v>185</v>
      </c>
      <c r="AN44" s="204">
        <v>216</v>
      </c>
      <c r="AO44" s="204">
        <v>246</v>
      </c>
      <c r="AP44" s="204">
        <v>275</v>
      </c>
      <c r="AQ44" s="204">
        <v>303</v>
      </c>
      <c r="AR44" s="204">
        <v>325</v>
      </c>
      <c r="AS44" s="204">
        <v>345</v>
      </c>
      <c r="AT44" s="204">
        <v>364</v>
      </c>
      <c r="AU44" s="204">
        <v>387</v>
      </c>
      <c r="AV44" s="204">
        <v>0</v>
      </c>
      <c r="AW44" s="204">
        <v>0</v>
      </c>
      <c r="AX44" s="204">
        <v>0</v>
      </c>
      <c r="AY44" s="204">
        <v>0</v>
      </c>
      <c r="AZ44" s="204">
        <v>0</v>
      </c>
      <c r="BA44" s="204">
        <v>0</v>
      </c>
      <c r="BB44" s="204">
        <v>0</v>
      </c>
      <c r="BC44" s="204">
        <v>0</v>
      </c>
      <c r="BD44" s="204">
        <v>0</v>
      </c>
      <c r="BE44" s="204">
        <v>0</v>
      </c>
      <c r="BF44" s="204">
        <v>0</v>
      </c>
      <c r="BG44" s="204">
        <v>0</v>
      </c>
      <c r="BH44" s="204">
        <v>0</v>
      </c>
      <c r="BI44" s="204">
        <v>0</v>
      </c>
      <c r="BJ44" s="204">
        <v>0</v>
      </c>
      <c r="BK44" s="204">
        <v>0</v>
      </c>
      <c r="BL44" s="204">
        <v>0</v>
      </c>
      <c r="BM44" s="204">
        <v>0</v>
      </c>
      <c r="BN44" s="204">
        <v>0</v>
      </c>
      <c r="BO44" s="204">
        <v>0</v>
      </c>
      <c r="BP44" s="204">
        <v>0</v>
      </c>
      <c r="BQ44" s="204">
        <v>0</v>
      </c>
      <c r="BR44" s="204">
        <v>0</v>
      </c>
      <c r="BS44" s="204">
        <v>0</v>
      </c>
      <c r="BT44" s="204">
        <v>0</v>
      </c>
      <c r="BU44" s="204">
        <v>0</v>
      </c>
      <c r="BV44" s="204">
        <v>0</v>
      </c>
      <c r="BW44" s="204">
        <v>0</v>
      </c>
      <c r="BX44" s="205">
        <v>0</v>
      </c>
      <c r="BY44" s="205">
        <v>0</v>
      </c>
      <c r="BZ44" s="206">
        <v>0</v>
      </c>
    </row>
    <row r="45" spans="2:78" x14ac:dyDescent="0.35">
      <c r="B45" s="212" t="s">
        <v>163</v>
      </c>
      <c r="D45" s="204">
        <v>0</v>
      </c>
      <c r="E45" s="204">
        <v>0</v>
      </c>
      <c r="F45" s="204">
        <v>0</v>
      </c>
      <c r="G45" s="204">
        <v>0</v>
      </c>
      <c r="H45" s="204">
        <v>0</v>
      </c>
      <c r="I45" s="204">
        <v>0</v>
      </c>
      <c r="J45" s="204">
        <v>0</v>
      </c>
      <c r="K45" s="204">
        <v>0</v>
      </c>
      <c r="L45" s="204">
        <v>0</v>
      </c>
      <c r="M45" s="204">
        <v>0</v>
      </c>
      <c r="N45" s="204">
        <v>0</v>
      </c>
      <c r="O45" s="204">
        <v>0</v>
      </c>
      <c r="P45" s="204">
        <v>0</v>
      </c>
      <c r="Q45" s="204">
        <v>0</v>
      </c>
      <c r="R45" s="204">
        <v>0</v>
      </c>
      <c r="S45" s="204">
        <v>0</v>
      </c>
      <c r="T45" s="204">
        <v>0</v>
      </c>
      <c r="U45" s="204">
        <v>0</v>
      </c>
      <c r="V45" s="204">
        <v>0</v>
      </c>
      <c r="W45" s="204">
        <v>0</v>
      </c>
      <c r="X45" s="204">
        <v>0</v>
      </c>
      <c r="Y45" s="204">
        <v>0</v>
      </c>
      <c r="Z45" s="204">
        <v>0</v>
      </c>
      <c r="AA45" s="204">
        <v>0</v>
      </c>
      <c r="AB45" s="204">
        <v>0</v>
      </c>
      <c r="AC45" s="204">
        <v>0</v>
      </c>
      <c r="AD45" s="204">
        <v>0</v>
      </c>
      <c r="AE45" s="204">
        <v>0</v>
      </c>
      <c r="AF45" s="204">
        <v>0</v>
      </c>
      <c r="AG45" s="204">
        <v>0</v>
      </c>
      <c r="AH45" s="204">
        <v>0</v>
      </c>
      <c r="AI45" s="204">
        <v>0</v>
      </c>
      <c r="AJ45" s="204">
        <v>0</v>
      </c>
      <c r="AK45" s="204">
        <v>0</v>
      </c>
      <c r="AL45" s="204">
        <v>0</v>
      </c>
      <c r="AM45" s="204">
        <v>0</v>
      </c>
      <c r="AN45" s="204">
        <v>0</v>
      </c>
      <c r="AO45" s="204">
        <v>0</v>
      </c>
      <c r="AP45" s="204">
        <v>0</v>
      </c>
      <c r="AQ45" s="204">
        <v>0</v>
      </c>
      <c r="AR45" s="204">
        <v>0</v>
      </c>
      <c r="AS45" s="204">
        <v>0</v>
      </c>
      <c r="AT45" s="204">
        <v>0</v>
      </c>
      <c r="AU45" s="204">
        <v>0</v>
      </c>
      <c r="AV45" s="204">
        <v>0</v>
      </c>
      <c r="AW45" s="204">
        <v>0</v>
      </c>
      <c r="AX45" s="204">
        <v>0</v>
      </c>
      <c r="AY45" s="204">
        <v>0</v>
      </c>
      <c r="AZ45" s="204">
        <v>0</v>
      </c>
      <c r="BA45" s="204">
        <v>0</v>
      </c>
      <c r="BB45" s="204">
        <v>0</v>
      </c>
      <c r="BC45" s="204">
        <v>0</v>
      </c>
      <c r="BD45" s="204">
        <v>0</v>
      </c>
      <c r="BE45" s="204">
        <v>0</v>
      </c>
      <c r="BF45" s="204">
        <v>0</v>
      </c>
      <c r="BG45" s="204">
        <v>0</v>
      </c>
      <c r="BH45" s="204">
        <v>0</v>
      </c>
      <c r="BI45" s="204">
        <v>0</v>
      </c>
      <c r="BJ45" s="204">
        <v>0</v>
      </c>
      <c r="BK45" s="204">
        <v>0</v>
      </c>
      <c r="BL45" s="204">
        <v>0</v>
      </c>
      <c r="BM45" s="204">
        <v>0</v>
      </c>
      <c r="BN45" s="204">
        <v>0</v>
      </c>
      <c r="BO45" s="204">
        <v>0</v>
      </c>
      <c r="BP45" s="204">
        <v>0</v>
      </c>
      <c r="BQ45" s="204">
        <v>12</v>
      </c>
      <c r="BR45" s="204">
        <v>184</v>
      </c>
      <c r="BS45" s="204">
        <v>568</v>
      </c>
      <c r="BT45" s="204">
        <v>965</v>
      </c>
      <c r="BU45" s="204">
        <v>1383</v>
      </c>
      <c r="BV45" s="204">
        <v>1814</v>
      </c>
      <c r="BW45" s="204">
        <v>2252</v>
      </c>
      <c r="BX45" s="205">
        <v>2454</v>
      </c>
      <c r="BY45" s="205">
        <v>2527</v>
      </c>
      <c r="BZ45" s="206">
        <v>2599</v>
      </c>
    </row>
    <row r="46" spans="2:78" x14ac:dyDescent="0.35">
      <c r="B46" s="208" t="s">
        <v>226</v>
      </c>
      <c r="D46" s="204">
        <v>0</v>
      </c>
      <c r="E46" s="204">
        <v>0</v>
      </c>
      <c r="F46" s="204">
        <v>0</v>
      </c>
      <c r="G46" s="204">
        <v>0</v>
      </c>
      <c r="H46" s="204">
        <v>0</v>
      </c>
      <c r="I46" s="204">
        <v>0</v>
      </c>
      <c r="J46" s="204">
        <v>0</v>
      </c>
      <c r="K46" s="204">
        <v>0</v>
      </c>
      <c r="L46" s="204">
        <v>0</v>
      </c>
      <c r="M46" s="204">
        <v>0</v>
      </c>
      <c r="N46" s="204">
        <v>0</v>
      </c>
      <c r="O46" s="204">
        <v>0</v>
      </c>
      <c r="P46" s="204">
        <v>0</v>
      </c>
      <c r="Q46" s="204">
        <v>0</v>
      </c>
      <c r="R46" s="204">
        <v>0</v>
      </c>
      <c r="S46" s="204">
        <v>0</v>
      </c>
      <c r="T46" s="204">
        <v>0</v>
      </c>
      <c r="U46" s="204">
        <v>0</v>
      </c>
      <c r="V46" s="204">
        <v>0</v>
      </c>
      <c r="W46" s="204">
        <v>0</v>
      </c>
      <c r="X46" s="204">
        <v>0</v>
      </c>
      <c r="Y46" s="204">
        <v>0</v>
      </c>
      <c r="Z46" s="204">
        <v>0</v>
      </c>
      <c r="AA46" s="204">
        <v>0</v>
      </c>
      <c r="AB46" s="204">
        <v>0</v>
      </c>
      <c r="AC46" s="204">
        <v>0</v>
      </c>
      <c r="AD46" s="204">
        <v>0</v>
      </c>
      <c r="AE46" s="204">
        <v>0</v>
      </c>
      <c r="AF46" s="204">
        <v>0</v>
      </c>
      <c r="AG46" s="204">
        <v>0</v>
      </c>
      <c r="AH46" s="204">
        <v>0</v>
      </c>
      <c r="AI46" s="204">
        <v>0</v>
      </c>
      <c r="AJ46" s="204">
        <v>0</v>
      </c>
      <c r="AK46" s="204">
        <v>0</v>
      </c>
      <c r="AL46" s="204">
        <v>0</v>
      </c>
      <c r="AM46" s="204">
        <v>0</v>
      </c>
      <c r="AN46" s="204">
        <v>0</v>
      </c>
      <c r="AO46" s="204">
        <v>0</v>
      </c>
      <c r="AP46" s="204">
        <v>0</v>
      </c>
      <c r="AQ46" s="204">
        <v>0</v>
      </c>
      <c r="AR46" s="204">
        <v>0</v>
      </c>
      <c r="AS46" s="204">
        <v>0</v>
      </c>
      <c r="AT46" s="204">
        <v>0</v>
      </c>
      <c r="AU46" s="204">
        <v>0</v>
      </c>
      <c r="AV46" s="204">
        <v>0</v>
      </c>
      <c r="AW46" s="204">
        <v>0</v>
      </c>
      <c r="AX46" s="204">
        <v>0</v>
      </c>
      <c r="AY46" s="204">
        <v>0</v>
      </c>
      <c r="AZ46" s="204">
        <v>0</v>
      </c>
      <c r="BA46" s="204">
        <v>0</v>
      </c>
      <c r="BB46" s="204">
        <v>0</v>
      </c>
      <c r="BC46" s="204">
        <v>0</v>
      </c>
      <c r="BD46" s="204">
        <v>0</v>
      </c>
      <c r="BE46" s="204">
        <v>0</v>
      </c>
      <c r="BF46" s="204">
        <v>0</v>
      </c>
      <c r="BG46" s="204">
        <v>0</v>
      </c>
      <c r="BH46" s="204">
        <v>0</v>
      </c>
      <c r="BI46" s="204">
        <v>0</v>
      </c>
      <c r="BJ46" s="204">
        <v>0</v>
      </c>
      <c r="BK46" s="204">
        <v>0</v>
      </c>
      <c r="BL46" s="204">
        <v>0</v>
      </c>
      <c r="BM46" s="204">
        <v>0</v>
      </c>
      <c r="BN46" s="204">
        <v>0</v>
      </c>
      <c r="BO46" s="204">
        <v>0</v>
      </c>
      <c r="BP46" s="204">
        <v>0</v>
      </c>
      <c r="BQ46" s="204">
        <v>12</v>
      </c>
      <c r="BR46" s="204">
        <v>182</v>
      </c>
      <c r="BS46" s="204">
        <v>562</v>
      </c>
      <c r="BT46" s="204">
        <v>955</v>
      </c>
      <c r="BU46" s="204">
        <v>1368</v>
      </c>
      <c r="BV46" s="204">
        <v>1794</v>
      </c>
      <c r="BW46" s="204">
        <v>2227</v>
      </c>
      <c r="BX46" s="205">
        <v>2427</v>
      </c>
      <c r="BY46" s="205">
        <v>2500</v>
      </c>
      <c r="BZ46" s="206">
        <v>2571</v>
      </c>
    </row>
    <row r="47" spans="2:78" x14ac:dyDescent="0.35">
      <c r="B47" s="208" t="s">
        <v>227</v>
      </c>
      <c r="D47" s="204">
        <v>0</v>
      </c>
      <c r="E47" s="204">
        <v>0</v>
      </c>
      <c r="F47" s="204">
        <v>0</v>
      </c>
      <c r="G47" s="204">
        <v>0</v>
      </c>
      <c r="H47" s="204">
        <v>0</v>
      </c>
      <c r="I47" s="204">
        <v>0</v>
      </c>
      <c r="J47" s="204">
        <v>0</v>
      </c>
      <c r="K47" s="204">
        <v>0</v>
      </c>
      <c r="L47" s="204">
        <v>0</v>
      </c>
      <c r="M47" s="204">
        <v>0</v>
      </c>
      <c r="N47" s="204">
        <v>0</v>
      </c>
      <c r="O47" s="204">
        <v>0</v>
      </c>
      <c r="P47" s="204">
        <v>0</v>
      </c>
      <c r="Q47" s="204">
        <v>0</v>
      </c>
      <c r="R47" s="204">
        <v>0</v>
      </c>
      <c r="S47" s="204">
        <v>0</v>
      </c>
      <c r="T47" s="204">
        <v>0</v>
      </c>
      <c r="U47" s="204">
        <v>0</v>
      </c>
      <c r="V47" s="204">
        <v>0</v>
      </c>
      <c r="W47" s="204">
        <v>0</v>
      </c>
      <c r="X47" s="204">
        <v>0</v>
      </c>
      <c r="Y47" s="204">
        <v>0</v>
      </c>
      <c r="Z47" s="204">
        <v>0</v>
      </c>
      <c r="AA47" s="204">
        <v>0</v>
      </c>
      <c r="AB47" s="204">
        <v>0</v>
      </c>
      <c r="AC47" s="204">
        <v>0</v>
      </c>
      <c r="AD47" s="204">
        <v>0</v>
      </c>
      <c r="AE47" s="204">
        <v>0</v>
      </c>
      <c r="AF47" s="204">
        <v>0</v>
      </c>
      <c r="AG47" s="204">
        <v>0</v>
      </c>
      <c r="AH47" s="204">
        <v>0</v>
      </c>
      <c r="AI47" s="204">
        <v>0</v>
      </c>
      <c r="AJ47" s="204">
        <v>0</v>
      </c>
      <c r="AK47" s="204">
        <v>0</v>
      </c>
      <c r="AL47" s="204">
        <v>0</v>
      </c>
      <c r="AM47" s="204">
        <v>0</v>
      </c>
      <c r="AN47" s="204">
        <v>0</v>
      </c>
      <c r="AO47" s="204">
        <v>0</v>
      </c>
      <c r="AP47" s="204">
        <v>0</v>
      </c>
      <c r="AQ47" s="204">
        <v>0</v>
      </c>
      <c r="AR47" s="204">
        <v>0</v>
      </c>
      <c r="AS47" s="204">
        <v>0</v>
      </c>
      <c r="AT47" s="204">
        <v>0</v>
      </c>
      <c r="AU47" s="204">
        <v>0</v>
      </c>
      <c r="AV47" s="204">
        <v>0</v>
      </c>
      <c r="AW47" s="204">
        <v>0</v>
      </c>
      <c r="AX47" s="204">
        <v>0</v>
      </c>
      <c r="AY47" s="204">
        <v>0</v>
      </c>
      <c r="AZ47" s="204">
        <v>0</v>
      </c>
      <c r="BA47" s="204">
        <v>0</v>
      </c>
      <c r="BB47" s="204">
        <v>0</v>
      </c>
      <c r="BC47" s="204">
        <v>0</v>
      </c>
      <c r="BD47" s="204">
        <v>0</v>
      </c>
      <c r="BE47" s="204">
        <v>0</v>
      </c>
      <c r="BF47" s="204">
        <v>0</v>
      </c>
      <c r="BG47" s="204">
        <v>0</v>
      </c>
      <c r="BH47" s="204">
        <v>0</v>
      </c>
      <c r="BI47" s="204">
        <v>0</v>
      </c>
      <c r="BJ47" s="204">
        <v>0</v>
      </c>
      <c r="BK47" s="204">
        <v>0</v>
      </c>
      <c r="BL47" s="204">
        <v>0</v>
      </c>
      <c r="BM47" s="204">
        <v>0</v>
      </c>
      <c r="BN47" s="204">
        <v>0</v>
      </c>
      <c r="BO47" s="204">
        <v>0</v>
      </c>
      <c r="BP47" s="204">
        <v>0</v>
      </c>
      <c r="BQ47" s="204">
        <v>0</v>
      </c>
      <c r="BR47" s="204">
        <v>2</v>
      </c>
      <c r="BS47" s="204">
        <v>6</v>
      </c>
      <c r="BT47" s="204">
        <v>10</v>
      </c>
      <c r="BU47" s="204">
        <v>15</v>
      </c>
      <c r="BV47" s="204">
        <v>20</v>
      </c>
      <c r="BW47" s="204">
        <v>24</v>
      </c>
      <c r="BX47" s="205">
        <v>27</v>
      </c>
      <c r="BY47" s="205">
        <v>27</v>
      </c>
      <c r="BZ47" s="206">
        <v>28</v>
      </c>
    </row>
    <row r="48" spans="2:78" ht="25.5" customHeight="1" x14ac:dyDescent="0.35">
      <c r="B48" s="194" t="s">
        <v>167</v>
      </c>
      <c r="D48" s="204">
        <v>0</v>
      </c>
      <c r="E48" s="204">
        <v>0</v>
      </c>
      <c r="F48" s="204">
        <v>0</v>
      </c>
      <c r="G48" s="204">
        <v>0</v>
      </c>
      <c r="H48" s="204">
        <v>0</v>
      </c>
      <c r="I48" s="204">
        <v>0</v>
      </c>
      <c r="J48" s="204">
        <v>0</v>
      </c>
      <c r="K48" s="204">
        <v>0</v>
      </c>
      <c r="L48" s="204">
        <v>0</v>
      </c>
      <c r="M48" s="204">
        <v>0</v>
      </c>
      <c r="N48" s="204">
        <v>0</v>
      </c>
      <c r="O48" s="204">
        <v>0</v>
      </c>
      <c r="P48" s="204">
        <v>0</v>
      </c>
      <c r="Q48" s="204">
        <v>0</v>
      </c>
      <c r="R48" s="204">
        <v>0</v>
      </c>
      <c r="S48" s="204">
        <v>0</v>
      </c>
      <c r="T48" s="204">
        <v>0</v>
      </c>
      <c r="U48" s="204">
        <v>0</v>
      </c>
      <c r="V48" s="204">
        <v>0</v>
      </c>
      <c r="W48" s="204">
        <v>0</v>
      </c>
      <c r="X48" s="204">
        <v>0</v>
      </c>
      <c r="Y48" s="204">
        <v>0</v>
      </c>
      <c r="Z48" s="204">
        <v>0</v>
      </c>
      <c r="AA48" s="204">
        <v>0</v>
      </c>
      <c r="AB48" s="204">
        <v>0</v>
      </c>
      <c r="AC48" s="204">
        <v>0</v>
      </c>
      <c r="AD48" s="204">
        <v>0</v>
      </c>
      <c r="AE48" s="204">
        <v>0</v>
      </c>
      <c r="AF48" s="204">
        <v>100</v>
      </c>
      <c r="AG48" s="204">
        <v>103</v>
      </c>
      <c r="AH48" s="204">
        <v>110</v>
      </c>
      <c r="AI48" s="204">
        <v>143</v>
      </c>
      <c r="AJ48" s="204">
        <v>164</v>
      </c>
      <c r="AK48" s="204">
        <v>169</v>
      </c>
      <c r="AL48" s="204">
        <v>177</v>
      </c>
      <c r="AM48" s="204">
        <v>188</v>
      </c>
      <c r="AN48" s="204">
        <v>212</v>
      </c>
      <c r="AO48" s="204">
        <v>227</v>
      </c>
      <c r="AP48" s="204">
        <v>228</v>
      </c>
      <c r="AQ48" s="204">
        <v>228</v>
      </c>
      <c r="AR48" s="204">
        <v>233</v>
      </c>
      <c r="AS48" s="204">
        <v>240</v>
      </c>
      <c r="AT48" s="204">
        <v>247</v>
      </c>
      <c r="AU48" s="204">
        <v>257</v>
      </c>
      <c r="AV48" s="204">
        <v>265</v>
      </c>
      <c r="AW48" s="204">
        <v>273</v>
      </c>
      <c r="AX48" s="204">
        <v>289</v>
      </c>
      <c r="AY48" s="204">
        <v>308</v>
      </c>
      <c r="AZ48" s="204">
        <v>328</v>
      </c>
      <c r="BA48" s="204">
        <v>339</v>
      </c>
      <c r="BB48" s="204">
        <v>338</v>
      </c>
      <c r="BC48" s="204">
        <v>337</v>
      </c>
      <c r="BD48" s="204">
        <v>336</v>
      </c>
      <c r="BE48" s="204">
        <v>326</v>
      </c>
      <c r="BF48" s="204">
        <v>289</v>
      </c>
      <c r="BG48" s="204">
        <v>274</v>
      </c>
      <c r="BH48" s="204">
        <v>260</v>
      </c>
      <c r="BI48" s="204">
        <v>246</v>
      </c>
      <c r="BJ48" s="204">
        <v>234</v>
      </c>
      <c r="BK48" s="204">
        <v>221</v>
      </c>
      <c r="BL48" s="204">
        <v>210</v>
      </c>
      <c r="BM48" s="204">
        <v>200</v>
      </c>
      <c r="BN48" s="204">
        <v>191</v>
      </c>
      <c r="BO48" s="204">
        <v>184</v>
      </c>
      <c r="BP48" s="204">
        <v>177</v>
      </c>
      <c r="BQ48" s="204">
        <v>167</v>
      </c>
      <c r="BR48" s="204">
        <v>134</v>
      </c>
      <c r="BS48" s="204">
        <v>75</v>
      </c>
      <c r="BT48" s="204">
        <v>25</v>
      </c>
      <c r="BU48" s="204">
        <v>3</v>
      </c>
      <c r="BV48" s="204">
        <v>0</v>
      </c>
      <c r="BW48" s="204">
        <v>0</v>
      </c>
      <c r="BX48" s="205">
        <v>0</v>
      </c>
      <c r="BY48" s="205">
        <v>0</v>
      </c>
      <c r="BZ48" s="206">
        <v>0</v>
      </c>
    </row>
    <row r="49" spans="1:78" x14ac:dyDescent="0.35">
      <c r="B49" s="194" t="s">
        <v>172</v>
      </c>
      <c r="D49" s="204">
        <v>0</v>
      </c>
      <c r="E49" s="204">
        <v>0</v>
      </c>
      <c r="F49" s="204">
        <v>0</v>
      </c>
      <c r="G49" s="204">
        <v>0</v>
      </c>
      <c r="H49" s="204">
        <v>0</v>
      </c>
      <c r="I49" s="204">
        <v>0</v>
      </c>
      <c r="J49" s="204">
        <v>0</v>
      </c>
      <c r="K49" s="204">
        <v>0</v>
      </c>
      <c r="L49" s="204">
        <v>0</v>
      </c>
      <c r="M49" s="204">
        <v>0</v>
      </c>
      <c r="N49" s="204">
        <v>0</v>
      </c>
      <c r="O49" s="204">
        <v>0</v>
      </c>
      <c r="P49" s="204">
        <v>0</v>
      </c>
      <c r="Q49" s="204">
        <v>0</v>
      </c>
      <c r="R49" s="204">
        <v>0</v>
      </c>
      <c r="S49" s="204">
        <v>0</v>
      </c>
      <c r="T49" s="204">
        <v>0</v>
      </c>
      <c r="U49" s="204">
        <v>0</v>
      </c>
      <c r="V49" s="204">
        <v>0</v>
      </c>
      <c r="W49" s="204">
        <v>0</v>
      </c>
      <c r="X49" s="204">
        <v>0</v>
      </c>
      <c r="Y49" s="204">
        <v>0</v>
      </c>
      <c r="Z49" s="204">
        <v>0</v>
      </c>
      <c r="AA49" s="204">
        <v>0</v>
      </c>
      <c r="AB49" s="204">
        <v>0</v>
      </c>
      <c r="AC49" s="204">
        <v>0</v>
      </c>
      <c r="AD49" s="204">
        <v>0</v>
      </c>
      <c r="AE49" s="204">
        <v>0</v>
      </c>
      <c r="AF49" s="204">
        <v>0</v>
      </c>
      <c r="AG49" s="204">
        <v>0</v>
      </c>
      <c r="AH49" s="204">
        <v>0</v>
      </c>
      <c r="AI49" s="204">
        <v>0</v>
      </c>
      <c r="AJ49" s="204">
        <v>0</v>
      </c>
      <c r="AK49" s="204">
        <v>0</v>
      </c>
      <c r="AL49" s="204">
        <v>0</v>
      </c>
      <c r="AM49" s="204">
        <v>0</v>
      </c>
      <c r="AN49" s="204">
        <v>0</v>
      </c>
      <c r="AO49" s="204">
        <v>0</v>
      </c>
      <c r="AP49" s="204">
        <v>0</v>
      </c>
      <c r="AQ49" s="204">
        <v>0</v>
      </c>
      <c r="AR49" s="204">
        <v>0</v>
      </c>
      <c r="AS49" s="204">
        <v>0</v>
      </c>
      <c r="AT49" s="204">
        <v>0</v>
      </c>
      <c r="AU49" s="204">
        <v>0</v>
      </c>
      <c r="AV49" s="204">
        <v>0</v>
      </c>
      <c r="AW49" s="204">
        <v>0</v>
      </c>
      <c r="AX49" s="204">
        <v>0</v>
      </c>
      <c r="AY49" s="204">
        <v>0</v>
      </c>
      <c r="AZ49" s="204">
        <v>0</v>
      </c>
      <c r="BA49" s="204">
        <v>0</v>
      </c>
      <c r="BB49" s="204">
        <v>0</v>
      </c>
      <c r="BC49" s="204">
        <v>0</v>
      </c>
      <c r="BD49" s="204">
        <v>80</v>
      </c>
      <c r="BE49" s="204">
        <v>82</v>
      </c>
      <c r="BF49" s="204">
        <v>86</v>
      </c>
      <c r="BG49" s="204">
        <v>104</v>
      </c>
      <c r="BH49" s="204">
        <v>137</v>
      </c>
      <c r="BI49" s="204">
        <v>154</v>
      </c>
      <c r="BJ49" s="204">
        <v>154</v>
      </c>
      <c r="BK49" s="204">
        <v>197</v>
      </c>
      <c r="BL49" s="204">
        <v>248</v>
      </c>
      <c r="BM49" s="204">
        <v>252</v>
      </c>
      <c r="BN49" s="204">
        <v>272</v>
      </c>
      <c r="BO49" s="204">
        <v>270</v>
      </c>
      <c r="BP49" s="204">
        <v>278</v>
      </c>
      <c r="BQ49" s="204">
        <v>273</v>
      </c>
      <c r="BR49" s="204">
        <v>265</v>
      </c>
      <c r="BS49" s="204">
        <v>269</v>
      </c>
      <c r="BT49" s="204">
        <v>263</v>
      </c>
      <c r="BU49" s="204">
        <v>266</v>
      </c>
      <c r="BV49" s="204">
        <v>268</v>
      </c>
      <c r="BW49" s="204">
        <v>269</v>
      </c>
      <c r="BX49" s="205">
        <v>269</v>
      </c>
      <c r="BY49" s="205">
        <v>270</v>
      </c>
      <c r="BZ49" s="206">
        <v>270</v>
      </c>
    </row>
    <row r="50" spans="1:78" s="242" customFormat="1" x14ac:dyDescent="0.35">
      <c r="A50" s="240"/>
      <c r="B50" s="194" t="s">
        <v>176</v>
      </c>
      <c r="C50" s="241"/>
      <c r="D50" s="204">
        <v>0</v>
      </c>
      <c r="E50" s="204">
        <v>0</v>
      </c>
      <c r="F50" s="204">
        <v>0</v>
      </c>
      <c r="G50" s="204">
        <v>0</v>
      </c>
      <c r="H50" s="204">
        <v>0</v>
      </c>
      <c r="I50" s="204">
        <v>0</v>
      </c>
      <c r="J50" s="204">
        <v>0</v>
      </c>
      <c r="K50" s="204">
        <v>0</v>
      </c>
      <c r="L50" s="204">
        <v>0</v>
      </c>
      <c r="M50" s="204">
        <v>0</v>
      </c>
      <c r="N50" s="204">
        <v>0</v>
      </c>
      <c r="O50" s="204">
        <v>0</v>
      </c>
      <c r="P50" s="204">
        <v>0</v>
      </c>
      <c r="Q50" s="204">
        <v>0</v>
      </c>
      <c r="R50" s="204">
        <v>0</v>
      </c>
      <c r="S50" s="204">
        <v>0</v>
      </c>
      <c r="T50" s="204">
        <v>0</v>
      </c>
      <c r="U50" s="204">
        <v>0</v>
      </c>
      <c r="V50" s="204">
        <v>0</v>
      </c>
      <c r="W50" s="204">
        <v>0</v>
      </c>
      <c r="X50" s="204">
        <v>0</v>
      </c>
      <c r="Y50" s="204">
        <v>0</v>
      </c>
      <c r="Z50" s="204">
        <v>0</v>
      </c>
      <c r="AA50" s="204">
        <v>0</v>
      </c>
      <c r="AB50" s="204">
        <v>0</v>
      </c>
      <c r="AC50" s="204">
        <v>0</v>
      </c>
      <c r="AD50" s="204">
        <v>0</v>
      </c>
      <c r="AE50" s="204">
        <v>0</v>
      </c>
      <c r="AF50" s="204">
        <v>572</v>
      </c>
      <c r="AG50" s="204">
        <v>552</v>
      </c>
      <c r="AH50" s="204">
        <v>503</v>
      </c>
      <c r="AI50" s="204">
        <v>461</v>
      </c>
      <c r="AJ50" s="204">
        <v>823</v>
      </c>
      <c r="AK50" s="204">
        <v>901</v>
      </c>
      <c r="AL50" s="204">
        <v>978</v>
      </c>
      <c r="AM50" s="204">
        <v>925</v>
      </c>
      <c r="AN50" s="204">
        <v>913</v>
      </c>
      <c r="AO50" s="204">
        <v>886</v>
      </c>
      <c r="AP50" s="204">
        <v>924</v>
      </c>
      <c r="AQ50" s="204">
        <v>716</v>
      </c>
      <c r="AR50" s="204">
        <v>546</v>
      </c>
      <c r="AS50" s="204">
        <v>319</v>
      </c>
      <c r="AT50" s="204">
        <v>328</v>
      </c>
      <c r="AU50" s="204">
        <v>603</v>
      </c>
      <c r="AV50" s="204">
        <v>660</v>
      </c>
      <c r="AW50" s="204">
        <v>609</v>
      </c>
      <c r="AX50" s="204">
        <v>487</v>
      </c>
      <c r="AY50" s="204">
        <v>395</v>
      </c>
      <c r="AZ50" s="204">
        <v>0</v>
      </c>
      <c r="BA50" s="204">
        <v>0</v>
      </c>
      <c r="BB50" s="204">
        <v>0</v>
      </c>
      <c r="BC50" s="204">
        <v>0</v>
      </c>
      <c r="BD50" s="204">
        <v>0</v>
      </c>
      <c r="BE50" s="204">
        <v>0</v>
      </c>
      <c r="BF50" s="204">
        <v>0</v>
      </c>
      <c r="BG50" s="204">
        <v>0</v>
      </c>
      <c r="BH50" s="204">
        <v>0</v>
      </c>
      <c r="BI50" s="204">
        <v>0</v>
      </c>
      <c r="BJ50" s="204">
        <v>0</v>
      </c>
      <c r="BK50" s="204">
        <v>0</v>
      </c>
      <c r="BL50" s="204">
        <v>0</v>
      </c>
      <c r="BM50" s="204">
        <v>0</v>
      </c>
      <c r="BN50" s="204">
        <v>0</v>
      </c>
      <c r="BO50" s="204">
        <v>0</v>
      </c>
      <c r="BP50" s="204">
        <v>0</v>
      </c>
      <c r="BQ50" s="204">
        <v>0</v>
      </c>
      <c r="BR50" s="204">
        <v>0</v>
      </c>
      <c r="BS50" s="204">
        <v>0</v>
      </c>
      <c r="BT50" s="204">
        <v>0</v>
      </c>
      <c r="BU50" s="204">
        <v>0</v>
      </c>
      <c r="BV50" s="204">
        <v>0</v>
      </c>
      <c r="BW50" s="204">
        <v>0</v>
      </c>
      <c r="BX50" s="205">
        <v>0</v>
      </c>
      <c r="BY50" s="205">
        <v>0</v>
      </c>
      <c r="BZ50" s="206">
        <v>0</v>
      </c>
    </row>
    <row r="51" spans="1:78" s="242" customFormat="1" x14ac:dyDescent="0.35">
      <c r="A51" s="240"/>
      <c r="B51" s="194" t="s">
        <v>286</v>
      </c>
      <c r="C51" s="241"/>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v>2</v>
      </c>
      <c r="BR51" s="204">
        <v>13</v>
      </c>
      <c r="BS51" s="204">
        <v>119</v>
      </c>
      <c r="BT51" s="204">
        <v>371</v>
      </c>
      <c r="BU51" s="204">
        <v>613</v>
      </c>
      <c r="BV51" s="204">
        <v>0</v>
      </c>
      <c r="BW51" s="204">
        <v>0</v>
      </c>
      <c r="BX51" s="204">
        <v>0</v>
      </c>
      <c r="BY51" s="204">
        <v>0</v>
      </c>
      <c r="BZ51" s="206">
        <v>0</v>
      </c>
    </row>
    <row r="52" spans="1:78" ht="26.25" customHeight="1" x14ac:dyDescent="0.35">
      <c r="B52" s="218" t="s">
        <v>287</v>
      </c>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5"/>
      <c r="BU52" s="205"/>
      <c r="BV52" s="205"/>
      <c r="BW52" s="205"/>
      <c r="BX52" s="205"/>
      <c r="BY52" s="205"/>
      <c r="BZ52" s="206"/>
    </row>
    <row r="53" spans="1:78" x14ac:dyDescent="0.35">
      <c r="B53" s="194" t="s">
        <v>122</v>
      </c>
      <c r="D53" s="204">
        <v>0</v>
      </c>
      <c r="E53" s="204">
        <v>0</v>
      </c>
      <c r="F53" s="204">
        <v>0</v>
      </c>
      <c r="G53" s="204">
        <v>0</v>
      </c>
      <c r="H53" s="204">
        <v>0</v>
      </c>
      <c r="I53" s="204">
        <v>0</v>
      </c>
      <c r="J53" s="204">
        <v>0</v>
      </c>
      <c r="K53" s="204">
        <v>0</v>
      </c>
      <c r="L53" s="204">
        <v>0</v>
      </c>
      <c r="M53" s="204">
        <v>0</v>
      </c>
      <c r="N53" s="204">
        <v>0</v>
      </c>
      <c r="O53" s="204">
        <v>0</v>
      </c>
      <c r="P53" s="204">
        <v>0</v>
      </c>
      <c r="Q53" s="204">
        <v>0</v>
      </c>
      <c r="R53" s="204">
        <v>0</v>
      </c>
      <c r="S53" s="204">
        <v>0</v>
      </c>
      <c r="T53" s="204">
        <v>0</v>
      </c>
      <c r="U53" s="204">
        <v>0</v>
      </c>
      <c r="V53" s="204">
        <v>0</v>
      </c>
      <c r="W53" s="204">
        <v>0</v>
      </c>
      <c r="X53" s="204">
        <v>0</v>
      </c>
      <c r="Y53" s="204">
        <v>0</v>
      </c>
      <c r="Z53" s="204">
        <v>0</v>
      </c>
      <c r="AA53" s="204">
        <v>0</v>
      </c>
      <c r="AB53" s="204">
        <v>0</v>
      </c>
      <c r="AC53" s="204">
        <v>0</v>
      </c>
      <c r="AD53" s="204">
        <v>0</v>
      </c>
      <c r="AE53" s="204">
        <v>0</v>
      </c>
      <c r="AF53" s="204">
        <v>0</v>
      </c>
      <c r="AG53" s="204">
        <v>0</v>
      </c>
      <c r="AH53" s="204">
        <v>0</v>
      </c>
      <c r="AI53" s="204">
        <v>0</v>
      </c>
      <c r="AJ53" s="204">
        <v>0</v>
      </c>
      <c r="AK53" s="204">
        <v>0</v>
      </c>
      <c r="AL53" s="204">
        <v>0</v>
      </c>
      <c r="AM53" s="204">
        <v>0</v>
      </c>
      <c r="AN53" s="204">
        <v>0</v>
      </c>
      <c r="AO53" s="204">
        <v>0</v>
      </c>
      <c r="AP53" s="204">
        <v>0</v>
      </c>
      <c r="AQ53" s="204">
        <v>0</v>
      </c>
      <c r="AR53" s="204">
        <v>0</v>
      </c>
      <c r="AS53" s="204">
        <v>0</v>
      </c>
      <c r="AT53" s="204">
        <v>0</v>
      </c>
      <c r="AU53" s="204">
        <v>0</v>
      </c>
      <c r="AV53" s="204">
        <v>0</v>
      </c>
      <c r="AW53" s="204">
        <v>0</v>
      </c>
      <c r="AX53" s="204">
        <v>0</v>
      </c>
      <c r="AY53" s="204">
        <v>1268</v>
      </c>
      <c r="AZ53" s="204">
        <v>1298</v>
      </c>
      <c r="BA53" s="204">
        <v>1365</v>
      </c>
      <c r="BB53" s="204">
        <v>1404</v>
      </c>
      <c r="BC53" s="204">
        <v>1434</v>
      </c>
      <c r="BD53" s="204">
        <v>1464</v>
      </c>
      <c r="BE53" s="204">
        <v>1495</v>
      </c>
      <c r="BF53" s="204">
        <v>1510</v>
      </c>
      <c r="BG53" s="204">
        <v>1547</v>
      </c>
      <c r="BH53" s="204">
        <v>1589</v>
      </c>
      <c r="BI53" s="204">
        <v>1629</v>
      </c>
      <c r="BJ53" s="204">
        <v>1666</v>
      </c>
      <c r="BK53" s="204">
        <v>1700</v>
      </c>
      <c r="BL53" s="204">
        <v>1737</v>
      </c>
      <c r="BM53" s="204">
        <v>1776</v>
      </c>
      <c r="BN53" s="204">
        <v>1782</v>
      </c>
      <c r="BO53" s="204">
        <v>1756</v>
      </c>
      <c r="BP53" s="204">
        <v>1710</v>
      </c>
      <c r="BQ53" s="204">
        <v>1641</v>
      </c>
      <c r="BR53" s="204">
        <v>1617</v>
      </c>
      <c r="BS53" s="204">
        <v>1604</v>
      </c>
      <c r="BT53" s="204">
        <v>1597</v>
      </c>
      <c r="BU53" s="204">
        <v>1601</v>
      </c>
      <c r="BV53" s="204">
        <v>1601</v>
      </c>
      <c r="BW53" s="204">
        <v>1620</v>
      </c>
      <c r="BX53" s="205">
        <v>1670</v>
      </c>
      <c r="BY53" s="205">
        <v>1691</v>
      </c>
      <c r="BZ53" s="206">
        <v>1716</v>
      </c>
    </row>
    <row r="54" spans="1:78" x14ac:dyDescent="0.35">
      <c r="B54" s="208" t="s">
        <v>226</v>
      </c>
      <c r="D54" s="204">
        <v>0</v>
      </c>
      <c r="E54" s="204">
        <v>0</v>
      </c>
      <c r="F54" s="204">
        <v>0</v>
      </c>
      <c r="G54" s="204">
        <v>0</v>
      </c>
      <c r="H54" s="204">
        <v>0</v>
      </c>
      <c r="I54" s="204">
        <v>0</v>
      </c>
      <c r="J54" s="204">
        <v>0</v>
      </c>
      <c r="K54" s="204">
        <v>0</v>
      </c>
      <c r="L54" s="204">
        <v>0</v>
      </c>
      <c r="M54" s="204">
        <v>0</v>
      </c>
      <c r="N54" s="204">
        <v>0</v>
      </c>
      <c r="O54" s="204">
        <v>0</v>
      </c>
      <c r="P54" s="204">
        <v>0</v>
      </c>
      <c r="Q54" s="204">
        <v>0</v>
      </c>
      <c r="R54" s="204">
        <v>0</v>
      </c>
      <c r="S54" s="204">
        <v>0</v>
      </c>
      <c r="T54" s="204">
        <v>0</v>
      </c>
      <c r="U54" s="204">
        <v>0</v>
      </c>
      <c r="V54" s="204">
        <v>0</v>
      </c>
      <c r="W54" s="204">
        <v>0</v>
      </c>
      <c r="X54" s="204">
        <v>0</v>
      </c>
      <c r="Y54" s="204">
        <v>0</v>
      </c>
      <c r="Z54" s="204">
        <v>0</v>
      </c>
      <c r="AA54" s="204">
        <v>0</v>
      </c>
      <c r="AB54" s="204">
        <v>0</v>
      </c>
      <c r="AC54" s="204">
        <v>72</v>
      </c>
      <c r="AD54" s="204">
        <v>84</v>
      </c>
      <c r="AE54" s="204">
        <v>99</v>
      </c>
      <c r="AF54" s="204">
        <v>112</v>
      </c>
      <c r="AG54" s="204">
        <v>129</v>
      </c>
      <c r="AH54" s="204">
        <v>143</v>
      </c>
      <c r="AI54" s="204">
        <v>151</v>
      </c>
      <c r="AJ54" s="204">
        <v>179</v>
      </c>
      <c r="AK54" s="204">
        <v>203</v>
      </c>
      <c r="AL54" s="204">
        <v>230</v>
      </c>
      <c r="AM54" s="204">
        <v>269</v>
      </c>
      <c r="AN54" s="204">
        <v>317</v>
      </c>
      <c r="AO54" s="204">
        <v>359</v>
      </c>
      <c r="AP54" s="204">
        <v>394</v>
      </c>
      <c r="AQ54" s="204">
        <v>443</v>
      </c>
      <c r="AR54" s="204">
        <v>490</v>
      </c>
      <c r="AS54" s="204">
        <v>538</v>
      </c>
      <c r="AT54" s="204">
        <v>596</v>
      </c>
      <c r="AU54" s="204">
        <v>686</v>
      </c>
      <c r="AV54" s="204">
        <v>890</v>
      </c>
      <c r="AW54" s="204">
        <v>962</v>
      </c>
      <c r="AX54" s="204">
        <v>1046</v>
      </c>
      <c r="AY54" s="204">
        <v>1115</v>
      </c>
      <c r="AZ54" s="204">
        <v>1152</v>
      </c>
      <c r="BA54" s="204">
        <v>1207</v>
      </c>
      <c r="BB54" s="204">
        <v>1238</v>
      </c>
      <c r="BC54" s="204">
        <v>1256</v>
      </c>
      <c r="BD54" s="204">
        <v>1276</v>
      </c>
      <c r="BE54" s="204">
        <v>1296</v>
      </c>
      <c r="BF54" s="204">
        <v>1304</v>
      </c>
      <c r="BG54" s="204">
        <v>1343</v>
      </c>
      <c r="BH54" s="204">
        <v>1400</v>
      </c>
      <c r="BI54" s="204">
        <v>1445</v>
      </c>
      <c r="BJ54" s="204">
        <v>1489</v>
      </c>
      <c r="BK54" s="204">
        <v>1528</v>
      </c>
      <c r="BL54" s="204">
        <v>1568</v>
      </c>
      <c r="BM54" s="204">
        <v>1607</v>
      </c>
      <c r="BN54" s="204">
        <v>1619</v>
      </c>
      <c r="BO54" s="204">
        <v>1597</v>
      </c>
      <c r="BP54" s="204">
        <v>1553</v>
      </c>
      <c r="BQ54" s="204">
        <v>1490</v>
      </c>
      <c r="BR54" s="204">
        <v>1462</v>
      </c>
      <c r="BS54" s="204">
        <v>1457</v>
      </c>
      <c r="BT54" s="204">
        <v>1445</v>
      </c>
      <c r="BU54" s="204">
        <v>1442</v>
      </c>
      <c r="BV54" s="204">
        <v>1451</v>
      </c>
      <c r="BW54" s="204">
        <v>1472</v>
      </c>
      <c r="BX54" s="205">
        <v>1524</v>
      </c>
      <c r="BY54" s="205">
        <v>1546</v>
      </c>
      <c r="BZ54" s="206">
        <v>1571</v>
      </c>
    </row>
    <row r="55" spans="1:78" x14ac:dyDescent="0.35">
      <c r="B55" s="208" t="s">
        <v>227</v>
      </c>
      <c r="D55" s="204">
        <v>0</v>
      </c>
      <c r="E55" s="204">
        <v>0</v>
      </c>
      <c r="F55" s="204">
        <v>0</v>
      </c>
      <c r="G55" s="204">
        <v>0</v>
      </c>
      <c r="H55" s="204">
        <v>0</v>
      </c>
      <c r="I55" s="204">
        <v>0</v>
      </c>
      <c r="J55" s="204">
        <v>0</v>
      </c>
      <c r="K55" s="204">
        <v>0</v>
      </c>
      <c r="L55" s="204">
        <v>0</v>
      </c>
      <c r="M55" s="204">
        <v>0</v>
      </c>
      <c r="N55" s="204">
        <v>0</v>
      </c>
      <c r="O55" s="204">
        <v>0</v>
      </c>
      <c r="P55" s="204">
        <v>0</v>
      </c>
      <c r="Q55" s="204">
        <v>0</v>
      </c>
      <c r="R55" s="204">
        <v>0</v>
      </c>
      <c r="S55" s="204">
        <v>0</v>
      </c>
      <c r="T55" s="204">
        <v>0</v>
      </c>
      <c r="U55" s="204">
        <v>0</v>
      </c>
      <c r="V55" s="204">
        <v>0</v>
      </c>
      <c r="W55" s="204">
        <v>0</v>
      </c>
      <c r="X55" s="204">
        <v>0</v>
      </c>
      <c r="Y55" s="204">
        <v>0</v>
      </c>
      <c r="Z55" s="204">
        <v>0</v>
      </c>
      <c r="AA55" s="204">
        <v>0</v>
      </c>
      <c r="AB55" s="204">
        <v>0</v>
      </c>
      <c r="AC55" s="204">
        <v>0</v>
      </c>
      <c r="AD55" s="204">
        <v>0</v>
      </c>
      <c r="AE55" s="204">
        <v>0</v>
      </c>
      <c r="AF55" s="204">
        <v>0</v>
      </c>
      <c r="AG55" s="204">
        <v>0</v>
      </c>
      <c r="AH55" s="204">
        <v>0</v>
      </c>
      <c r="AI55" s="204">
        <v>0</v>
      </c>
      <c r="AJ55" s="204">
        <v>0</v>
      </c>
      <c r="AK55" s="204">
        <v>0</v>
      </c>
      <c r="AL55" s="204">
        <v>0</v>
      </c>
      <c r="AM55" s="204">
        <v>0</v>
      </c>
      <c r="AN55" s="204">
        <v>0</v>
      </c>
      <c r="AO55" s="204">
        <v>0</v>
      </c>
      <c r="AP55" s="204">
        <v>0</v>
      </c>
      <c r="AQ55" s="204">
        <v>0</v>
      </c>
      <c r="AR55" s="204">
        <v>0</v>
      </c>
      <c r="AS55" s="204">
        <v>0</v>
      </c>
      <c r="AT55" s="204">
        <v>0</v>
      </c>
      <c r="AU55" s="204">
        <v>0</v>
      </c>
      <c r="AV55" s="204">
        <v>0</v>
      </c>
      <c r="AW55" s="204">
        <v>0</v>
      </c>
      <c r="AX55" s="204">
        <v>0</v>
      </c>
      <c r="AY55" s="204">
        <v>153</v>
      </c>
      <c r="AZ55" s="204">
        <v>146</v>
      </c>
      <c r="BA55" s="204">
        <v>158</v>
      </c>
      <c r="BB55" s="204">
        <v>166</v>
      </c>
      <c r="BC55" s="204">
        <v>178</v>
      </c>
      <c r="BD55" s="204">
        <v>188</v>
      </c>
      <c r="BE55" s="204">
        <v>199</v>
      </c>
      <c r="BF55" s="204">
        <v>206</v>
      </c>
      <c r="BG55" s="204">
        <v>204</v>
      </c>
      <c r="BH55" s="204">
        <v>189</v>
      </c>
      <c r="BI55" s="204">
        <v>184</v>
      </c>
      <c r="BJ55" s="204">
        <v>177</v>
      </c>
      <c r="BK55" s="204">
        <v>172</v>
      </c>
      <c r="BL55" s="204">
        <v>169</v>
      </c>
      <c r="BM55" s="204">
        <v>169</v>
      </c>
      <c r="BN55" s="204">
        <v>163</v>
      </c>
      <c r="BO55" s="204">
        <v>160</v>
      </c>
      <c r="BP55" s="204">
        <v>158</v>
      </c>
      <c r="BQ55" s="204">
        <v>151</v>
      </c>
      <c r="BR55" s="204">
        <v>155</v>
      </c>
      <c r="BS55" s="204">
        <v>147</v>
      </c>
      <c r="BT55" s="204">
        <v>152</v>
      </c>
      <c r="BU55" s="204">
        <v>159</v>
      </c>
      <c r="BV55" s="204">
        <v>150</v>
      </c>
      <c r="BW55" s="204">
        <v>148</v>
      </c>
      <c r="BX55" s="205">
        <v>146</v>
      </c>
      <c r="BY55" s="205">
        <v>145</v>
      </c>
      <c r="BZ55" s="206">
        <v>145</v>
      </c>
    </row>
    <row r="56" spans="1:78" x14ac:dyDescent="0.35">
      <c r="B56" s="194" t="s">
        <v>123</v>
      </c>
      <c r="D56" s="204">
        <v>0</v>
      </c>
      <c r="E56" s="204">
        <v>0</v>
      </c>
      <c r="F56" s="204">
        <v>0</v>
      </c>
      <c r="G56" s="204">
        <v>0</v>
      </c>
      <c r="H56" s="204">
        <v>0</v>
      </c>
      <c r="I56" s="204">
        <v>0</v>
      </c>
      <c r="J56" s="204">
        <v>0</v>
      </c>
      <c r="K56" s="204">
        <v>0</v>
      </c>
      <c r="L56" s="204">
        <v>0</v>
      </c>
      <c r="M56" s="204">
        <v>0</v>
      </c>
      <c r="N56" s="204">
        <v>0</v>
      </c>
      <c r="O56" s="204">
        <v>0</v>
      </c>
      <c r="P56" s="204">
        <v>0</v>
      </c>
      <c r="Q56" s="204">
        <v>0</v>
      </c>
      <c r="R56" s="204">
        <v>0</v>
      </c>
      <c r="S56" s="204">
        <v>0</v>
      </c>
      <c r="T56" s="204">
        <v>0</v>
      </c>
      <c r="U56" s="204">
        <v>0</v>
      </c>
      <c r="V56" s="204">
        <v>0</v>
      </c>
      <c r="W56" s="204">
        <v>0</v>
      </c>
      <c r="X56" s="204">
        <v>0</v>
      </c>
      <c r="Y56" s="204">
        <v>0</v>
      </c>
      <c r="Z56" s="204">
        <v>0</v>
      </c>
      <c r="AA56" s="204">
        <v>0</v>
      </c>
      <c r="AB56" s="204">
        <v>0</v>
      </c>
      <c r="AC56" s="204">
        <v>0</v>
      </c>
      <c r="AD56" s="204">
        <v>0</v>
      </c>
      <c r="AE56" s="204">
        <v>0</v>
      </c>
      <c r="AF56" s="204">
        <v>0</v>
      </c>
      <c r="AG56" s="204">
        <v>0</v>
      </c>
      <c r="AH56" s="204">
        <v>63</v>
      </c>
      <c r="AI56" s="204">
        <v>55</v>
      </c>
      <c r="AJ56" s="204">
        <v>54</v>
      </c>
      <c r="AK56" s="204">
        <v>52</v>
      </c>
      <c r="AL56" s="204">
        <v>48</v>
      </c>
      <c r="AM56" s="204">
        <v>49</v>
      </c>
      <c r="AN56" s="204">
        <v>48</v>
      </c>
      <c r="AO56" s="204">
        <v>48</v>
      </c>
      <c r="AP56" s="204">
        <v>45</v>
      </c>
      <c r="AQ56" s="204">
        <v>45</v>
      </c>
      <c r="AR56" s="204">
        <v>48</v>
      </c>
      <c r="AS56" s="204">
        <v>53</v>
      </c>
      <c r="AT56" s="204">
        <v>45</v>
      </c>
      <c r="AU56" s="204">
        <v>50</v>
      </c>
      <c r="AV56" s="204">
        <v>54</v>
      </c>
      <c r="AW56" s="204">
        <v>55</v>
      </c>
      <c r="AX56" s="204">
        <v>51</v>
      </c>
      <c r="AY56" s="204">
        <v>51</v>
      </c>
      <c r="AZ56" s="204">
        <v>46</v>
      </c>
      <c r="BA56" s="204">
        <v>38</v>
      </c>
      <c r="BB56" s="204">
        <v>36</v>
      </c>
      <c r="BC56" s="204">
        <v>34</v>
      </c>
      <c r="BD56" s="204">
        <v>30</v>
      </c>
      <c r="BE56" s="204">
        <v>29</v>
      </c>
      <c r="BF56" s="204">
        <v>29</v>
      </c>
      <c r="BG56" s="204">
        <v>27</v>
      </c>
      <c r="BH56" s="204">
        <v>26</v>
      </c>
      <c r="BI56" s="204">
        <v>23</v>
      </c>
      <c r="BJ56" s="204">
        <v>21</v>
      </c>
      <c r="BK56" s="204">
        <v>19</v>
      </c>
      <c r="BL56" s="204">
        <v>14</v>
      </c>
      <c r="BM56" s="204">
        <v>11</v>
      </c>
      <c r="BN56" s="204">
        <v>8</v>
      </c>
      <c r="BO56" s="204">
        <v>6</v>
      </c>
      <c r="BP56" s="204">
        <v>5</v>
      </c>
      <c r="BQ56" s="204">
        <v>3</v>
      </c>
      <c r="BR56" s="204">
        <v>2</v>
      </c>
      <c r="BS56" s="204">
        <v>1</v>
      </c>
      <c r="BT56" s="204">
        <v>1</v>
      </c>
      <c r="BU56" s="204">
        <v>1</v>
      </c>
      <c r="BV56" s="204">
        <v>0</v>
      </c>
      <c r="BW56" s="204">
        <v>0</v>
      </c>
      <c r="BX56" s="205">
        <v>0</v>
      </c>
      <c r="BY56" s="205">
        <v>0</v>
      </c>
      <c r="BZ56" s="206">
        <v>0</v>
      </c>
    </row>
    <row r="57" spans="1:78" x14ac:dyDescent="0.35">
      <c r="B57" s="194" t="s">
        <v>125</v>
      </c>
      <c r="D57" s="204">
        <v>0</v>
      </c>
      <c r="E57" s="204">
        <v>0</v>
      </c>
      <c r="F57" s="204">
        <v>0</v>
      </c>
      <c r="G57" s="204">
        <v>0</v>
      </c>
      <c r="H57" s="204">
        <v>0</v>
      </c>
      <c r="I57" s="204">
        <v>0</v>
      </c>
      <c r="J57" s="204">
        <v>0</v>
      </c>
      <c r="K57" s="204">
        <v>0</v>
      </c>
      <c r="L57" s="204">
        <v>0</v>
      </c>
      <c r="M57" s="204">
        <v>0</v>
      </c>
      <c r="N57" s="204">
        <v>0</v>
      </c>
      <c r="O57" s="204">
        <v>0</v>
      </c>
      <c r="P57" s="204">
        <v>0</v>
      </c>
      <c r="Q57" s="204">
        <v>0</v>
      </c>
      <c r="R57" s="204">
        <v>0</v>
      </c>
      <c r="S57" s="204">
        <v>0</v>
      </c>
      <c r="T57" s="204">
        <v>0</v>
      </c>
      <c r="U57" s="204">
        <v>0</v>
      </c>
      <c r="V57" s="204">
        <v>0</v>
      </c>
      <c r="W57" s="204">
        <v>0</v>
      </c>
      <c r="X57" s="204">
        <v>0</v>
      </c>
      <c r="Y57" s="204">
        <v>0</v>
      </c>
      <c r="Z57" s="204">
        <v>0</v>
      </c>
      <c r="AA57" s="204">
        <v>0</v>
      </c>
      <c r="AB57" s="204">
        <v>0</v>
      </c>
      <c r="AC57" s="204">
        <v>0</v>
      </c>
      <c r="AD57" s="204">
        <v>0</v>
      </c>
      <c r="AE57" s="204">
        <v>0</v>
      </c>
      <c r="AF57" s="204">
        <v>0</v>
      </c>
      <c r="AG57" s="204">
        <v>0</v>
      </c>
      <c r="AH57" s="204">
        <v>0</v>
      </c>
      <c r="AI57" s="204">
        <v>0</v>
      </c>
      <c r="AJ57" s="204">
        <v>0</v>
      </c>
      <c r="AK57" s="204">
        <v>0</v>
      </c>
      <c r="AL57" s="204">
        <v>0</v>
      </c>
      <c r="AM57" s="204">
        <v>0</v>
      </c>
      <c r="AN57" s="204">
        <v>0</v>
      </c>
      <c r="AO57" s="204">
        <v>0</v>
      </c>
      <c r="AP57" s="204">
        <v>0</v>
      </c>
      <c r="AQ57" s="204">
        <v>0</v>
      </c>
      <c r="AR57" s="204">
        <v>0</v>
      </c>
      <c r="AS57" s="204">
        <v>0</v>
      </c>
      <c r="AT57" s="204">
        <v>0</v>
      </c>
      <c r="AU57" s="204">
        <v>0</v>
      </c>
      <c r="AV57" s="204">
        <v>0</v>
      </c>
      <c r="AW57" s="204">
        <v>0</v>
      </c>
      <c r="AX57" s="204">
        <v>0</v>
      </c>
      <c r="AY57" s="204">
        <v>0</v>
      </c>
      <c r="AZ57" s="204">
        <v>0</v>
      </c>
      <c r="BA57" s="204">
        <v>0</v>
      </c>
      <c r="BB57" s="204">
        <v>0</v>
      </c>
      <c r="BC57" s="204">
        <v>0</v>
      </c>
      <c r="BD57" s="204">
        <v>0</v>
      </c>
      <c r="BE57" s="204">
        <v>0</v>
      </c>
      <c r="BF57" s="204">
        <v>0</v>
      </c>
      <c r="BG57" s="204">
        <v>178</v>
      </c>
      <c r="BH57" s="204">
        <v>235</v>
      </c>
      <c r="BI57" s="204">
        <v>279</v>
      </c>
      <c r="BJ57" s="204">
        <v>319</v>
      </c>
      <c r="BK57" s="204">
        <v>356</v>
      </c>
      <c r="BL57" s="204">
        <v>388</v>
      </c>
      <c r="BM57" s="204">
        <v>411</v>
      </c>
      <c r="BN57" s="204">
        <v>420</v>
      </c>
      <c r="BO57" s="204">
        <v>417</v>
      </c>
      <c r="BP57" s="204">
        <v>405</v>
      </c>
      <c r="BQ57" s="204">
        <v>396</v>
      </c>
      <c r="BR57" s="204">
        <v>378</v>
      </c>
      <c r="BS57" s="204">
        <v>378</v>
      </c>
      <c r="BT57" s="204">
        <v>365</v>
      </c>
      <c r="BU57" s="204">
        <v>374</v>
      </c>
      <c r="BV57" s="204">
        <v>368</v>
      </c>
      <c r="BW57" s="204">
        <v>369</v>
      </c>
      <c r="BX57" s="205">
        <v>368</v>
      </c>
      <c r="BY57" s="205">
        <v>369</v>
      </c>
      <c r="BZ57" s="206">
        <v>371</v>
      </c>
    </row>
    <row r="58" spans="1:78" x14ac:dyDescent="0.35">
      <c r="B58" s="208" t="s">
        <v>226</v>
      </c>
      <c r="D58" s="205">
        <v>0</v>
      </c>
      <c r="E58" s="205">
        <v>0</v>
      </c>
      <c r="F58" s="205">
        <v>0</v>
      </c>
      <c r="G58" s="205">
        <v>0</v>
      </c>
      <c r="H58" s="205">
        <v>0</v>
      </c>
      <c r="I58" s="205">
        <v>0</v>
      </c>
      <c r="J58" s="205">
        <v>0</v>
      </c>
      <c r="K58" s="205">
        <v>0</v>
      </c>
      <c r="L58" s="205">
        <v>0</v>
      </c>
      <c r="M58" s="205">
        <v>0</v>
      </c>
      <c r="N58" s="205">
        <v>0</v>
      </c>
      <c r="O58" s="205">
        <v>0</v>
      </c>
      <c r="P58" s="205">
        <v>0</v>
      </c>
      <c r="Q58" s="205">
        <v>0</v>
      </c>
      <c r="R58" s="205">
        <v>0</v>
      </c>
      <c r="S58" s="205">
        <v>0</v>
      </c>
      <c r="T58" s="205">
        <v>0</v>
      </c>
      <c r="U58" s="205">
        <v>0</v>
      </c>
      <c r="V58" s="205">
        <v>0</v>
      </c>
      <c r="W58" s="205">
        <v>0</v>
      </c>
      <c r="X58" s="205">
        <v>0</v>
      </c>
      <c r="Y58" s="205">
        <v>0</v>
      </c>
      <c r="Z58" s="205">
        <v>0</v>
      </c>
      <c r="AA58" s="205">
        <v>0</v>
      </c>
      <c r="AB58" s="205">
        <v>0</v>
      </c>
      <c r="AC58" s="205">
        <v>0</v>
      </c>
      <c r="AD58" s="205">
        <v>0</v>
      </c>
      <c r="AE58" s="205">
        <v>0</v>
      </c>
      <c r="AF58" s="205">
        <v>0</v>
      </c>
      <c r="AG58" s="205">
        <v>0</v>
      </c>
      <c r="AH58" s="205">
        <v>0</v>
      </c>
      <c r="AI58" s="205">
        <v>0</v>
      </c>
      <c r="AJ58" s="205">
        <v>0</v>
      </c>
      <c r="AK58" s="205">
        <v>0</v>
      </c>
      <c r="AL58" s="205">
        <v>0</v>
      </c>
      <c r="AM58" s="205">
        <v>0</v>
      </c>
      <c r="AN58" s="205">
        <v>0</v>
      </c>
      <c r="AO58" s="205">
        <v>0</v>
      </c>
      <c r="AP58" s="205">
        <v>0</v>
      </c>
      <c r="AQ58" s="205">
        <v>0</v>
      </c>
      <c r="AR58" s="205">
        <v>0</v>
      </c>
      <c r="AS58" s="205">
        <v>0</v>
      </c>
      <c r="AT58" s="205">
        <v>0</v>
      </c>
      <c r="AU58" s="205">
        <v>0</v>
      </c>
      <c r="AV58" s="205">
        <v>0</v>
      </c>
      <c r="AW58" s="205">
        <v>0</v>
      </c>
      <c r="AX58" s="205">
        <v>0</v>
      </c>
      <c r="AY58" s="205">
        <v>0</v>
      </c>
      <c r="AZ58" s="205">
        <v>0</v>
      </c>
      <c r="BA58" s="205">
        <v>0</v>
      </c>
      <c r="BB58" s="205">
        <v>0</v>
      </c>
      <c r="BC58" s="205">
        <v>0</v>
      </c>
      <c r="BD58" s="205">
        <v>0</v>
      </c>
      <c r="BE58" s="205">
        <v>0</v>
      </c>
      <c r="BF58" s="205">
        <v>0</v>
      </c>
      <c r="BG58" s="205">
        <v>20</v>
      </c>
      <c r="BH58" s="205">
        <v>22</v>
      </c>
      <c r="BI58" s="205">
        <v>24</v>
      </c>
      <c r="BJ58" s="205">
        <v>26</v>
      </c>
      <c r="BK58" s="205">
        <v>28</v>
      </c>
      <c r="BL58" s="205">
        <v>30</v>
      </c>
      <c r="BM58" s="205">
        <v>31</v>
      </c>
      <c r="BN58" s="205">
        <v>30</v>
      </c>
      <c r="BO58" s="205">
        <v>26</v>
      </c>
      <c r="BP58" s="205">
        <v>22</v>
      </c>
      <c r="BQ58" s="205">
        <v>22</v>
      </c>
      <c r="BR58" s="205">
        <v>20</v>
      </c>
      <c r="BS58" s="205">
        <v>19</v>
      </c>
      <c r="BT58" s="205">
        <v>18</v>
      </c>
      <c r="BU58" s="205">
        <v>16</v>
      </c>
      <c r="BV58" s="205">
        <v>18</v>
      </c>
      <c r="BW58" s="205">
        <v>19</v>
      </c>
      <c r="BX58" s="205">
        <v>18</v>
      </c>
      <c r="BY58" s="205">
        <v>17</v>
      </c>
      <c r="BZ58" s="206">
        <v>17</v>
      </c>
    </row>
    <row r="59" spans="1:78" x14ac:dyDescent="0.35">
      <c r="B59" s="208" t="s">
        <v>227</v>
      </c>
      <c r="D59" s="205">
        <v>0</v>
      </c>
      <c r="E59" s="205">
        <v>0</v>
      </c>
      <c r="F59" s="205">
        <v>0</v>
      </c>
      <c r="G59" s="205">
        <v>0</v>
      </c>
      <c r="H59" s="205">
        <v>0</v>
      </c>
      <c r="I59" s="205">
        <v>0</v>
      </c>
      <c r="J59" s="205">
        <v>0</v>
      </c>
      <c r="K59" s="205">
        <v>0</v>
      </c>
      <c r="L59" s="205">
        <v>0</v>
      </c>
      <c r="M59" s="205">
        <v>0</v>
      </c>
      <c r="N59" s="205">
        <v>0</v>
      </c>
      <c r="O59" s="205">
        <v>0</v>
      </c>
      <c r="P59" s="205">
        <v>0</v>
      </c>
      <c r="Q59" s="205">
        <v>0</v>
      </c>
      <c r="R59" s="205">
        <v>0</v>
      </c>
      <c r="S59" s="205">
        <v>0</v>
      </c>
      <c r="T59" s="205">
        <v>0</v>
      </c>
      <c r="U59" s="205">
        <v>0</v>
      </c>
      <c r="V59" s="205">
        <v>0</v>
      </c>
      <c r="W59" s="205">
        <v>0</v>
      </c>
      <c r="X59" s="205">
        <v>0</v>
      </c>
      <c r="Y59" s="205">
        <v>0</v>
      </c>
      <c r="Z59" s="205">
        <v>0</v>
      </c>
      <c r="AA59" s="205">
        <v>0</v>
      </c>
      <c r="AB59" s="205">
        <v>0</v>
      </c>
      <c r="AC59" s="205">
        <v>0</v>
      </c>
      <c r="AD59" s="205">
        <v>0</v>
      </c>
      <c r="AE59" s="205">
        <v>0</v>
      </c>
      <c r="AF59" s="205">
        <v>0</v>
      </c>
      <c r="AG59" s="205">
        <v>0</v>
      </c>
      <c r="AH59" s="205">
        <v>0</v>
      </c>
      <c r="AI59" s="205">
        <v>0</v>
      </c>
      <c r="AJ59" s="205">
        <v>0</v>
      </c>
      <c r="AK59" s="205">
        <v>0</v>
      </c>
      <c r="AL59" s="205">
        <v>0</v>
      </c>
      <c r="AM59" s="205">
        <v>0</v>
      </c>
      <c r="AN59" s="205">
        <v>0</v>
      </c>
      <c r="AO59" s="205">
        <v>0</v>
      </c>
      <c r="AP59" s="205">
        <v>0</v>
      </c>
      <c r="AQ59" s="205">
        <v>0</v>
      </c>
      <c r="AR59" s="205">
        <v>0</v>
      </c>
      <c r="AS59" s="205">
        <v>0</v>
      </c>
      <c r="AT59" s="205">
        <v>0</v>
      </c>
      <c r="AU59" s="205">
        <v>0</v>
      </c>
      <c r="AV59" s="205">
        <v>0</v>
      </c>
      <c r="AW59" s="205">
        <v>0</v>
      </c>
      <c r="AX59" s="205">
        <v>0</v>
      </c>
      <c r="AY59" s="205">
        <v>0</v>
      </c>
      <c r="AZ59" s="205">
        <v>0</v>
      </c>
      <c r="BA59" s="205">
        <v>0</v>
      </c>
      <c r="BB59" s="205">
        <v>0</v>
      </c>
      <c r="BC59" s="205">
        <v>0</v>
      </c>
      <c r="BD59" s="205">
        <v>0</v>
      </c>
      <c r="BE59" s="205">
        <v>0</v>
      </c>
      <c r="BF59" s="205">
        <v>0</v>
      </c>
      <c r="BG59" s="205">
        <v>158</v>
      </c>
      <c r="BH59" s="205">
        <v>213</v>
      </c>
      <c r="BI59" s="205">
        <v>255</v>
      </c>
      <c r="BJ59" s="205">
        <v>292</v>
      </c>
      <c r="BK59" s="205">
        <v>327</v>
      </c>
      <c r="BL59" s="205">
        <v>357</v>
      </c>
      <c r="BM59" s="205">
        <v>381</v>
      </c>
      <c r="BN59" s="205">
        <v>390</v>
      </c>
      <c r="BO59" s="205">
        <v>391</v>
      </c>
      <c r="BP59" s="205">
        <v>383</v>
      </c>
      <c r="BQ59" s="205">
        <v>374</v>
      </c>
      <c r="BR59" s="205">
        <v>358</v>
      </c>
      <c r="BS59" s="205">
        <v>359</v>
      </c>
      <c r="BT59" s="205">
        <v>347</v>
      </c>
      <c r="BU59" s="205">
        <v>358</v>
      </c>
      <c r="BV59" s="205">
        <v>350</v>
      </c>
      <c r="BW59" s="205">
        <v>350</v>
      </c>
      <c r="BX59" s="205">
        <v>351</v>
      </c>
      <c r="BY59" s="205">
        <v>352</v>
      </c>
      <c r="BZ59" s="206">
        <v>354</v>
      </c>
    </row>
    <row r="60" spans="1:78" ht="26.25" customHeight="1" x14ac:dyDescent="0.35">
      <c r="B60" s="194" t="s">
        <v>264</v>
      </c>
      <c r="D60" s="204">
        <v>0</v>
      </c>
      <c r="E60" s="204">
        <v>0</v>
      </c>
      <c r="F60" s="204">
        <v>0</v>
      </c>
      <c r="G60" s="204">
        <v>0</v>
      </c>
      <c r="H60" s="204">
        <v>0</v>
      </c>
      <c r="I60" s="204">
        <v>0</v>
      </c>
      <c r="J60" s="204">
        <v>0</v>
      </c>
      <c r="K60" s="204">
        <v>0</v>
      </c>
      <c r="L60" s="204">
        <v>0</v>
      </c>
      <c r="M60" s="204">
        <v>0</v>
      </c>
      <c r="N60" s="204">
        <v>0</v>
      </c>
      <c r="O60" s="204">
        <v>0</v>
      </c>
      <c r="P60" s="204">
        <v>0</v>
      </c>
      <c r="Q60" s="204">
        <v>0</v>
      </c>
      <c r="R60" s="204">
        <v>0</v>
      </c>
      <c r="S60" s="204">
        <v>0</v>
      </c>
      <c r="T60" s="204">
        <v>0</v>
      </c>
      <c r="U60" s="204">
        <v>0</v>
      </c>
      <c r="V60" s="204">
        <v>0</v>
      </c>
      <c r="W60" s="204">
        <v>0</v>
      </c>
      <c r="X60" s="204">
        <v>0</v>
      </c>
      <c r="Y60" s="204">
        <v>0</v>
      </c>
      <c r="Z60" s="204">
        <v>0</v>
      </c>
      <c r="AA60" s="204">
        <v>0</v>
      </c>
      <c r="AB60" s="204">
        <v>0</v>
      </c>
      <c r="AC60" s="204">
        <v>7720</v>
      </c>
      <c r="AD60" s="204">
        <v>8850</v>
      </c>
      <c r="AE60" s="204">
        <v>10</v>
      </c>
      <c r="AF60" s="204">
        <v>0</v>
      </c>
      <c r="AG60" s="204">
        <v>0</v>
      </c>
      <c r="AH60" s="204">
        <v>9600</v>
      </c>
      <c r="AI60" s="204">
        <v>9600</v>
      </c>
      <c r="AJ60" s="204">
        <v>9800</v>
      </c>
      <c r="AK60" s="204">
        <v>10100</v>
      </c>
      <c r="AL60" s="204">
        <v>10200</v>
      </c>
      <c r="AM60" s="204">
        <v>10300</v>
      </c>
      <c r="AN60" s="204">
        <v>10500</v>
      </c>
      <c r="AO60" s="204">
        <v>10500</v>
      </c>
      <c r="AP60" s="204">
        <v>10700</v>
      </c>
      <c r="AQ60" s="204">
        <v>10700</v>
      </c>
      <c r="AR60" s="204">
        <v>10900</v>
      </c>
      <c r="AS60" s="204">
        <v>11200</v>
      </c>
      <c r="AT60" s="204">
        <v>11236</v>
      </c>
      <c r="AU60" s="204">
        <v>11432</v>
      </c>
      <c r="AV60" s="204">
        <v>11511</v>
      </c>
      <c r="AW60" s="204">
        <v>12209</v>
      </c>
      <c r="AX60" s="204">
        <v>12331</v>
      </c>
      <c r="AY60" s="204">
        <v>12418</v>
      </c>
      <c r="AZ60" s="204">
        <v>12861</v>
      </c>
      <c r="BA60" s="204">
        <v>12326</v>
      </c>
      <c r="BB60" s="204">
        <v>12442</v>
      </c>
      <c r="BC60" s="204">
        <v>11818</v>
      </c>
      <c r="BD60" s="204">
        <v>11896</v>
      </c>
      <c r="BE60" s="204">
        <v>12014</v>
      </c>
      <c r="BF60" s="204">
        <v>12002</v>
      </c>
      <c r="BG60" s="204">
        <v>12232</v>
      </c>
      <c r="BH60" s="204">
        <v>12302</v>
      </c>
      <c r="BI60" s="204">
        <v>12387</v>
      </c>
      <c r="BJ60" s="204">
        <v>12586</v>
      </c>
      <c r="BK60" s="204">
        <v>12728</v>
      </c>
      <c r="BL60" s="204">
        <v>11754</v>
      </c>
      <c r="BM60" s="204">
        <v>12123</v>
      </c>
      <c r="BN60" s="204">
        <v>12239</v>
      </c>
      <c r="BO60" s="204">
        <v>12335</v>
      </c>
      <c r="BP60" s="204">
        <v>12346</v>
      </c>
      <c r="BQ60" s="204">
        <v>12245</v>
      </c>
      <c r="BR60" s="204">
        <v>12459</v>
      </c>
      <c r="BS60" s="204">
        <v>12757</v>
      </c>
      <c r="BT60" s="204">
        <v>12642</v>
      </c>
      <c r="BU60" s="204">
        <v>12616</v>
      </c>
      <c r="BV60" s="204">
        <v>12355</v>
      </c>
      <c r="BW60" s="204">
        <v>12334</v>
      </c>
      <c r="BX60" s="205">
        <v>12252</v>
      </c>
      <c r="BY60" s="205">
        <v>12233</v>
      </c>
      <c r="BZ60" s="206">
        <v>12215</v>
      </c>
    </row>
    <row r="61" spans="1:78" x14ac:dyDescent="0.35">
      <c r="B61" s="194" t="s">
        <v>22</v>
      </c>
      <c r="D61" s="205">
        <v>0</v>
      </c>
      <c r="E61" s="205">
        <v>0</v>
      </c>
      <c r="F61" s="205">
        <v>0</v>
      </c>
      <c r="G61" s="205">
        <v>0</v>
      </c>
      <c r="H61" s="205">
        <v>0</v>
      </c>
      <c r="I61" s="205">
        <v>0</v>
      </c>
      <c r="J61" s="205">
        <v>0</v>
      </c>
      <c r="K61" s="205">
        <v>0</v>
      </c>
      <c r="L61" s="205">
        <v>0</v>
      </c>
      <c r="M61" s="205">
        <v>0</v>
      </c>
      <c r="N61" s="205">
        <v>0</v>
      </c>
      <c r="O61" s="205">
        <v>0</v>
      </c>
      <c r="P61" s="205">
        <v>0</v>
      </c>
      <c r="Q61" s="205">
        <v>0</v>
      </c>
      <c r="R61" s="205">
        <v>0</v>
      </c>
      <c r="S61" s="205">
        <v>0</v>
      </c>
      <c r="T61" s="205">
        <v>0</v>
      </c>
      <c r="U61" s="205">
        <v>0</v>
      </c>
      <c r="V61" s="205">
        <v>0</v>
      </c>
      <c r="W61" s="205">
        <v>0</v>
      </c>
      <c r="X61" s="205">
        <v>0</v>
      </c>
      <c r="Y61" s="205">
        <v>0</v>
      </c>
      <c r="Z61" s="205">
        <v>0</v>
      </c>
      <c r="AA61" s="205">
        <v>0</v>
      </c>
      <c r="AB61" s="205">
        <v>0</v>
      </c>
      <c r="AC61" s="205">
        <v>0</v>
      </c>
      <c r="AD61" s="205">
        <v>0</v>
      </c>
      <c r="AE61" s="205">
        <v>0</v>
      </c>
      <c r="AF61" s="205">
        <v>0</v>
      </c>
      <c r="AG61" s="205">
        <v>0</v>
      </c>
      <c r="AH61" s="205">
        <v>0</v>
      </c>
      <c r="AI61" s="205">
        <v>0</v>
      </c>
      <c r="AJ61" s="205">
        <v>0</v>
      </c>
      <c r="AK61" s="205">
        <v>0</v>
      </c>
      <c r="AL61" s="205">
        <v>0</v>
      </c>
      <c r="AM61" s="205">
        <v>0</v>
      </c>
      <c r="AN61" s="205">
        <v>0</v>
      </c>
      <c r="AO61" s="205">
        <v>0</v>
      </c>
      <c r="AP61" s="205">
        <v>0</v>
      </c>
      <c r="AQ61" s="205">
        <v>0</v>
      </c>
      <c r="AR61" s="205">
        <v>3013</v>
      </c>
      <c r="AS61" s="205">
        <v>2979</v>
      </c>
      <c r="AT61" s="205">
        <v>3735</v>
      </c>
      <c r="AU61" s="205">
        <v>3159</v>
      </c>
      <c r="AV61" s="205">
        <v>2996</v>
      </c>
      <c r="AW61" s="205">
        <v>2838</v>
      </c>
      <c r="AX61" s="205">
        <v>2801</v>
      </c>
      <c r="AY61" s="205">
        <v>2769</v>
      </c>
      <c r="AZ61" s="205">
        <v>2692</v>
      </c>
      <c r="BA61" s="205">
        <v>2623</v>
      </c>
      <c r="BB61" s="205">
        <v>2567</v>
      </c>
      <c r="BC61" s="205">
        <v>2471</v>
      </c>
      <c r="BD61" s="205">
        <v>2387</v>
      </c>
      <c r="BE61" s="205">
        <v>2371</v>
      </c>
      <c r="BF61" s="205">
        <v>2357</v>
      </c>
      <c r="BG61" s="205">
        <v>2335</v>
      </c>
      <c r="BH61" s="205">
        <v>2442</v>
      </c>
      <c r="BI61" s="205">
        <v>2426</v>
      </c>
      <c r="BJ61" s="205">
        <v>2510</v>
      </c>
      <c r="BK61" s="205">
        <v>2535</v>
      </c>
      <c r="BL61" s="205">
        <v>2592</v>
      </c>
      <c r="BM61" s="205">
        <v>2631</v>
      </c>
      <c r="BN61" s="205">
        <v>2633</v>
      </c>
      <c r="BO61" s="205">
        <v>2620</v>
      </c>
      <c r="BP61" s="205">
        <v>2544</v>
      </c>
      <c r="BQ61" s="205">
        <v>0</v>
      </c>
      <c r="BR61" s="205">
        <v>0</v>
      </c>
      <c r="BS61" s="205">
        <v>0</v>
      </c>
      <c r="BT61" s="205">
        <v>0</v>
      </c>
      <c r="BU61" s="205">
        <v>0</v>
      </c>
      <c r="BV61" s="205">
        <v>0</v>
      </c>
      <c r="BW61" s="205">
        <v>0</v>
      </c>
      <c r="BX61" s="205">
        <v>0</v>
      </c>
      <c r="BY61" s="205">
        <v>0</v>
      </c>
      <c r="BZ61" s="206">
        <v>0</v>
      </c>
    </row>
    <row r="62" spans="1:78" x14ac:dyDescent="0.35">
      <c r="B62" s="194" t="s">
        <v>133</v>
      </c>
      <c r="D62" s="204">
        <v>0</v>
      </c>
      <c r="E62" s="204">
        <v>0</v>
      </c>
      <c r="F62" s="204">
        <v>0</v>
      </c>
      <c r="G62" s="204">
        <v>0</v>
      </c>
      <c r="H62" s="204">
        <v>0</v>
      </c>
      <c r="I62" s="204">
        <v>0</v>
      </c>
      <c r="J62" s="204">
        <v>0</v>
      </c>
      <c r="K62" s="204">
        <v>0</v>
      </c>
      <c r="L62" s="204">
        <v>0</v>
      </c>
      <c r="M62" s="204">
        <v>0</v>
      </c>
      <c r="N62" s="204">
        <v>0</v>
      </c>
      <c r="O62" s="204">
        <v>0</v>
      </c>
      <c r="P62" s="204">
        <v>0</v>
      </c>
      <c r="Q62" s="204">
        <v>0</v>
      </c>
      <c r="R62" s="204">
        <v>0</v>
      </c>
      <c r="S62" s="204">
        <v>0</v>
      </c>
      <c r="T62" s="204">
        <v>0</v>
      </c>
      <c r="U62" s="204">
        <v>0</v>
      </c>
      <c r="V62" s="204">
        <v>0</v>
      </c>
      <c r="W62" s="204">
        <v>0</v>
      </c>
      <c r="X62" s="204">
        <v>0</v>
      </c>
      <c r="Y62" s="204">
        <v>0</v>
      </c>
      <c r="Z62" s="204">
        <v>0</v>
      </c>
      <c r="AA62" s="204">
        <v>0</v>
      </c>
      <c r="AB62" s="204">
        <v>0</v>
      </c>
      <c r="AC62" s="204">
        <v>0</v>
      </c>
      <c r="AD62" s="204">
        <v>0</v>
      </c>
      <c r="AE62" s="204">
        <v>0</v>
      </c>
      <c r="AF62" s="204">
        <v>0</v>
      </c>
      <c r="AG62" s="204">
        <v>0</v>
      </c>
      <c r="AH62" s="204">
        <v>0</v>
      </c>
      <c r="AI62" s="204">
        <v>0</v>
      </c>
      <c r="AJ62" s="204">
        <v>0</v>
      </c>
      <c r="AK62" s="204">
        <v>0</v>
      </c>
      <c r="AL62" s="204">
        <v>0</v>
      </c>
      <c r="AM62" s="204">
        <v>0</v>
      </c>
      <c r="AN62" s="204">
        <v>0</v>
      </c>
      <c r="AO62" s="204">
        <v>0</v>
      </c>
      <c r="AP62" s="204">
        <v>0</v>
      </c>
      <c r="AQ62" s="204">
        <v>0</v>
      </c>
      <c r="AR62" s="204">
        <v>0</v>
      </c>
      <c r="AS62" s="204">
        <v>0</v>
      </c>
      <c r="AT62" s="204">
        <v>0</v>
      </c>
      <c r="AU62" s="204">
        <v>0</v>
      </c>
      <c r="AV62" s="204">
        <v>310</v>
      </c>
      <c r="AW62" s="204">
        <v>358</v>
      </c>
      <c r="AX62" s="204">
        <v>404</v>
      </c>
      <c r="AY62" s="204">
        <v>455</v>
      </c>
      <c r="AZ62" s="204">
        <v>505</v>
      </c>
      <c r="BA62" s="204">
        <v>556</v>
      </c>
      <c r="BB62" s="204">
        <v>597</v>
      </c>
      <c r="BC62" s="204">
        <v>635</v>
      </c>
      <c r="BD62" s="204">
        <v>677</v>
      </c>
      <c r="BE62" s="204">
        <v>719</v>
      </c>
      <c r="BF62" s="204">
        <v>741</v>
      </c>
      <c r="BG62" s="204">
        <v>784</v>
      </c>
      <c r="BH62" s="204">
        <v>826</v>
      </c>
      <c r="BI62" s="204">
        <v>864</v>
      </c>
      <c r="BJ62" s="204">
        <v>903</v>
      </c>
      <c r="BK62" s="204">
        <v>949</v>
      </c>
      <c r="BL62" s="204">
        <v>991</v>
      </c>
      <c r="BM62" s="204">
        <v>1031</v>
      </c>
      <c r="BN62" s="204">
        <v>1055</v>
      </c>
      <c r="BO62" s="204">
        <v>1066</v>
      </c>
      <c r="BP62" s="204">
        <v>1079</v>
      </c>
      <c r="BQ62" s="204">
        <v>1079</v>
      </c>
      <c r="BR62" s="204">
        <v>1072</v>
      </c>
      <c r="BS62" s="204">
        <v>1046</v>
      </c>
      <c r="BT62" s="204">
        <v>967</v>
      </c>
      <c r="BU62" s="204">
        <v>846</v>
      </c>
      <c r="BV62" s="204">
        <v>750</v>
      </c>
      <c r="BW62" s="204">
        <v>635</v>
      </c>
      <c r="BX62" s="205">
        <v>556</v>
      </c>
      <c r="BY62" s="205">
        <v>509</v>
      </c>
      <c r="BZ62" s="206">
        <v>465</v>
      </c>
    </row>
    <row r="63" spans="1:78" x14ac:dyDescent="0.35">
      <c r="B63" s="208" t="s">
        <v>226</v>
      </c>
      <c r="D63" s="204">
        <v>0</v>
      </c>
      <c r="E63" s="204">
        <v>0</v>
      </c>
      <c r="F63" s="204">
        <v>0</v>
      </c>
      <c r="G63" s="204">
        <v>0</v>
      </c>
      <c r="H63" s="204">
        <v>0</v>
      </c>
      <c r="I63" s="204">
        <v>0</v>
      </c>
      <c r="J63" s="204">
        <v>0</v>
      </c>
      <c r="K63" s="204">
        <v>0</v>
      </c>
      <c r="L63" s="204">
        <v>0</v>
      </c>
      <c r="M63" s="204">
        <v>0</v>
      </c>
      <c r="N63" s="204">
        <v>0</v>
      </c>
      <c r="O63" s="204">
        <v>0</v>
      </c>
      <c r="P63" s="204">
        <v>0</v>
      </c>
      <c r="Q63" s="204">
        <v>0</v>
      </c>
      <c r="R63" s="204">
        <v>0</v>
      </c>
      <c r="S63" s="204">
        <v>0</v>
      </c>
      <c r="T63" s="204">
        <v>0</v>
      </c>
      <c r="U63" s="204">
        <v>0</v>
      </c>
      <c r="V63" s="204">
        <v>0</v>
      </c>
      <c r="W63" s="204">
        <v>0</v>
      </c>
      <c r="X63" s="204">
        <v>0</v>
      </c>
      <c r="Y63" s="204">
        <v>0</v>
      </c>
      <c r="Z63" s="204">
        <v>0</v>
      </c>
      <c r="AA63" s="204">
        <v>0</v>
      </c>
      <c r="AB63" s="204">
        <v>0</v>
      </c>
      <c r="AC63" s="204">
        <v>0</v>
      </c>
      <c r="AD63" s="204">
        <v>0</v>
      </c>
      <c r="AE63" s="204">
        <v>0</v>
      </c>
      <c r="AF63" s="204">
        <v>0</v>
      </c>
      <c r="AG63" s="204">
        <v>0</v>
      </c>
      <c r="AH63" s="204">
        <v>0</v>
      </c>
      <c r="AI63" s="204">
        <v>0</v>
      </c>
      <c r="AJ63" s="204">
        <v>0</v>
      </c>
      <c r="AK63" s="204">
        <v>0</v>
      </c>
      <c r="AL63" s="204">
        <v>0</v>
      </c>
      <c r="AM63" s="204">
        <v>0</v>
      </c>
      <c r="AN63" s="204">
        <v>0</v>
      </c>
      <c r="AO63" s="204">
        <v>0</v>
      </c>
      <c r="AP63" s="204">
        <v>0</v>
      </c>
      <c r="AQ63" s="204">
        <v>0</v>
      </c>
      <c r="AR63" s="204">
        <v>0</v>
      </c>
      <c r="AS63" s="204">
        <v>0</v>
      </c>
      <c r="AT63" s="204">
        <v>0</v>
      </c>
      <c r="AU63" s="204">
        <v>0</v>
      </c>
      <c r="AV63" s="204">
        <v>292</v>
      </c>
      <c r="AW63" s="204">
        <v>357</v>
      </c>
      <c r="AX63" s="204">
        <v>402</v>
      </c>
      <c r="AY63" s="204">
        <v>452</v>
      </c>
      <c r="AZ63" s="204">
        <v>503</v>
      </c>
      <c r="BA63" s="204">
        <v>555</v>
      </c>
      <c r="BB63" s="204">
        <v>595</v>
      </c>
      <c r="BC63" s="204">
        <v>632</v>
      </c>
      <c r="BD63" s="204">
        <v>674</v>
      </c>
      <c r="BE63" s="204">
        <v>715</v>
      </c>
      <c r="BF63" s="204">
        <v>736</v>
      </c>
      <c r="BG63" s="204">
        <v>779</v>
      </c>
      <c r="BH63" s="204">
        <v>821</v>
      </c>
      <c r="BI63" s="204">
        <v>859</v>
      </c>
      <c r="BJ63" s="204">
        <v>897</v>
      </c>
      <c r="BK63" s="204">
        <v>942</v>
      </c>
      <c r="BL63" s="204">
        <v>984</v>
      </c>
      <c r="BM63" s="204">
        <v>1023</v>
      </c>
      <c r="BN63" s="204">
        <v>1046</v>
      </c>
      <c r="BO63" s="204">
        <v>1057</v>
      </c>
      <c r="BP63" s="204">
        <v>1070</v>
      </c>
      <c r="BQ63" s="204">
        <v>1069</v>
      </c>
      <c r="BR63" s="204">
        <v>1062</v>
      </c>
      <c r="BS63" s="204">
        <v>1036</v>
      </c>
      <c r="BT63" s="204">
        <v>957</v>
      </c>
      <c r="BU63" s="204">
        <v>837</v>
      </c>
      <c r="BV63" s="204">
        <v>741</v>
      </c>
      <c r="BW63" s="204">
        <v>627</v>
      </c>
      <c r="BX63" s="205">
        <v>549</v>
      </c>
      <c r="BY63" s="205">
        <v>503</v>
      </c>
      <c r="BZ63" s="206">
        <v>459</v>
      </c>
    </row>
    <row r="64" spans="1:78" x14ac:dyDescent="0.35">
      <c r="B64" s="208" t="s">
        <v>227</v>
      </c>
      <c r="D64" s="204">
        <v>0</v>
      </c>
      <c r="E64" s="204">
        <v>0</v>
      </c>
      <c r="F64" s="204">
        <v>0</v>
      </c>
      <c r="G64" s="204">
        <v>0</v>
      </c>
      <c r="H64" s="204">
        <v>0</v>
      </c>
      <c r="I64" s="204">
        <v>0</v>
      </c>
      <c r="J64" s="204">
        <v>0</v>
      </c>
      <c r="K64" s="204">
        <v>0</v>
      </c>
      <c r="L64" s="204">
        <v>0</v>
      </c>
      <c r="M64" s="204">
        <v>0</v>
      </c>
      <c r="N64" s="204">
        <v>0</v>
      </c>
      <c r="O64" s="204">
        <v>0</v>
      </c>
      <c r="P64" s="204">
        <v>0</v>
      </c>
      <c r="Q64" s="204">
        <v>0</v>
      </c>
      <c r="R64" s="204">
        <v>0</v>
      </c>
      <c r="S64" s="204">
        <v>0</v>
      </c>
      <c r="T64" s="204">
        <v>0</v>
      </c>
      <c r="U64" s="204">
        <v>0</v>
      </c>
      <c r="V64" s="204">
        <v>0</v>
      </c>
      <c r="W64" s="204">
        <v>0</v>
      </c>
      <c r="X64" s="204">
        <v>0</v>
      </c>
      <c r="Y64" s="204">
        <v>0</v>
      </c>
      <c r="Z64" s="204">
        <v>0</v>
      </c>
      <c r="AA64" s="204">
        <v>0</v>
      </c>
      <c r="AB64" s="204">
        <v>0</v>
      </c>
      <c r="AC64" s="204">
        <v>0</v>
      </c>
      <c r="AD64" s="204">
        <v>0</v>
      </c>
      <c r="AE64" s="204">
        <v>0</v>
      </c>
      <c r="AF64" s="204">
        <v>0</v>
      </c>
      <c r="AG64" s="204">
        <v>0</v>
      </c>
      <c r="AH64" s="204">
        <v>0</v>
      </c>
      <c r="AI64" s="204">
        <v>0</v>
      </c>
      <c r="AJ64" s="204">
        <v>0</v>
      </c>
      <c r="AK64" s="204">
        <v>0</v>
      </c>
      <c r="AL64" s="204">
        <v>0</v>
      </c>
      <c r="AM64" s="204">
        <v>0</v>
      </c>
      <c r="AN64" s="204">
        <v>0</v>
      </c>
      <c r="AO64" s="204">
        <v>0</v>
      </c>
      <c r="AP64" s="204">
        <v>0</v>
      </c>
      <c r="AQ64" s="204">
        <v>0</v>
      </c>
      <c r="AR64" s="204">
        <v>0</v>
      </c>
      <c r="AS64" s="204">
        <v>0</v>
      </c>
      <c r="AT64" s="204">
        <v>0</v>
      </c>
      <c r="AU64" s="204">
        <v>0</v>
      </c>
      <c r="AV64" s="204">
        <v>18</v>
      </c>
      <c r="AW64" s="204">
        <v>1</v>
      </c>
      <c r="AX64" s="204">
        <v>2</v>
      </c>
      <c r="AY64" s="204">
        <v>3</v>
      </c>
      <c r="AZ64" s="204">
        <v>2</v>
      </c>
      <c r="BA64" s="204">
        <v>1</v>
      </c>
      <c r="BB64" s="204">
        <v>2</v>
      </c>
      <c r="BC64" s="204">
        <v>3</v>
      </c>
      <c r="BD64" s="204">
        <v>3</v>
      </c>
      <c r="BE64" s="204">
        <v>4</v>
      </c>
      <c r="BF64" s="204">
        <v>5</v>
      </c>
      <c r="BG64" s="204">
        <v>5</v>
      </c>
      <c r="BH64" s="204">
        <v>5</v>
      </c>
      <c r="BI64" s="204">
        <v>5</v>
      </c>
      <c r="BJ64" s="204">
        <v>6</v>
      </c>
      <c r="BK64" s="204">
        <v>6</v>
      </c>
      <c r="BL64" s="204">
        <v>7</v>
      </c>
      <c r="BM64" s="204">
        <v>8</v>
      </c>
      <c r="BN64" s="204">
        <v>9</v>
      </c>
      <c r="BO64" s="204">
        <v>9</v>
      </c>
      <c r="BP64" s="204">
        <v>9</v>
      </c>
      <c r="BQ64" s="204">
        <v>10</v>
      </c>
      <c r="BR64" s="204">
        <v>10</v>
      </c>
      <c r="BS64" s="204">
        <v>11</v>
      </c>
      <c r="BT64" s="204">
        <v>10</v>
      </c>
      <c r="BU64" s="204">
        <v>9</v>
      </c>
      <c r="BV64" s="204">
        <v>8</v>
      </c>
      <c r="BW64" s="204">
        <v>7</v>
      </c>
      <c r="BX64" s="205">
        <v>7</v>
      </c>
      <c r="BY64" s="205">
        <v>6</v>
      </c>
      <c r="BZ64" s="206">
        <v>6</v>
      </c>
    </row>
    <row r="65" spans="1:78" ht="26.25" customHeight="1" x14ac:dyDescent="0.35">
      <c r="B65" s="194" t="s">
        <v>252</v>
      </c>
      <c r="D65" s="205">
        <v>0</v>
      </c>
      <c r="E65" s="205">
        <v>0</v>
      </c>
      <c r="F65" s="205">
        <v>0</v>
      </c>
      <c r="G65" s="205">
        <v>0</v>
      </c>
      <c r="H65" s="205">
        <v>0</v>
      </c>
      <c r="I65" s="205">
        <v>0</v>
      </c>
      <c r="J65" s="205">
        <v>0</v>
      </c>
      <c r="K65" s="205">
        <v>0</v>
      </c>
      <c r="L65" s="205">
        <v>0</v>
      </c>
      <c r="M65" s="205">
        <v>0</v>
      </c>
      <c r="N65" s="205">
        <v>0</v>
      </c>
      <c r="O65" s="205">
        <v>0</v>
      </c>
      <c r="P65" s="205">
        <v>0</v>
      </c>
      <c r="Q65" s="205">
        <v>0</v>
      </c>
      <c r="R65" s="205">
        <v>0</v>
      </c>
      <c r="S65" s="205">
        <v>0</v>
      </c>
      <c r="T65" s="205">
        <v>0</v>
      </c>
      <c r="U65" s="205">
        <v>0</v>
      </c>
      <c r="V65" s="205">
        <v>0</v>
      </c>
      <c r="W65" s="205">
        <v>0</v>
      </c>
      <c r="X65" s="205">
        <v>0</v>
      </c>
      <c r="Y65" s="205">
        <v>0</v>
      </c>
      <c r="Z65" s="205">
        <v>0</v>
      </c>
      <c r="AA65" s="205">
        <v>0</v>
      </c>
      <c r="AB65" s="205">
        <v>0</v>
      </c>
      <c r="AC65" s="205">
        <v>0</v>
      </c>
      <c r="AD65" s="205">
        <v>0</v>
      </c>
      <c r="AE65" s="205">
        <v>0</v>
      </c>
      <c r="AF65" s="205">
        <v>0</v>
      </c>
      <c r="AG65" s="205">
        <v>0</v>
      </c>
      <c r="AH65" s="205">
        <v>0</v>
      </c>
      <c r="AI65" s="205">
        <v>0</v>
      </c>
      <c r="AJ65" s="205">
        <v>0</v>
      </c>
      <c r="AK65" s="205">
        <v>0</v>
      </c>
      <c r="AL65" s="205">
        <v>0</v>
      </c>
      <c r="AM65" s="205">
        <v>0</v>
      </c>
      <c r="AN65" s="205">
        <v>0</v>
      </c>
      <c r="AO65" s="205">
        <v>0</v>
      </c>
      <c r="AP65" s="205">
        <v>0</v>
      </c>
      <c r="AQ65" s="205">
        <v>0</v>
      </c>
      <c r="AR65" s="205">
        <v>2178</v>
      </c>
      <c r="AS65" s="205">
        <v>2116</v>
      </c>
      <c r="AT65" s="205">
        <v>2076</v>
      </c>
      <c r="AU65" s="205">
        <v>1981</v>
      </c>
      <c r="AV65" s="205">
        <v>1929</v>
      </c>
      <c r="AW65" s="205">
        <v>1955</v>
      </c>
      <c r="AX65" s="205">
        <v>1937</v>
      </c>
      <c r="AY65" s="205">
        <v>1917</v>
      </c>
      <c r="AZ65" s="205">
        <v>1886</v>
      </c>
      <c r="BA65" s="205">
        <v>1844</v>
      </c>
      <c r="BB65" s="205">
        <v>1798</v>
      </c>
      <c r="BC65" s="205">
        <v>1726</v>
      </c>
      <c r="BD65" s="205">
        <v>1664</v>
      </c>
      <c r="BE65" s="205">
        <v>1637</v>
      </c>
      <c r="BF65" s="205">
        <v>1612</v>
      </c>
      <c r="BG65" s="205">
        <v>1546</v>
      </c>
      <c r="BH65" s="205">
        <v>1554</v>
      </c>
      <c r="BI65" s="205">
        <v>1491</v>
      </c>
      <c r="BJ65" s="205">
        <v>1503</v>
      </c>
      <c r="BK65" s="205">
        <v>1509</v>
      </c>
      <c r="BL65" s="205">
        <v>1541</v>
      </c>
      <c r="BM65" s="205">
        <v>1566</v>
      </c>
      <c r="BN65" s="205">
        <v>1574</v>
      </c>
      <c r="BO65" s="205">
        <v>1576</v>
      </c>
      <c r="BP65" s="205">
        <v>1551</v>
      </c>
      <c r="BQ65" s="205">
        <v>1505</v>
      </c>
      <c r="BR65" s="205">
        <v>1464</v>
      </c>
      <c r="BS65" s="205">
        <v>1417</v>
      </c>
      <c r="BT65" s="205">
        <v>1364</v>
      </c>
      <c r="BU65" s="205">
        <v>1305</v>
      </c>
      <c r="BV65" s="205">
        <v>1233</v>
      </c>
      <c r="BW65" s="205">
        <v>1179</v>
      </c>
      <c r="BX65" s="205">
        <v>1145</v>
      </c>
      <c r="BY65" s="205">
        <v>1136</v>
      </c>
      <c r="BZ65" s="206">
        <v>1135</v>
      </c>
    </row>
    <row r="66" spans="1:78" x14ac:dyDescent="0.35">
      <c r="B66" s="194" t="s">
        <v>253</v>
      </c>
      <c r="D66" s="204">
        <v>0</v>
      </c>
      <c r="E66" s="204">
        <v>0</v>
      </c>
      <c r="F66" s="204">
        <v>0</v>
      </c>
      <c r="G66" s="204">
        <v>0</v>
      </c>
      <c r="H66" s="204">
        <v>0</v>
      </c>
      <c r="I66" s="204">
        <v>0</v>
      </c>
      <c r="J66" s="204">
        <v>0</v>
      </c>
      <c r="K66" s="204">
        <v>0</v>
      </c>
      <c r="L66" s="204">
        <v>0</v>
      </c>
      <c r="M66" s="204">
        <v>0</v>
      </c>
      <c r="N66" s="204">
        <v>0</v>
      </c>
      <c r="O66" s="204">
        <v>0</v>
      </c>
      <c r="P66" s="204">
        <v>0</v>
      </c>
      <c r="Q66" s="204">
        <v>0</v>
      </c>
      <c r="R66" s="204">
        <v>0</v>
      </c>
      <c r="S66" s="204">
        <v>0</v>
      </c>
      <c r="T66" s="204">
        <v>0</v>
      </c>
      <c r="U66" s="204">
        <v>0</v>
      </c>
      <c r="V66" s="204">
        <v>0</v>
      </c>
      <c r="W66" s="204">
        <v>0</v>
      </c>
      <c r="X66" s="204">
        <v>0</v>
      </c>
      <c r="Y66" s="204">
        <v>0</v>
      </c>
      <c r="Z66" s="204">
        <v>0</v>
      </c>
      <c r="AA66" s="204">
        <v>0</v>
      </c>
      <c r="AB66" s="204">
        <v>0</v>
      </c>
      <c r="AC66" s="204">
        <v>0</v>
      </c>
      <c r="AD66" s="204">
        <v>0</v>
      </c>
      <c r="AE66" s="204">
        <v>0</v>
      </c>
      <c r="AF66" s="204">
        <v>0</v>
      </c>
      <c r="AG66" s="204">
        <v>0</v>
      </c>
      <c r="AH66" s="204">
        <v>43</v>
      </c>
      <c r="AI66" s="204">
        <v>51</v>
      </c>
      <c r="AJ66" s="204">
        <v>54</v>
      </c>
      <c r="AK66" s="204">
        <v>58</v>
      </c>
      <c r="AL66" s="204">
        <v>62</v>
      </c>
      <c r="AM66" s="204">
        <v>67</v>
      </c>
      <c r="AN66" s="204">
        <v>81</v>
      </c>
      <c r="AO66" s="204">
        <v>96</v>
      </c>
      <c r="AP66" s="204">
        <v>118</v>
      </c>
      <c r="AQ66" s="204">
        <v>143</v>
      </c>
      <c r="AR66" s="204">
        <v>168</v>
      </c>
      <c r="AS66" s="204">
        <v>197</v>
      </c>
      <c r="AT66" s="204">
        <v>230</v>
      </c>
      <c r="AU66" s="204">
        <v>259</v>
      </c>
      <c r="AV66" s="204">
        <v>281</v>
      </c>
      <c r="AW66" s="204">
        <v>299</v>
      </c>
      <c r="AX66" s="204">
        <v>306</v>
      </c>
      <c r="AY66" s="204">
        <v>272</v>
      </c>
      <c r="AZ66" s="204">
        <v>215</v>
      </c>
      <c r="BA66" s="204">
        <v>152</v>
      </c>
      <c r="BB66" s="204">
        <v>83</v>
      </c>
      <c r="BC66" s="204">
        <v>26</v>
      </c>
      <c r="BD66" s="204">
        <v>7</v>
      </c>
      <c r="BE66" s="204">
        <v>2</v>
      </c>
      <c r="BF66" s="204">
        <v>0</v>
      </c>
      <c r="BG66" s="204">
        <v>0</v>
      </c>
      <c r="BH66" s="204">
        <v>0</v>
      </c>
      <c r="BI66" s="204">
        <v>0</v>
      </c>
      <c r="BJ66" s="204">
        <v>0</v>
      </c>
      <c r="BK66" s="204">
        <v>0</v>
      </c>
      <c r="BL66" s="204">
        <v>0</v>
      </c>
      <c r="BM66" s="204">
        <v>0</v>
      </c>
      <c r="BN66" s="204">
        <v>0</v>
      </c>
      <c r="BO66" s="204">
        <v>0</v>
      </c>
      <c r="BP66" s="204">
        <v>0</v>
      </c>
      <c r="BQ66" s="204">
        <v>0</v>
      </c>
      <c r="BR66" s="204">
        <v>0</v>
      </c>
      <c r="BS66" s="204">
        <v>0</v>
      </c>
      <c r="BT66" s="204">
        <v>0</v>
      </c>
      <c r="BU66" s="204">
        <v>0</v>
      </c>
      <c r="BV66" s="204">
        <v>0</v>
      </c>
      <c r="BW66" s="204">
        <v>0</v>
      </c>
      <c r="BX66" s="205">
        <v>0</v>
      </c>
      <c r="BY66" s="205">
        <v>0</v>
      </c>
      <c r="BZ66" s="206">
        <v>0</v>
      </c>
    </row>
    <row r="67" spans="1:78" x14ac:dyDescent="0.35">
      <c r="B67" s="208" t="s">
        <v>226</v>
      </c>
      <c r="D67" s="204">
        <v>0</v>
      </c>
      <c r="E67" s="204">
        <v>0</v>
      </c>
      <c r="F67" s="204">
        <v>0</v>
      </c>
      <c r="G67" s="204">
        <v>0</v>
      </c>
      <c r="H67" s="204">
        <v>0</v>
      </c>
      <c r="I67" s="204">
        <v>0</v>
      </c>
      <c r="J67" s="204">
        <v>0</v>
      </c>
      <c r="K67" s="204">
        <v>0</v>
      </c>
      <c r="L67" s="204">
        <v>0</v>
      </c>
      <c r="M67" s="204">
        <v>0</v>
      </c>
      <c r="N67" s="204">
        <v>0</v>
      </c>
      <c r="O67" s="204">
        <v>0</v>
      </c>
      <c r="P67" s="204">
        <v>0</v>
      </c>
      <c r="Q67" s="204">
        <v>0</v>
      </c>
      <c r="R67" s="204">
        <v>0</v>
      </c>
      <c r="S67" s="204">
        <v>0</v>
      </c>
      <c r="T67" s="204">
        <v>0</v>
      </c>
      <c r="U67" s="204">
        <v>0</v>
      </c>
      <c r="V67" s="204">
        <v>0</v>
      </c>
      <c r="W67" s="204">
        <v>0</v>
      </c>
      <c r="X67" s="204">
        <v>0</v>
      </c>
      <c r="Y67" s="204">
        <v>0</v>
      </c>
      <c r="Z67" s="204">
        <v>0</v>
      </c>
      <c r="AA67" s="204">
        <v>0</v>
      </c>
      <c r="AB67" s="204">
        <v>0</v>
      </c>
      <c r="AC67" s="204">
        <v>0</v>
      </c>
      <c r="AD67" s="204">
        <v>0</v>
      </c>
      <c r="AE67" s="204">
        <v>0</v>
      </c>
      <c r="AF67" s="204">
        <v>0</v>
      </c>
      <c r="AG67" s="204">
        <v>0</v>
      </c>
      <c r="AH67" s="204">
        <v>0</v>
      </c>
      <c r="AI67" s="204">
        <v>0</v>
      </c>
      <c r="AJ67" s="204">
        <v>0</v>
      </c>
      <c r="AK67" s="204">
        <v>0</v>
      </c>
      <c r="AL67" s="204">
        <v>0</v>
      </c>
      <c r="AM67" s="204">
        <v>0</v>
      </c>
      <c r="AN67" s="204">
        <v>79</v>
      </c>
      <c r="AO67" s="204">
        <v>96</v>
      </c>
      <c r="AP67" s="204">
        <v>118</v>
      </c>
      <c r="AQ67" s="204">
        <v>141</v>
      </c>
      <c r="AR67" s="204">
        <v>166</v>
      </c>
      <c r="AS67" s="204">
        <v>195</v>
      </c>
      <c r="AT67" s="204">
        <v>226</v>
      </c>
      <c r="AU67" s="204">
        <v>255</v>
      </c>
      <c r="AV67" s="204">
        <v>275</v>
      </c>
      <c r="AW67" s="204">
        <v>291</v>
      </c>
      <c r="AX67" s="204">
        <v>299</v>
      </c>
      <c r="AY67" s="204">
        <v>266</v>
      </c>
      <c r="AZ67" s="204">
        <v>210</v>
      </c>
      <c r="BA67" s="204">
        <v>148</v>
      </c>
      <c r="BB67" s="204">
        <v>78</v>
      </c>
      <c r="BC67" s="204">
        <v>26</v>
      </c>
      <c r="BD67" s="204">
        <v>7</v>
      </c>
      <c r="BE67" s="204">
        <v>2</v>
      </c>
      <c r="BF67" s="204">
        <v>0</v>
      </c>
      <c r="BG67" s="204">
        <v>0</v>
      </c>
      <c r="BH67" s="204">
        <v>0</v>
      </c>
      <c r="BI67" s="204">
        <v>0</v>
      </c>
      <c r="BJ67" s="204">
        <v>0</v>
      </c>
      <c r="BK67" s="204">
        <v>0</v>
      </c>
      <c r="BL67" s="204">
        <v>0</v>
      </c>
      <c r="BM67" s="204">
        <v>0</v>
      </c>
      <c r="BN67" s="204">
        <v>0</v>
      </c>
      <c r="BO67" s="204">
        <v>0</v>
      </c>
      <c r="BP67" s="204">
        <v>0</v>
      </c>
      <c r="BQ67" s="204">
        <v>0</v>
      </c>
      <c r="BR67" s="204">
        <v>0</v>
      </c>
      <c r="BS67" s="204">
        <v>0</v>
      </c>
      <c r="BT67" s="204">
        <v>0</v>
      </c>
      <c r="BU67" s="204">
        <v>0</v>
      </c>
      <c r="BV67" s="204">
        <v>0</v>
      </c>
      <c r="BW67" s="204">
        <v>0</v>
      </c>
      <c r="BX67" s="205">
        <v>0</v>
      </c>
      <c r="BY67" s="205">
        <v>0</v>
      </c>
      <c r="BZ67" s="206">
        <v>0</v>
      </c>
    </row>
    <row r="68" spans="1:78" x14ac:dyDescent="0.35">
      <c r="B68" s="208" t="s">
        <v>232</v>
      </c>
      <c r="D68" s="204">
        <v>0</v>
      </c>
      <c r="E68" s="204">
        <v>0</v>
      </c>
      <c r="F68" s="204">
        <v>0</v>
      </c>
      <c r="G68" s="204">
        <v>0</v>
      </c>
      <c r="H68" s="204">
        <v>0</v>
      </c>
      <c r="I68" s="204">
        <v>0</v>
      </c>
      <c r="J68" s="204">
        <v>0</v>
      </c>
      <c r="K68" s="204">
        <v>0</v>
      </c>
      <c r="L68" s="204">
        <v>0</v>
      </c>
      <c r="M68" s="204">
        <v>0</v>
      </c>
      <c r="N68" s="204">
        <v>0</v>
      </c>
      <c r="O68" s="204">
        <v>0</v>
      </c>
      <c r="P68" s="204">
        <v>0</v>
      </c>
      <c r="Q68" s="204">
        <v>0</v>
      </c>
      <c r="R68" s="204">
        <v>0</v>
      </c>
      <c r="S68" s="204">
        <v>0</v>
      </c>
      <c r="T68" s="204">
        <v>0</v>
      </c>
      <c r="U68" s="204">
        <v>0</v>
      </c>
      <c r="V68" s="204">
        <v>0</v>
      </c>
      <c r="W68" s="204">
        <v>0</v>
      </c>
      <c r="X68" s="204">
        <v>0</v>
      </c>
      <c r="Y68" s="204">
        <v>0</v>
      </c>
      <c r="Z68" s="204">
        <v>0</v>
      </c>
      <c r="AA68" s="204">
        <v>0</v>
      </c>
      <c r="AB68" s="204">
        <v>0</v>
      </c>
      <c r="AC68" s="204">
        <v>0</v>
      </c>
      <c r="AD68" s="204">
        <v>0</v>
      </c>
      <c r="AE68" s="204">
        <v>0</v>
      </c>
      <c r="AF68" s="204">
        <v>0</v>
      </c>
      <c r="AG68" s="204">
        <v>0</v>
      </c>
      <c r="AH68" s="204">
        <v>0</v>
      </c>
      <c r="AI68" s="204">
        <v>0</v>
      </c>
      <c r="AJ68" s="204">
        <v>0</v>
      </c>
      <c r="AK68" s="204">
        <v>0</v>
      </c>
      <c r="AL68" s="204">
        <v>0</v>
      </c>
      <c r="AM68" s="204">
        <v>0</v>
      </c>
      <c r="AN68" s="204">
        <v>2</v>
      </c>
      <c r="AO68" s="204">
        <v>0</v>
      </c>
      <c r="AP68" s="204">
        <v>0</v>
      </c>
      <c r="AQ68" s="204">
        <v>2</v>
      </c>
      <c r="AR68" s="204">
        <v>2</v>
      </c>
      <c r="AS68" s="204">
        <v>2</v>
      </c>
      <c r="AT68" s="204">
        <v>3</v>
      </c>
      <c r="AU68" s="204">
        <v>4</v>
      </c>
      <c r="AV68" s="204">
        <v>5</v>
      </c>
      <c r="AW68" s="204">
        <v>8</v>
      </c>
      <c r="AX68" s="204">
        <v>7</v>
      </c>
      <c r="AY68" s="204">
        <v>6</v>
      </c>
      <c r="AZ68" s="204">
        <v>5</v>
      </c>
      <c r="BA68" s="204">
        <v>4</v>
      </c>
      <c r="BB68" s="204">
        <v>5</v>
      </c>
      <c r="BC68" s="204">
        <v>0</v>
      </c>
      <c r="BD68" s="204">
        <v>0</v>
      </c>
      <c r="BE68" s="204">
        <v>0</v>
      </c>
      <c r="BF68" s="204">
        <v>0</v>
      </c>
      <c r="BG68" s="204">
        <v>0</v>
      </c>
      <c r="BH68" s="204">
        <v>0</v>
      </c>
      <c r="BI68" s="204">
        <v>0</v>
      </c>
      <c r="BJ68" s="204">
        <v>0</v>
      </c>
      <c r="BK68" s="204">
        <v>0</v>
      </c>
      <c r="BL68" s="204">
        <v>0</v>
      </c>
      <c r="BM68" s="204">
        <v>0</v>
      </c>
      <c r="BN68" s="204">
        <v>0</v>
      </c>
      <c r="BO68" s="204">
        <v>0</v>
      </c>
      <c r="BP68" s="204">
        <v>0</v>
      </c>
      <c r="BQ68" s="204">
        <v>0</v>
      </c>
      <c r="BR68" s="204">
        <v>0</v>
      </c>
      <c r="BS68" s="204">
        <v>0</v>
      </c>
      <c r="BT68" s="204">
        <v>0</v>
      </c>
      <c r="BU68" s="204">
        <v>0</v>
      </c>
      <c r="BV68" s="204">
        <v>0</v>
      </c>
      <c r="BW68" s="204">
        <v>0</v>
      </c>
      <c r="BX68" s="205">
        <v>0</v>
      </c>
      <c r="BY68" s="205">
        <v>0</v>
      </c>
      <c r="BZ68" s="206">
        <v>0</v>
      </c>
    </row>
    <row r="69" spans="1:78" x14ac:dyDescent="0.35">
      <c r="B69" s="194" t="s">
        <v>233</v>
      </c>
      <c r="D69" s="204">
        <v>0</v>
      </c>
      <c r="E69" s="204">
        <v>0</v>
      </c>
      <c r="F69" s="204">
        <v>0</v>
      </c>
      <c r="G69" s="204">
        <v>0</v>
      </c>
      <c r="H69" s="204">
        <v>0</v>
      </c>
      <c r="I69" s="204">
        <v>0</v>
      </c>
      <c r="J69" s="204">
        <v>0</v>
      </c>
      <c r="K69" s="204">
        <v>0</v>
      </c>
      <c r="L69" s="204">
        <v>0</v>
      </c>
      <c r="M69" s="204">
        <v>0</v>
      </c>
      <c r="N69" s="204">
        <v>0</v>
      </c>
      <c r="O69" s="204">
        <v>0</v>
      </c>
      <c r="P69" s="204">
        <v>0</v>
      </c>
      <c r="Q69" s="204">
        <v>0</v>
      </c>
      <c r="R69" s="204">
        <v>0</v>
      </c>
      <c r="S69" s="204">
        <v>0</v>
      </c>
      <c r="T69" s="204">
        <v>0</v>
      </c>
      <c r="U69" s="204">
        <v>0</v>
      </c>
      <c r="V69" s="204">
        <v>0</v>
      </c>
      <c r="W69" s="204">
        <v>0</v>
      </c>
      <c r="X69" s="204">
        <v>0</v>
      </c>
      <c r="Y69" s="204">
        <v>0</v>
      </c>
      <c r="Z69" s="204">
        <v>0</v>
      </c>
      <c r="AA69" s="204">
        <v>0</v>
      </c>
      <c r="AB69" s="204">
        <v>0</v>
      </c>
      <c r="AC69" s="204">
        <v>0</v>
      </c>
      <c r="AD69" s="204">
        <v>0</v>
      </c>
      <c r="AE69" s="204">
        <v>0</v>
      </c>
      <c r="AF69" s="204">
        <v>0</v>
      </c>
      <c r="AG69" s="204">
        <v>0</v>
      </c>
      <c r="AH69" s="204">
        <v>0</v>
      </c>
      <c r="AI69" s="204">
        <v>0</v>
      </c>
      <c r="AJ69" s="204">
        <v>0</v>
      </c>
      <c r="AK69" s="204">
        <v>0</v>
      </c>
      <c r="AL69" s="204">
        <v>0</v>
      </c>
      <c r="AM69" s="204">
        <v>0</v>
      </c>
      <c r="AN69" s="204">
        <v>0</v>
      </c>
      <c r="AO69" s="204">
        <v>0</v>
      </c>
      <c r="AP69" s="204">
        <v>0</v>
      </c>
      <c r="AQ69" s="204">
        <v>0</v>
      </c>
      <c r="AR69" s="204">
        <v>0</v>
      </c>
      <c r="AS69" s="204">
        <v>0</v>
      </c>
      <c r="AT69" s="204">
        <v>0</v>
      </c>
      <c r="AU69" s="204">
        <v>0</v>
      </c>
      <c r="AV69" s="204">
        <v>0</v>
      </c>
      <c r="AW69" s="204">
        <v>0</v>
      </c>
      <c r="AX69" s="204">
        <v>0</v>
      </c>
      <c r="AY69" s="204">
        <v>0</v>
      </c>
      <c r="AZ69" s="204">
        <v>0</v>
      </c>
      <c r="BA69" s="204">
        <v>0</v>
      </c>
      <c r="BB69" s="204">
        <v>0</v>
      </c>
      <c r="BC69" s="204">
        <v>0</v>
      </c>
      <c r="BD69" s="204">
        <v>0</v>
      </c>
      <c r="BE69" s="204">
        <v>0</v>
      </c>
      <c r="BF69" s="204">
        <v>0</v>
      </c>
      <c r="BG69" s="204">
        <v>150</v>
      </c>
      <c r="BH69" s="204">
        <v>153</v>
      </c>
      <c r="BI69" s="204">
        <v>156</v>
      </c>
      <c r="BJ69" s="204">
        <v>159</v>
      </c>
      <c r="BK69" s="204">
        <v>171</v>
      </c>
      <c r="BL69" s="204">
        <v>172</v>
      </c>
      <c r="BM69" s="204">
        <v>176</v>
      </c>
      <c r="BN69" s="204">
        <v>182</v>
      </c>
      <c r="BO69" s="204">
        <v>185</v>
      </c>
      <c r="BP69" s="204">
        <v>187</v>
      </c>
      <c r="BQ69" s="204">
        <v>189</v>
      </c>
      <c r="BR69" s="204">
        <v>188</v>
      </c>
      <c r="BS69" s="204">
        <v>187</v>
      </c>
      <c r="BT69" s="204">
        <v>185</v>
      </c>
      <c r="BU69" s="204">
        <v>182</v>
      </c>
      <c r="BV69" s="204">
        <v>180</v>
      </c>
      <c r="BW69" s="204">
        <v>179</v>
      </c>
      <c r="BX69" s="205">
        <v>170</v>
      </c>
      <c r="BY69" s="205">
        <v>165</v>
      </c>
      <c r="BZ69" s="206">
        <v>163</v>
      </c>
    </row>
    <row r="70" spans="1:78" ht="26.25" customHeight="1" x14ac:dyDescent="0.35">
      <c r="B70" s="194" t="s">
        <v>240</v>
      </c>
      <c r="D70" s="205">
        <v>0</v>
      </c>
      <c r="E70" s="205">
        <v>0</v>
      </c>
      <c r="F70" s="205">
        <v>0</v>
      </c>
      <c r="G70" s="205">
        <v>0</v>
      </c>
      <c r="H70" s="205">
        <v>0</v>
      </c>
      <c r="I70" s="205">
        <v>0</v>
      </c>
      <c r="J70" s="205">
        <v>0</v>
      </c>
      <c r="K70" s="205">
        <v>0</v>
      </c>
      <c r="L70" s="205">
        <v>0</v>
      </c>
      <c r="M70" s="205">
        <v>0</v>
      </c>
      <c r="N70" s="205">
        <v>0</v>
      </c>
      <c r="O70" s="205">
        <v>0</v>
      </c>
      <c r="P70" s="205">
        <v>0</v>
      </c>
      <c r="Q70" s="205">
        <v>0</v>
      </c>
      <c r="R70" s="205">
        <v>0</v>
      </c>
      <c r="S70" s="205">
        <v>0</v>
      </c>
      <c r="T70" s="205">
        <v>0</v>
      </c>
      <c r="U70" s="205">
        <v>0</v>
      </c>
      <c r="V70" s="205">
        <v>0</v>
      </c>
      <c r="W70" s="205">
        <v>0</v>
      </c>
      <c r="X70" s="205">
        <v>0</v>
      </c>
      <c r="Y70" s="205">
        <v>0</v>
      </c>
      <c r="Z70" s="205">
        <v>0</v>
      </c>
      <c r="AA70" s="205">
        <v>0</v>
      </c>
      <c r="AB70" s="205">
        <v>0</v>
      </c>
      <c r="AC70" s="205">
        <v>0</v>
      </c>
      <c r="AD70" s="205">
        <v>0</v>
      </c>
      <c r="AE70" s="205">
        <v>0</v>
      </c>
      <c r="AF70" s="205">
        <v>0</v>
      </c>
      <c r="AG70" s="205">
        <v>0</v>
      </c>
      <c r="AH70" s="205">
        <v>0</v>
      </c>
      <c r="AI70" s="205">
        <v>0</v>
      </c>
      <c r="AJ70" s="205">
        <v>0</v>
      </c>
      <c r="AK70" s="205">
        <v>0</v>
      </c>
      <c r="AL70" s="205">
        <v>0</v>
      </c>
      <c r="AM70" s="205">
        <v>0</v>
      </c>
      <c r="AN70" s="205">
        <v>0</v>
      </c>
      <c r="AO70" s="205">
        <v>0</v>
      </c>
      <c r="AP70" s="205">
        <v>0</v>
      </c>
      <c r="AQ70" s="205">
        <v>0</v>
      </c>
      <c r="AR70" s="205">
        <v>1719</v>
      </c>
      <c r="AS70" s="205">
        <v>1607</v>
      </c>
      <c r="AT70" s="205">
        <v>1675</v>
      </c>
      <c r="AU70" s="205">
        <v>1575</v>
      </c>
      <c r="AV70" s="205">
        <v>1643</v>
      </c>
      <c r="AW70" s="205">
        <v>1736</v>
      </c>
      <c r="AX70" s="205">
        <v>1765</v>
      </c>
      <c r="AY70" s="205">
        <v>1781</v>
      </c>
      <c r="AZ70" s="205">
        <v>1764</v>
      </c>
      <c r="BA70" s="205">
        <v>1705</v>
      </c>
      <c r="BB70" s="205">
        <v>1643</v>
      </c>
      <c r="BC70" s="205">
        <v>1620</v>
      </c>
      <c r="BD70" s="205">
        <v>1671</v>
      </c>
      <c r="BE70" s="205">
        <v>1750</v>
      </c>
      <c r="BF70" s="205">
        <v>1776</v>
      </c>
      <c r="BG70" s="243" t="s">
        <v>288</v>
      </c>
      <c r="BH70" s="243" t="s">
        <v>288</v>
      </c>
      <c r="BI70" s="243" t="s">
        <v>288</v>
      </c>
      <c r="BJ70" s="243" t="s">
        <v>288</v>
      </c>
      <c r="BK70" s="243" t="s">
        <v>288</v>
      </c>
      <c r="BL70" s="243" t="s">
        <v>288</v>
      </c>
      <c r="BM70" s="243" t="s">
        <v>288</v>
      </c>
      <c r="BN70" s="243" t="s">
        <v>288</v>
      </c>
      <c r="BO70" s="243" t="s">
        <v>288</v>
      </c>
      <c r="BP70" s="243" t="s">
        <v>288</v>
      </c>
      <c r="BQ70" s="243" t="s">
        <v>288</v>
      </c>
      <c r="BR70" s="243" t="s">
        <v>288</v>
      </c>
      <c r="BS70" s="243" t="s">
        <v>288</v>
      </c>
      <c r="BT70" s="243" t="s">
        <v>288</v>
      </c>
      <c r="BU70" s="243" t="s">
        <v>288</v>
      </c>
      <c r="BV70" s="243" t="s">
        <v>288</v>
      </c>
      <c r="BW70" s="243" t="s">
        <v>288</v>
      </c>
      <c r="BX70" s="243" t="s">
        <v>288</v>
      </c>
      <c r="BY70" s="243" t="s">
        <v>288</v>
      </c>
      <c r="BZ70" s="244" t="s">
        <v>288</v>
      </c>
    </row>
    <row r="71" spans="1:78" x14ac:dyDescent="0.35">
      <c r="A71" s="202"/>
      <c r="B71" s="235" t="s">
        <v>157</v>
      </c>
      <c r="C71" s="235"/>
      <c r="D71" s="204">
        <v>0</v>
      </c>
      <c r="E71" s="204">
        <v>0</v>
      </c>
      <c r="F71" s="204">
        <v>0</v>
      </c>
      <c r="G71" s="204">
        <v>0</v>
      </c>
      <c r="H71" s="204">
        <v>0</v>
      </c>
      <c r="I71" s="204">
        <v>0</v>
      </c>
      <c r="J71" s="204">
        <v>0</v>
      </c>
      <c r="K71" s="204">
        <v>0</v>
      </c>
      <c r="L71" s="204">
        <v>0</v>
      </c>
      <c r="M71" s="204">
        <v>0</v>
      </c>
      <c r="N71" s="204">
        <v>0</v>
      </c>
      <c r="O71" s="204">
        <v>0</v>
      </c>
      <c r="P71" s="204">
        <v>0</v>
      </c>
      <c r="Q71" s="204">
        <v>0</v>
      </c>
      <c r="R71" s="204">
        <v>0</v>
      </c>
      <c r="S71" s="204">
        <v>0</v>
      </c>
      <c r="T71" s="204">
        <v>0</v>
      </c>
      <c r="U71" s="204">
        <v>0</v>
      </c>
      <c r="V71" s="204">
        <v>0</v>
      </c>
      <c r="W71" s="204">
        <v>0</v>
      </c>
      <c r="X71" s="204">
        <v>0</v>
      </c>
      <c r="Y71" s="204">
        <v>0</v>
      </c>
      <c r="Z71" s="204">
        <v>0</v>
      </c>
      <c r="AA71" s="204">
        <v>0</v>
      </c>
      <c r="AB71" s="204">
        <v>0</v>
      </c>
      <c r="AC71" s="204">
        <v>0</v>
      </c>
      <c r="AD71" s="204">
        <v>0</v>
      </c>
      <c r="AE71" s="204">
        <v>0</v>
      </c>
      <c r="AF71" s="204">
        <v>0</v>
      </c>
      <c r="AG71" s="204">
        <v>0</v>
      </c>
      <c r="AH71" s="204">
        <v>0</v>
      </c>
      <c r="AI71" s="204">
        <v>3</v>
      </c>
      <c r="AJ71" s="204">
        <v>17</v>
      </c>
      <c r="AK71" s="204">
        <v>30</v>
      </c>
      <c r="AL71" s="204">
        <v>44</v>
      </c>
      <c r="AM71" s="204">
        <v>61</v>
      </c>
      <c r="AN71" s="204">
        <v>81</v>
      </c>
      <c r="AO71" s="204">
        <v>104</v>
      </c>
      <c r="AP71" s="204">
        <v>130</v>
      </c>
      <c r="AQ71" s="204">
        <v>155</v>
      </c>
      <c r="AR71" s="204">
        <v>178</v>
      </c>
      <c r="AS71" s="204">
        <v>202</v>
      </c>
      <c r="AT71" s="204">
        <v>225</v>
      </c>
      <c r="AU71" s="204">
        <v>248</v>
      </c>
      <c r="AV71" s="204">
        <v>0</v>
      </c>
      <c r="AW71" s="204">
        <v>0</v>
      </c>
      <c r="AX71" s="204">
        <v>0</v>
      </c>
      <c r="AY71" s="204">
        <v>0</v>
      </c>
      <c r="AZ71" s="204">
        <v>0</v>
      </c>
      <c r="BA71" s="204">
        <v>0</v>
      </c>
      <c r="BB71" s="204">
        <v>0</v>
      </c>
      <c r="BC71" s="204">
        <v>0</v>
      </c>
      <c r="BD71" s="204">
        <v>0</v>
      </c>
      <c r="BE71" s="204">
        <v>0</v>
      </c>
      <c r="BF71" s="204">
        <v>0</v>
      </c>
      <c r="BG71" s="204">
        <v>0</v>
      </c>
      <c r="BH71" s="204">
        <v>0</v>
      </c>
      <c r="BI71" s="204">
        <v>0</v>
      </c>
      <c r="BJ71" s="204">
        <v>0</v>
      </c>
      <c r="BK71" s="204">
        <v>0</v>
      </c>
      <c r="BL71" s="204">
        <v>0</v>
      </c>
      <c r="BM71" s="204">
        <v>0</v>
      </c>
      <c r="BN71" s="204">
        <v>0</v>
      </c>
      <c r="BO71" s="204">
        <v>0</v>
      </c>
      <c r="BP71" s="204">
        <v>0</v>
      </c>
      <c r="BQ71" s="204">
        <v>0</v>
      </c>
      <c r="BR71" s="204">
        <v>0</v>
      </c>
      <c r="BS71" s="204">
        <v>0</v>
      </c>
      <c r="BT71" s="204">
        <v>0</v>
      </c>
      <c r="BU71" s="204">
        <v>0</v>
      </c>
      <c r="BV71" s="204">
        <v>0</v>
      </c>
      <c r="BW71" s="204">
        <v>0</v>
      </c>
      <c r="BX71" s="205">
        <v>0</v>
      </c>
      <c r="BY71" s="205">
        <v>0</v>
      </c>
      <c r="BZ71" s="206">
        <v>0</v>
      </c>
    </row>
    <row r="72" spans="1:78" x14ac:dyDescent="0.35">
      <c r="B72" s="194" t="s">
        <v>267</v>
      </c>
      <c r="D72" s="204">
        <v>0</v>
      </c>
      <c r="E72" s="204">
        <v>0</v>
      </c>
      <c r="F72" s="204">
        <v>0</v>
      </c>
      <c r="G72" s="204">
        <v>0</v>
      </c>
      <c r="H72" s="204">
        <v>0</v>
      </c>
      <c r="I72" s="204">
        <v>0</v>
      </c>
      <c r="J72" s="204">
        <v>0</v>
      </c>
      <c r="K72" s="204">
        <v>0</v>
      </c>
      <c r="L72" s="204">
        <v>0</v>
      </c>
      <c r="M72" s="204">
        <v>0</v>
      </c>
      <c r="N72" s="204">
        <v>0</v>
      </c>
      <c r="O72" s="204">
        <v>0</v>
      </c>
      <c r="P72" s="204">
        <v>0</v>
      </c>
      <c r="Q72" s="204">
        <v>0</v>
      </c>
      <c r="R72" s="204">
        <v>0</v>
      </c>
      <c r="S72" s="204">
        <v>0</v>
      </c>
      <c r="T72" s="204">
        <v>0</v>
      </c>
      <c r="U72" s="204">
        <v>0</v>
      </c>
      <c r="V72" s="204">
        <v>0</v>
      </c>
      <c r="W72" s="204">
        <v>0</v>
      </c>
      <c r="X72" s="204">
        <v>0</v>
      </c>
      <c r="Y72" s="204">
        <v>0</v>
      </c>
      <c r="Z72" s="204">
        <v>0</v>
      </c>
      <c r="AA72" s="204">
        <v>0</v>
      </c>
      <c r="AB72" s="204">
        <v>0</v>
      </c>
      <c r="AC72" s="204">
        <v>0</v>
      </c>
      <c r="AD72" s="204">
        <v>0</v>
      </c>
      <c r="AE72" s="204">
        <v>0</v>
      </c>
      <c r="AF72" s="204">
        <v>0</v>
      </c>
      <c r="AG72" s="204">
        <v>0</v>
      </c>
      <c r="AH72" s="204">
        <v>0</v>
      </c>
      <c r="AI72" s="204">
        <v>0</v>
      </c>
      <c r="AJ72" s="204">
        <v>0</v>
      </c>
      <c r="AK72" s="204">
        <v>0</v>
      </c>
      <c r="AL72" s="204">
        <v>0</v>
      </c>
      <c r="AM72" s="204">
        <v>0</v>
      </c>
      <c r="AN72" s="204">
        <v>0</v>
      </c>
      <c r="AO72" s="204">
        <v>0</v>
      </c>
      <c r="AP72" s="204">
        <v>0</v>
      </c>
      <c r="AQ72" s="204">
        <v>0</v>
      </c>
      <c r="AR72" s="204">
        <v>0</v>
      </c>
      <c r="AS72" s="204">
        <v>0</v>
      </c>
      <c r="AT72" s="204">
        <v>0</v>
      </c>
      <c r="AU72" s="204">
        <v>0</v>
      </c>
      <c r="AV72" s="204">
        <v>0</v>
      </c>
      <c r="AW72" s="204">
        <v>0</v>
      </c>
      <c r="AX72" s="204">
        <v>0</v>
      </c>
      <c r="AY72" s="204">
        <v>0</v>
      </c>
      <c r="AZ72" s="204">
        <v>0</v>
      </c>
      <c r="BA72" s="204">
        <v>0</v>
      </c>
      <c r="BB72" s="204">
        <v>0</v>
      </c>
      <c r="BC72" s="204">
        <v>0</v>
      </c>
      <c r="BD72" s="204">
        <v>3156</v>
      </c>
      <c r="BE72" s="204">
        <v>3859</v>
      </c>
      <c r="BF72" s="204">
        <v>3790</v>
      </c>
      <c r="BG72" s="204">
        <v>3839</v>
      </c>
      <c r="BH72" s="204">
        <v>3892</v>
      </c>
      <c r="BI72" s="204">
        <v>3965</v>
      </c>
      <c r="BJ72" s="204">
        <v>3982</v>
      </c>
      <c r="BK72" s="204">
        <v>3993</v>
      </c>
      <c r="BL72" s="204">
        <v>4079</v>
      </c>
      <c r="BM72" s="204">
        <v>4206</v>
      </c>
      <c r="BN72" s="204">
        <v>4236</v>
      </c>
      <c r="BO72" s="204">
        <v>4277</v>
      </c>
      <c r="BP72" s="204">
        <v>4316</v>
      </c>
      <c r="BQ72" s="204">
        <v>4414</v>
      </c>
      <c r="BR72" s="204">
        <v>4493</v>
      </c>
      <c r="BS72" s="204">
        <v>4360</v>
      </c>
      <c r="BT72" s="204">
        <v>4516</v>
      </c>
      <c r="BU72" s="204">
        <v>4551</v>
      </c>
      <c r="BV72" s="204">
        <v>4665</v>
      </c>
      <c r="BW72" s="204">
        <v>4779</v>
      </c>
      <c r="BX72" s="205">
        <v>0</v>
      </c>
      <c r="BY72" s="205">
        <v>0</v>
      </c>
      <c r="BZ72" s="206">
        <v>0</v>
      </c>
    </row>
    <row r="73" spans="1:78" ht="15" customHeight="1" x14ac:dyDescent="0.35">
      <c r="B73" s="239" t="s">
        <v>30</v>
      </c>
      <c r="D73" s="204">
        <v>0</v>
      </c>
      <c r="E73" s="204">
        <v>0</v>
      </c>
      <c r="F73" s="204">
        <v>0</v>
      </c>
      <c r="G73" s="204">
        <v>0</v>
      </c>
      <c r="H73" s="204">
        <v>0</v>
      </c>
      <c r="I73" s="204">
        <v>0</v>
      </c>
      <c r="J73" s="204">
        <v>0</v>
      </c>
      <c r="K73" s="204">
        <v>0</v>
      </c>
      <c r="L73" s="204">
        <v>0</v>
      </c>
      <c r="M73" s="204">
        <v>0</v>
      </c>
      <c r="N73" s="204">
        <v>0</v>
      </c>
      <c r="O73" s="204">
        <v>0</v>
      </c>
      <c r="P73" s="204">
        <v>0</v>
      </c>
      <c r="Q73" s="204">
        <v>0</v>
      </c>
      <c r="R73" s="204">
        <v>0</v>
      </c>
      <c r="S73" s="204">
        <v>0</v>
      </c>
      <c r="T73" s="204">
        <v>0</v>
      </c>
      <c r="U73" s="204">
        <v>0</v>
      </c>
      <c r="V73" s="204">
        <v>0</v>
      </c>
      <c r="W73" s="204">
        <v>0</v>
      </c>
      <c r="X73" s="204">
        <v>0</v>
      </c>
      <c r="Y73" s="204">
        <v>0</v>
      </c>
      <c r="Z73" s="204">
        <v>0</v>
      </c>
      <c r="AA73" s="204">
        <v>0</v>
      </c>
      <c r="AB73" s="204">
        <v>0</v>
      </c>
      <c r="AC73" s="204">
        <v>0</v>
      </c>
      <c r="AD73" s="204">
        <v>0</v>
      </c>
      <c r="AE73" s="204">
        <v>0</v>
      </c>
      <c r="AF73" s="204">
        <v>0</v>
      </c>
      <c r="AG73" s="204">
        <v>0</v>
      </c>
      <c r="AH73" s="204">
        <v>0</v>
      </c>
      <c r="AI73" s="204">
        <v>0</v>
      </c>
      <c r="AJ73" s="204">
        <v>0</v>
      </c>
      <c r="AK73" s="204">
        <v>0</v>
      </c>
      <c r="AL73" s="204">
        <v>0</v>
      </c>
      <c r="AM73" s="204">
        <v>0</v>
      </c>
      <c r="AN73" s="204">
        <v>0</v>
      </c>
      <c r="AO73" s="204">
        <v>0</v>
      </c>
      <c r="AP73" s="204">
        <v>0</v>
      </c>
      <c r="AQ73" s="204">
        <v>0</v>
      </c>
      <c r="AR73" s="204">
        <v>0</v>
      </c>
      <c r="AS73" s="204">
        <v>0</v>
      </c>
      <c r="AT73" s="204">
        <v>0</v>
      </c>
      <c r="AU73" s="204">
        <v>0</v>
      </c>
      <c r="AV73" s="204">
        <v>0</v>
      </c>
      <c r="AW73" s="204">
        <v>0</v>
      </c>
      <c r="AX73" s="204">
        <v>0</v>
      </c>
      <c r="AY73" s="204">
        <v>0</v>
      </c>
      <c r="AZ73" s="204">
        <v>0</v>
      </c>
      <c r="BA73" s="204">
        <v>0</v>
      </c>
      <c r="BB73" s="204">
        <v>0</v>
      </c>
      <c r="BC73" s="204">
        <v>0</v>
      </c>
      <c r="BD73" s="204">
        <v>0</v>
      </c>
      <c r="BE73" s="204">
        <v>0</v>
      </c>
      <c r="BF73" s="204">
        <v>0</v>
      </c>
      <c r="BG73" s="204">
        <v>1979</v>
      </c>
      <c r="BH73" s="204">
        <v>2594</v>
      </c>
      <c r="BI73" s="204">
        <v>2700</v>
      </c>
      <c r="BJ73" s="204">
        <v>2729</v>
      </c>
      <c r="BK73" s="204">
        <v>2732</v>
      </c>
      <c r="BL73" s="204">
        <v>2724</v>
      </c>
      <c r="BM73" s="204">
        <v>2736</v>
      </c>
      <c r="BN73" s="204">
        <v>2718</v>
      </c>
      <c r="BO73" s="204">
        <v>2649</v>
      </c>
      <c r="BP73" s="204">
        <v>2505</v>
      </c>
      <c r="BQ73" s="204">
        <v>2380</v>
      </c>
      <c r="BR73" s="204">
        <v>2228</v>
      </c>
      <c r="BS73" s="204">
        <v>2098</v>
      </c>
      <c r="BT73" s="204">
        <v>1903</v>
      </c>
      <c r="BU73" s="204">
        <v>1778</v>
      </c>
      <c r="BV73" s="204">
        <v>1655</v>
      </c>
      <c r="BW73" s="204">
        <v>1541</v>
      </c>
      <c r="BX73" s="205">
        <v>1453</v>
      </c>
      <c r="BY73" s="205">
        <v>1426</v>
      </c>
      <c r="BZ73" s="206">
        <v>1416</v>
      </c>
    </row>
    <row r="74" spans="1:78" x14ac:dyDescent="0.35">
      <c r="B74" s="212" t="s">
        <v>163</v>
      </c>
      <c r="D74" s="204">
        <v>0</v>
      </c>
      <c r="E74" s="204">
        <v>0</v>
      </c>
      <c r="F74" s="204">
        <v>0</v>
      </c>
      <c r="G74" s="204">
        <v>0</v>
      </c>
      <c r="H74" s="204">
        <v>0</v>
      </c>
      <c r="I74" s="204">
        <v>0</v>
      </c>
      <c r="J74" s="204">
        <v>0</v>
      </c>
      <c r="K74" s="204">
        <v>0</v>
      </c>
      <c r="L74" s="204">
        <v>0</v>
      </c>
      <c r="M74" s="204">
        <v>0</v>
      </c>
      <c r="N74" s="204">
        <v>0</v>
      </c>
      <c r="O74" s="204">
        <v>0</v>
      </c>
      <c r="P74" s="204">
        <v>0</v>
      </c>
      <c r="Q74" s="204">
        <v>0</v>
      </c>
      <c r="R74" s="204">
        <v>0</v>
      </c>
      <c r="S74" s="204">
        <v>0</v>
      </c>
      <c r="T74" s="204">
        <v>0</v>
      </c>
      <c r="U74" s="204">
        <v>0</v>
      </c>
      <c r="V74" s="204">
        <v>0</v>
      </c>
      <c r="W74" s="204">
        <v>0</v>
      </c>
      <c r="X74" s="204">
        <v>0</v>
      </c>
      <c r="Y74" s="204">
        <v>0</v>
      </c>
      <c r="Z74" s="204">
        <v>0</v>
      </c>
      <c r="AA74" s="204">
        <v>0</v>
      </c>
      <c r="AB74" s="204">
        <v>0</v>
      </c>
      <c r="AC74" s="204">
        <v>0</v>
      </c>
      <c r="AD74" s="204">
        <v>0</v>
      </c>
      <c r="AE74" s="204">
        <v>0</v>
      </c>
      <c r="AF74" s="204">
        <v>0</v>
      </c>
      <c r="AG74" s="204">
        <v>0</v>
      </c>
      <c r="AH74" s="204">
        <v>0</v>
      </c>
      <c r="AI74" s="204">
        <v>0</v>
      </c>
      <c r="AJ74" s="204">
        <v>0</v>
      </c>
      <c r="AK74" s="204">
        <v>0</v>
      </c>
      <c r="AL74" s="204">
        <v>0</v>
      </c>
      <c r="AM74" s="204">
        <v>0</v>
      </c>
      <c r="AN74" s="204">
        <v>0</v>
      </c>
      <c r="AO74" s="204">
        <v>0</v>
      </c>
      <c r="AP74" s="204">
        <v>0</v>
      </c>
      <c r="AQ74" s="204">
        <v>0</v>
      </c>
      <c r="AR74" s="204">
        <v>0</v>
      </c>
      <c r="AS74" s="204">
        <v>0</v>
      </c>
      <c r="AT74" s="204">
        <v>0</v>
      </c>
      <c r="AU74" s="204">
        <v>0</v>
      </c>
      <c r="AV74" s="204">
        <v>0</v>
      </c>
      <c r="AW74" s="204">
        <v>0</v>
      </c>
      <c r="AX74" s="204">
        <v>0</v>
      </c>
      <c r="AY74" s="204">
        <v>0</v>
      </c>
      <c r="AZ74" s="204">
        <v>0</v>
      </c>
      <c r="BA74" s="204">
        <v>0</v>
      </c>
      <c r="BB74" s="204">
        <v>0</v>
      </c>
      <c r="BC74" s="204">
        <v>0</v>
      </c>
      <c r="BD74" s="204">
        <v>0</v>
      </c>
      <c r="BE74" s="204">
        <v>0</v>
      </c>
      <c r="BF74" s="204">
        <v>0</v>
      </c>
      <c r="BG74" s="204">
        <v>0</v>
      </c>
      <c r="BH74" s="204">
        <v>0</v>
      </c>
      <c r="BI74" s="204">
        <v>0</v>
      </c>
      <c r="BJ74" s="204">
        <v>0</v>
      </c>
      <c r="BK74" s="204">
        <v>0</v>
      </c>
      <c r="BL74" s="204">
        <v>0</v>
      </c>
      <c r="BM74" s="204">
        <v>0</v>
      </c>
      <c r="BN74" s="204">
        <v>0</v>
      </c>
      <c r="BO74" s="204">
        <v>0</v>
      </c>
      <c r="BP74" s="204">
        <v>0</v>
      </c>
      <c r="BQ74" s="204">
        <v>1</v>
      </c>
      <c r="BR74" s="204">
        <v>17</v>
      </c>
      <c r="BS74" s="204">
        <v>25</v>
      </c>
      <c r="BT74" s="204">
        <v>87</v>
      </c>
      <c r="BU74" s="204">
        <v>163</v>
      </c>
      <c r="BV74" s="204">
        <v>213</v>
      </c>
      <c r="BW74" s="204">
        <v>320</v>
      </c>
      <c r="BX74" s="205">
        <v>366</v>
      </c>
      <c r="BY74" s="205">
        <v>397</v>
      </c>
      <c r="BZ74" s="206">
        <v>424</v>
      </c>
    </row>
    <row r="75" spans="1:78" x14ac:dyDescent="0.35">
      <c r="B75" s="208" t="s">
        <v>226</v>
      </c>
      <c r="D75" s="204">
        <v>0</v>
      </c>
      <c r="E75" s="204">
        <v>0</v>
      </c>
      <c r="F75" s="204">
        <v>0</v>
      </c>
      <c r="G75" s="204">
        <v>0</v>
      </c>
      <c r="H75" s="204">
        <v>0</v>
      </c>
      <c r="I75" s="204">
        <v>0</v>
      </c>
      <c r="J75" s="204">
        <v>0</v>
      </c>
      <c r="K75" s="204">
        <v>0</v>
      </c>
      <c r="L75" s="204">
        <v>0</v>
      </c>
      <c r="M75" s="204">
        <v>0</v>
      </c>
      <c r="N75" s="204">
        <v>0</v>
      </c>
      <c r="O75" s="204">
        <v>0</v>
      </c>
      <c r="P75" s="204">
        <v>0</v>
      </c>
      <c r="Q75" s="204">
        <v>0</v>
      </c>
      <c r="R75" s="204">
        <v>0</v>
      </c>
      <c r="S75" s="204">
        <v>0</v>
      </c>
      <c r="T75" s="204">
        <v>0</v>
      </c>
      <c r="U75" s="204">
        <v>0</v>
      </c>
      <c r="V75" s="204">
        <v>0</v>
      </c>
      <c r="W75" s="204">
        <v>0</v>
      </c>
      <c r="X75" s="204">
        <v>0</v>
      </c>
      <c r="Y75" s="204">
        <v>0</v>
      </c>
      <c r="Z75" s="204">
        <v>0</v>
      </c>
      <c r="AA75" s="204">
        <v>0</v>
      </c>
      <c r="AB75" s="204">
        <v>0</v>
      </c>
      <c r="AC75" s="204">
        <v>0</v>
      </c>
      <c r="AD75" s="204">
        <v>0</v>
      </c>
      <c r="AE75" s="204">
        <v>0</v>
      </c>
      <c r="AF75" s="204">
        <v>0</v>
      </c>
      <c r="AG75" s="204">
        <v>0</v>
      </c>
      <c r="AH75" s="204">
        <v>0</v>
      </c>
      <c r="AI75" s="204">
        <v>0</v>
      </c>
      <c r="AJ75" s="204">
        <v>0</v>
      </c>
      <c r="AK75" s="204">
        <v>0</v>
      </c>
      <c r="AL75" s="204">
        <v>0</v>
      </c>
      <c r="AM75" s="204">
        <v>0</v>
      </c>
      <c r="AN75" s="204">
        <v>0</v>
      </c>
      <c r="AO75" s="204">
        <v>0</v>
      </c>
      <c r="AP75" s="204">
        <v>0</v>
      </c>
      <c r="AQ75" s="204">
        <v>0</v>
      </c>
      <c r="AR75" s="204">
        <v>0</v>
      </c>
      <c r="AS75" s="204">
        <v>0</v>
      </c>
      <c r="AT75" s="204">
        <v>0</v>
      </c>
      <c r="AU75" s="204">
        <v>0</v>
      </c>
      <c r="AV75" s="204">
        <v>0</v>
      </c>
      <c r="AW75" s="204">
        <v>0</v>
      </c>
      <c r="AX75" s="204">
        <v>0</v>
      </c>
      <c r="AY75" s="204">
        <v>0</v>
      </c>
      <c r="AZ75" s="204">
        <v>0</v>
      </c>
      <c r="BA75" s="204">
        <v>0</v>
      </c>
      <c r="BB75" s="204">
        <v>0</v>
      </c>
      <c r="BC75" s="204">
        <v>0</v>
      </c>
      <c r="BD75" s="204">
        <v>0</v>
      </c>
      <c r="BE75" s="204">
        <v>0</v>
      </c>
      <c r="BF75" s="204">
        <v>0</v>
      </c>
      <c r="BG75" s="204">
        <v>0</v>
      </c>
      <c r="BH75" s="204">
        <v>0</v>
      </c>
      <c r="BI75" s="204">
        <v>0</v>
      </c>
      <c r="BJ75" s="204">
        <v>0</v>
      </c>
      <c r="BK75" s="204">
        <v>0</v>
      </c>
      <c r="BL75" s="204">
        <v>0</v>
      </c>
      <c r="BM75" s="204">
        <v>0</v>
      </c>
      <c r="BN75" s="204">
        <v>0</v>
      </c>
      <c r="BO75" s="204">
        <v>0</v>
      </c>
      <c r="BP75" s="204">
        <v>0</v>
      </c>
      <c r="BQ75" s="204">
        <v>1</v>
      </c>
      <c r="BR75" s="204">
        <v>16</v>
      </c>
      <c r="BS75" s="204">
        <v>24</v>
      </c>
      <c r="BT75" s="204">
        <v>86</v>
      </c>
      <c r="BU75" s="204">
        <v>161</v>
      </c>
      <c r="BV75" s="204">
        <v>211</v>
      </c>
      <c r="BW75" s="204">
        <v>316</v>
      </c>
      <c r="BX75" s="205">
        <v>362</v>
      </c>
      <c r="BY75" s="205">
        <v>393</v>
      </c>
      <c r="BZ75" s="206">
        <v>419</v>
      </c>
    </row>
    <row r="76" spans="1:78" x14ac:dyDescent="0.35">
      <c r="B76" s="208" t="s">
        <v>227</v>
      </c>
      <c r="D76" s="204">
        <v>0</v>
      </c>
      <c r="E76" s="204">
        <v>0</v>
      </c>
      <c r="F76" s="204">
        <v>0</v>
      </c>
      <c r="G76" s="204">
        <v>0</v>
      </c>
      <c r="H76" s="204">
        <v>0</v>
      </c>
      <c r="I76" s="204">
        <v>0</v>
      </c>
      <c r="J76" s="204">
        <v>0</v>
      </c>
      <c r="K76" s="204">
        <v>0</v>
      </c>
      <c r="L76" s="204">
        <v>0</v>
      </c>
      <c r="M76" s="204">
        <v>0</v>
      </c>
      <c r="N76" s="204">
        <v>0</v>
      </c>
      <c r="O76" s="204">
        <v>0</v>
      </c>
      <c r="P76" s="204">
        <v>0</v>
      </c>
      <c r="Q76" s="204">
        <v>0</v>
      </c>
      <c r="R76" s="204">
        <v>0</v>
      </c>
      <c r="S76" s="204">
        <v>0</v>
      </c>
      <c r="T76" s="204">
        <v>0</v>
      </c>
      <c r="U76" s="204">
        <v>0</v>
      </c>
      <c r="V76" s="204">
        <v>0</v>
      </c>
      <c r="W76" s="204">
        <v>0</v>
      </c>
      <c r="X76" s="204">
        <v>0</v>
      </c>
      <c r="Y76" s="204">
        <v>0</v>
      </c>
      <c r="Z76" s="204">
        <v>0</v>
      </c>
      <c r="AA76" s="204">
        <v>0</v>
      </c>
      <c r="AB76" s="204">
        <v>0</v>
      </c>
      <c r="AC76" s="204">
        <v>0</v>
      </c>
      <c r="AD76" s="204">
        <v>0</v>
      </c>
      <c r="AE76" s="204">
        <v>0</v>
      </c>
      <c r="AF76" s="204">
        <v>0</v>
      </c>
      <c r="AG76" s="204">
        <v>0</v>
      </c>
      <c r="AH76" s="204">
        <v>0</v>
      </c>
      <c r="AI76" s="204">
        <v>0</v>
      </c>
      <c r="AJ76" s="204">
        <v>0</v>
      </c>
      <c r="AK76" s="204">
        <v>0</v>
      </c>
      <c r="AL76" s="204">
        <v>0</v>
      </c>
      <c r="AM76" s="204">
        <v>0</v>
      </c>
      <c r="AN76" s="204">
        <v>0</v>
      </c>
      <c r="AO76" s="204">
        <v>0</v>
      </c>
      <c r="AP76" s="204">
        <v>0</v>
      </c>
      <c r="AQ76" s="204">
        <v>0</v>
      </c>
      <c r="AR76" s="204">
        <v>0</v>
      </c>
      <c r="AS76" s="204">
        <v>0</v>
      </c>
      <c r="AT76" s="204">
        <v>0</v>
      </c>
      <c r="AU76" s="204">
        <v>0</v>
      </c>
      <c r="AV76" s="204">
        <v>0</v>
      </c>
      <c r="AW76" s="204">
        <v>0</v>
      </c>
      <c r="AX76" s="204">
        <v>0</v>
      </c>
      <c r="AY76" s="204">
        <v>0</v>
      </c>
      <c r="AZ76" s="204">
        <v>0</v>
      </c>
      <c r="BA76" s="204">
        <v>0</v>
      </c>
      <c r="BB76" s="204">
        <v>0</v>
      </c>
      <c r="BC76" s="204">
        <v>0</v>
      </c>
      <c r="BD76" s="204">
        <v>0</v>
      </c>
      <c r="BE76" s="204">
        <v>0</v>
      </c>
      <c r="BF76" s="204">
        <v>0</v>
      </c>
      <c r="BG76" s="204">
        <v>0</v>
      </c>
      <c r="BH76" s="204">
        <v>0</v>
      </c>
      <c r="BI76" s="204">
        <v>0</v>
      </c>
      <c r="BJ76" s="204">
        <v>0</v>
      </c>
      <c r="BK76" s="204">
        <v>0</v>
      </c>
      <c r="BL76" s="204">
        <v>0</v>
      </c>
      <c r="BM76" s="204">
        <v>0</v>
      </c>
      <c r="BN76" s="204">
        <v>0</v>
      </c>
      <c r="BO76" s="204">
        <v>0</v>
      </c>
      <c r="BP76" s="204">
        <v>0</v>
      </c>
      <c r="BQ76" s="204">
        <v>0</v>
      </c>
      <c r="BR76" s="204">
        <v>0</v>
      </c>
      <c r="BS76" s="204">
        <v>0</v>
      </c>
      <c r="BT76" s="204">
        <v>1</v>
      </c>
      <c r="BU76" s="204">
        <v>2</v>
      </c>
      <c r="BV76" s="204">
        <v>2</v>
      </c>
      <c r="BW76" s="204">
        <v>4</v>
      </c>
      <c r="BX76" s="205">
        <v>4</v>
      </c>
      <c r="BY76" s="205">
        <v>4</v>
      </c>
      <c r="BZ76" s="206">
        <v>5</v>
      </c>
    </row>
    <row r="77" spans="1:78" ht="25.5" customHeight="1" x14ac:dyDescent="0.35">
      <c r="B77" s="239" t="s">
        <v>32</v>
      </c>
      <c r="D77" s="204">
        <v>0</v>
      </c>
      <c r="E77" s="204">
        <v>0</v>
      </c>
      <c r="F77" s="204">
        <v>0</v>
      </c>
      <c r="G77" s="204">
        <v>0</v>
      </c>
      <c r="H77" s="204">
        <v>0</v>
      </c>
      <c r="I77" s="204">
        <v>0</v>
      </c>
      <c r="J77" s="204">
        <v>0</v>
      </c>
      <c r="K77" s="204">
        <v>4621</v>
      </c>
      <c r="L77" s="204">
        <v>4729</v>
      </c>
      <c r="M77" s="204">
        <v>4832</v>
      </c>
      <c r="N77" s="204">
        <v>5412</v>
      </c>
      <c r="O77" s="204">
        <v>5541</v>
      </c>
      <c r="P77" s="204">
        <v>5661</v>
      </c>
      <c r="Q77" s="204">
        <v>5778</v>
      </c>
      <c r="R77" s="204">
        <v>5919</v>
      </c>
      <c r="S77" s="204">
        <v>5965</v>
      </c>
      <c r="T77" s="204">
        <v>6142</v>
      </c>
      <c r="U77" s="204">
        <v>6340</v>
      </c>
      <c r="V77" s="204">
        <v>6523</v>
      </c>
      <c r="W77" s="204">
        <v>6751</v>
      </c>
      <c r="X77" s="204">
        <v>6955</v>
      </c>
      <c r="Y77" s="204">
        <v>7151</v>
      </c>
      <c r="Z77" s="204">
        <v>7344</v>
      </c>
      <c r="AA77" s="204">
        <v>7495</v>
      </c>
      <c r="AB77" s="204">
        <v>7648</v>
      </c>
      <c r="AC77" s="204">
        <v>7803</v>
      </c>
      <c r="AD77" s="204">
        <v>7951</v>
      </c>
      <c r="AE77" s="204">
        <v>8128</v>
      </c>
      <c r="AF77" s="204">
        <v>8315</v>
      </c>
      <c r="AG77" s="204">
        <v>8436</v>
      </c>
      <c r="AH77" s="204">
        <v>8579</v>
      </c>
      <c r="AI77" s="204">
        <v>8727</v>
      </c>
      <c r="AJ77" s="204">
        <v>8895</v>
      </c>
      <c r="AK77" s="204">
        <v>9074</v>
      </c>
      <c r="AL77" s="204">
        <v>9164</v>
      </c>
      <c r="AM77" s="204">
        <v>9261</v>
      </c>
      <c r="AN77" s="204">
        <v>9298</v>
      </c>
      <c r="AO77" s="204">
        <v>9495</v>
      </c>
      <c r="AP77" s="204">
        <v>9627</v>
      </c>
      <c r="AQ77" s="204">
        <v>9700</v>
      </c>
      <c r="AR77" s="204">
        <v>9755</v>
      </c>
      <c r="AS77" s="204">
        <v>9755</v>
      </c>
      <c r="AT77" s="204">
        <v>9930</v>
      </c>
      <c r="AU77" s="204">
        <v>9990</v>
      </c>
      <c r="AV77" s="204">
        <v>10056</v>
      </c>
      <c r="AW77" s="204">
        <v>10061</v>
      </c>
      <c r="AX77" s="204">
        <v>10097</v>
      </c>
      <c r="AY77" s="204">
        <v>10384</v>
      </c>
      <c r="AZ77" s="204">
        <v>10536</v>
      </c>
      <c r="BA77" s="204">
        <v>10680</v>
      </c>
      <c r="BB77" s="204">
        <v>10782</v>
      </c>
      <c r="BC77" s="204">
        <v>10936</v>
      </c>
      <c r="BD77" s="204">
        <v>11004</v>
      </c>
      <c r="BE77" s="204">
        <v>11095</v>
      </c>
      <c r="BF77" s="204">
        <v>11195</v>
      </c>
      <c r="BG77" s="204">
        <v>11320</v>
      </c>
      <c r="BH77" s="204">
        <v>11477</v>
      </c>
      <c r="BI77" s="204">
        <v>11585</v>
      </c>
      <c r="BJ77" s="204">
        <v>11715</v>
      </c>
      <c r="BK77" s="204">
        <v>11938</v>
      </c>
      <c r="BL77" s="204">
        <v>12160</v>
      </c>
      <c r="BM77" s="204">
        <v>12410</v>
      </c>
      <c r="BN77" s="204">
        <v>12566</v>
      </c>
      <c r="BO77" s="204">
        <v>12667</v>
      </c>
      <c r="BP77" s="204">
        <v>12810</v>
      </c>
      <c r="BQ77" s="204">
        <v>12888</v>
      </c>
      <c r="BR77" s="204">
        <v>12958</v>
      </c>
      <c r="BS77" s="204">
        <v>12957</v>
      </c>
      <c r="BT77" s="204">
        <v>12930</v>
      </c>
      <c r="BU77" s="204">
        <v>12797</v>
      </c>
      <c r="BV77" s="204">
        <v>12698</v>
      </c>
      <c r="BW77" s="204">
        <v>12530</v>
      </c>
      <c r="BX77" s="205">
        <v>12431</v>
      </c>
      <c r="BY77" s="205">
        <v>12579</v>
      </c>
      <c r="BZ77" s="206">
        <v>12766</v>
      </c>
    </row>
    <row r="78" spans="1:78" x14ac:dyDescent="0.35">
      <c r="B78" s="208" t="s">
        <v>128</v>
      </c>
      <c r="C78" s="208"/>
      <c r="D78" s="205">
        <v>0</v>
      </c>
      <c r="E78" s="205">
        <v>0</v>
      </c>
      <c r="F78" s="205">
        <v>0</v>
      </c>
      <c r="G78" s="205">
        <v>0</v>
      </c>
      <c r="H78" s="205">
        <v>0</v>
      </c>
      <c r="I78" s="205">
        <v>0</v>
      </c>
      <c r="J78" s="205">
        <v>0</v>
      </c>
      <c r="K78" s="205">
        <v>4621</v>
      </c>
      <c r="L78" s="205">
        <v>4729</v>
      </c>
      <c r="M78" s="205">
        <v>4832</v>
      </c>
      <c r="N78" s="205">
        <v>5412</v>
      </c>
      <c r="O78" s="205">
        <v>5541</v>
      </c>
      <c r="P78" s="205">
        <v>5661</v>
      </c>
      <c r="Q78" s="205">
        <v>5778</v>
      </c>
      <c r="R78" s="205">
        <v>5919</v>
      </c>
      <c r="S78" s="205">
        <v>5965</v>
      </c>
      <c r="T78" s="205">
        <v>6142</v>
      </c>
      <c r="U78" s="205">
        <v>6340</v>
      </c>
      <c r="V78" s="205">
        <v>6523</v>
      </c>
      <c r="W78" s="205">
        <v>6751</v>
      </c>
      <c r="X78" s="205">
        <v>6955</v>
      </c>
      <c r="Y78" s="205">
        <v>7151</v>
      </c>
      <c r="Z78" s="205">
        <v>7344</v>
      </c>
      <c r="AA78" s="205">
        <v>7365</v>
      </c>
      <c r="AB78" s="205">
        <v>7525</v>
      </c>
      <c r="AC78" s="205">
        <v>7693</v>
      </c>
      <c r="AD78" s="205">
        <v>7853</v>
      </c>
      <c r="AE78" s="205">
        <v>8035</v>
      </c>
      <c r="AF78" s="205">
        <v>8236</v>
      </c>
      <c r="AG78" s="205">
        <v>8364</v>
      </c>
      <c r="AH78" s="205">
        <v>8516</v>
      </c>
      <c r="AI78" s="205">
        <v>8672</v>
      </c>
      <c r="AJ78" s="205">
        <v>8844</v>
      </c>
      <c r="AK78" s="205">
        <v>9028</v>
      </c>
      <c r="AL78" s="205">
        <v>9121</v>
      </c>
      <c r="AM78" s="205">
        <v>9221</v>
      </c>
      <c r="AN78" s="205">
        <v>9259</v>
      </c>
      <c r="AO78" s="205">
        <v>9459</v>
      </c>
      <c r="AP78" s="205">
        <v>9589</v>
      </c>
      <c r="AQ78" s="205">
        <v>9663</v>
      </c>
      <c r="AR78" s="205">
        <v>9719</v>
      </c>
      <c r="AS78" s="205">
        <v>9720</v>
      </c>
      <c r="AT78" s="205">
        <v>9898</v>
      </c>
      <c r="AU78" s="205">
        <v>9959</v>
      </c>
      <c r="AV78" s="205">
        <v>10027</v>
      </c>
      <c r="AW78" s="205">
        <v>10033</v>
      </c>
      <c r="AX78" s="205">
        <v>10070</v>
      </c>
      <c r="AY78" s="205">
        <v>10356</v>
      </c>
      <c r="AZ78" s="205">
        <v>10509</v>
      </c>
      <c r="BA78" s="205">
        <v>10654</v>
      </c>
      <c r="BB78" s="205">
        <v>10758</v>
      </c>
      <c r="BC78" s="205">
        <v>10913</v>
      </c>
      <c r="BD78" s="205">
        <v>10981</v>
      </c>
      <c r="BE78" s="205">
        <v>11072</v>
      </c>
      <c r="BF78" s="205">
        <v>11171</v>
      </c>
      <c r="BG78" s="205">
        <v>11297</v>
      </c>
      <c r="BH78" s="205">
        <v>11454</v>
      </c>
      <c r="BI78" s="205">
        <v>11563</v>
      </c>
      <c r="BJ78" s="205">
        <v>11692</v>
      </c>
      <c r="BK78" s="205">
        <v>11914</v>
      </c>
      <c r="BL78" s="205">
        <v>12134</v>
      </c>
      <c r="BM78" s="205">
        <v>12382</v>
      </c>
      <c r="BN78" s="205">
        <v>12537</v>
      </c>
      <c r="BO78" s="205">
        <v>12634</v>
      </c>
      <c r="BP78" s="205">
        <v>12774</v>
      </c>
      <c r="BQ78" s="205">
        <v>12846</v>
      </c>
      <c r="BR78" s="205">
        <v>12912</v>
      </c>
      <c r="BS78" s="205">
        <v>12908</v>
      </c>
      <c r="BT78" s="205">
        <v>12880</v>
      </c>
      <c r="BU78" s="205">
        <v>12749</v>
      </c>
      <c r="BV78" s="205">
        <v>12647</v>
      </c>
      <c r="BW78" s="205">
        <v>12477</v>
      </c>
      <c r="BX78" s="205">
        <v>12381</v>
      </c>
      <c r="BY78" s="205">
        <v>12534</v>
      </c>
      <c r="BZ78" s="206">
        <v>12724</v>
      </c>
    </row>
    <row r="79" spans="1:78" x14ac:dyDescent="0.35">
      <c r="B79" s="245" t="s">
        <v>247</v>
      </c>
      <c r="C79" s="208"/>
      <c r="D79" s="204">
        <v>0</v>
      </c>
      <c r="E79" s="204">
        <v>0</v>
      </c>
      <c r="F79" s="204">
        <v>0</v>
      </c>
      <c r="G79" s="204">
        <v>0</v>
      </c>
      <c r="H79" s="204">
        <v>0</v>
      </c>
      <c r="I79" s="204">
        <v>0</v>
      </c>
      <c r="J79" s="204">
        <v>0</v>
      </c>
      <c r="K79" s="204">
        <v>0</v>
      </c>
      <c r="L79" s="204">
        <v>0</v>
      </c>
      <c r="M79" s="204">
        <v>0</v>
      </c>
      <c r="N79" s="204">
        <v>0</v>
      </c>
      <c r="O79" s="204">
        <v>0</v>
      </c>
      <c r="P79" s="204">
        <v>0</v>
      </c>
      <c r="Q79" s="204">
        <v>0</v>
      </c>
      <c r="R79" s="204">
        <v>0</v>
      </c>
      <c r="S79" s="204">
        <v>0</v>
      </c>
      <c r="T79" s="204">
        <v>0</v>
      </c>
      <c r="U79" s="204">
        <v>0</v>
      </c>
      <c r="V79" s="204">
        <v>0</v>
      </c>
      <c r="W79" s="204">
        <v>0</v>
      </c>
      <c r="X79" s="204">
        <v>0</v>
      </c>
      <c r="Y79" s="204">
        <v>0</v>
      </c>
      <c r="Z79" s="204">
        <v>0</v>
      </c>
      <c r="AA79" s="204">
        <v>0</v>
      </c>
      <c r="AB79" s="204">
        <v>0</v>
      </c>
      <c r="AC79" s="204">
        <v>0</v>
      </c>
      <c r="AD79" s="204">
        <v>0</v>
      </c>
      <c r="AE79" s="204">
        <v>0</v>
      </c>
      <c r="AF79" s="204">
        <v>0</v>
      </c>
      <c r="AG79" s="204">
        <v>0</v>
      </c>
      <c r="AH79" s="204">
        <v>0</v>
      </c>
      <c r="AI79" s="204">
        <v>0</v>
      </c>
      <c r="AJ79" s="204">
        <v>0</v>
      </c>
      <c r="AK79" s="204">
        <v>0</v>
      </c>
      <c r="AL79" s="204">
        <v>0</v>
      </c>
      <c r="AM79" s="204">
        <v>0</v>
      </c>
      <c r="AN79" s="204">
        <v>0</v>
      </c>
      <c r="AO79" s="204">
        <v>0</v>
      </c>
      <c r="AP79" s="204">
        <v>0</v>
      </c>
      <c r="AQ79" s="204">
        <v>0</v>
      </c>
      <c r="AR79" s="204">
        <v>0</v>
      </c>
      <c r="AS79" s="204">
        <v>0</v>
      </c>
      <c r="AT79" s="204">
        <v>0</v>
      </c>
      <c r="AU79" s="204">
        <v>0</v>
      </c>
      <c r="AV79" s="204">
        <v>0</v>
      </c>
      <c r="AW79" s="204">
        <v>0</v>
      </c>
      <c r="AX79" s="204">
        <v>0</v>
      </c>
      <c r="AY79" s="204">
        <v>0</v>
      </c>
      <c r="AZ79" s="204">
        <v>0</v>
      </c>
      <c r="BA79" s="204">
        <v>0</v>
      </c>
      <c r="BB79" s="204">
        <v>0</v>
      </c>
      <c r="BC79" s="204">
        <v>0</v>
      </c>
      <c r="BD79" s="204">
        <v>10875</v>
      </c>
      <c r="BE79" s="204">
        <v>11018</v>
      </c>
      <c r="BF79" s="204">
        <v>11102</v>
      </c>
      <c r="BG79" s="204">
        <v>11231</v>
      </c>
      <c r="BH79" s="204">
        <v>11384</v>
      </c>
      <c r="BI79" s="204">
        <v>11492</v>
      </c>
      <c r="BJ79" s="204">
        <v>11617</v>
      </c>
      <c r="BK79" s="204">
        <v>11837</v>
      </c>
      <c r="BL79" s="204">
        <v>12053</v>
      </c>
      <c r="BM79" s="204">
        <v>12285</v>
      </c>
      <c r="BN79" s="204">
        <v>12460</v>
      </c>
      <c r="BO79" s="204">
        <v>12556</v>
      </c>
      <c r="BP79" s="204">
        <v>12737</v>
      </c>
      <c r="BQ79" s="204">
        <v>12814</v>
      </c>
      <c r="BR79" s="204">
        <v>12887</v>
      </c>
      <c r="BS79" s="204">
        <v>12890</v>
      </c>
      <c r="BT79" s="204">
        <v>12681</v>
      </c>
      <c r="BU79" s="204">
        <v>12143</v>
      </c>
      <c r="BV79" s="204">
        <v>11673</v>
      </c>
      <c r="BW79" s="204">
        <v>11199</v>
      </c>
      <c r="BX79" s="205">
        <v>10720</v>
      </c>
      <c r="BY79" s="205">
        <v>10246</v>
      </c>
      <c r="BZ79" s="206">
        <v>9777</v>
      </c>
    </row>
    <row r="80" spans="1:78" x14ac:dyDescent="0.35">
      <c r="B80" s="245" t="s">
        <v>268</v>
      </c>
      <c r="C80" s="208"/>
      <c r="D80" s="204">
        <v>0</v>
      </c>
      <c r="E80" s="204">
        <v>0</v>
      </c>
      <c r="F80" s="204">
        <v>0</v>
      </c>
      <c r="G80" s="204">
        <v>0</v>
      </c>
      <c r="H80" s="204">
        <v>0</v>
      </c>
      <c r="I80" s="204">
        <v>0</v>
      </c>
      <c r="J80" s="204">
        <v>0</v>
      </c>
      <c r="K80" s="204">
        <v>0</v>
      </c>
      <c r="L80" s="204">
        <v>0</v>
      </c>
      <c r="M80" s="204">
        <v>0</v>
      </c>
      <c r="N80" s="204">
        <v>0</v>
      </c>
      <c r="O80" s="204">
        <v>0</v>
      </c>
      <c r="P80" s="204">
        <v>0</v>
      </c>
      <c r="Q80" s="204">
        <v>0</v>
      </c>
      <c r="R80" s="204">
        <v>0</v>
      </c>
      <c r="S80" s="204">
        <v>0</v>
      </c>
      <c r="T80" s="204">
        <v>0</v>
      </c>
      <c r="U80" s="204">
        <v>0</v>
      </c>
      <c r="V80" s="204">
        <v>0</v>
      </c>
      <c r="W80" s="204">
        <v>0</v>
      </c>
      <c r="X80" s="204">
        <v>0</v>
      </c>
      <c r="Y80" s="204">
        <v>0</v>
      </c>
      <c r="Z80" s="204">
        <v>0</v>
      </c>
      <c r="AA80" s="204">
        <v>0</v>
      </c>
      <c r="AB80" s="204">
        <v>0</v>
      </c>
      <c r="AC80" s="204">
        <v>0</v>
      </c>
      <c r="AD80" s="204">
        <v>0</v>
      </c>
      <c r="AE80" s="204">
        <v>0</v>
      </c>
      <c r="AF80" s="204">
        <v>0</v>
      </c>
      <c r="AG80" s="204">
        <v>0</v>
      </c>
      <c r="AH80" s="204">
        <v>0</v>
      </c>
      <c r="AI80" s="204">
        <v>80</v>
      </c>
      <c r="AJ80" s="204">
        <v>276</v>
      </c>
      <c r="AK80" s="204">
        <v>476</v>
      </c>
      <c r="AL80" s="204">
        <v>658</v>
      </c>
      <c r="AM80" s="204">
        <v>882</v>
      </c>
      <c r="AN80" s="204">
        <v>1009</v>
      </c>
      <c r="AO80" s="204">
        <v>1434</v>
      </c>
      <c r="AP80" s="204">
        <v>1786</v>
      </c>
      <c r="AQ80" s="204">
        <v>2077</v>
      </c>
      <c r="AR80" s="204">
        <v>2382</v>
      </c>
      <c r="AS80" s="204">
        <v>2515</v>
      </c>
      <c r="AT80" s="204">
        <v>3044</v>
      </c>
      <c r="AU80" s="204">
        <v>3349</v>
      </c>
      <c r="AV80" s="204">
        <v>3642</v>
      </c>
      <c r="AW80" s="204">
        <v>3925</v>
      </c>
      <c r="AX80" s="204">
        <v>4219</v>
      </c>
      <c r="AY80" s="204">
        <v>4552</v>
      </c>
      <c r="AZ80" s="204">
        <v>4927</v>
      </c>
      <c r="BA80" s="204">
        <v>5280</v>
      </c>
      <c r="BB80" s="204">
        <v>5615</v>
      </c>
      <c r="BC80" s="204">
        <v>5947</v>
      </c>
      <c r="BD80" s="204">
        <v>6276</v>
      </c>
      <c r="BE80" s="204">
        <v>6589</v>
      </c>
      <c r="BF80" s="204">
        <v>6851</v>
      </c>
      <c r="BG80" s="204">
        <v>7122</v>
      </c>
      <c r="BH80" s="204">
        <v>7425</v>
      </c>
      <c r="BI80" s="204">
        <v>7700</v>
      </c>
      <c r="BJ80" s="204">
        <v>7963</v>
      </c>
      <c r="BK80" s="204">
        <v>8324</v>
      </c>
      <c r="BL80" s="204">
        <v>8673</v>
      </c>
      <c r="BM80" s="204">
        <v>9052</v>
      </c>
      <c r="BN80" s="204">
        <v>9320</v>
      </c>
      <c r="BO80" s="204">
        <v>9549</v>
      </c>
      <c r="BP80" s="204">
        <v>9848</v>
      </c>
      <c r="BQ80" s="204">
        <v>10021</v>
      </c>
      <c r="BR80" s="204">
        <v>10207</v>
      </c>
      <c r="BS80" s="204">
        <v>10335</v>
      </c>
      <c r="BT80" s="204">
        <v>10250</v>
      </c>
      <c r="BU80" s="204">
        <v>9875</v>
      </c>
      <c r="BV80" s="204">
        <v>9556</v>
      </c>
      <c r="BW80" s="204">
        <v>9226</v>
      </c>
      <c r="BX80" s="205">
        <v>8889</v>
      </c>
      <c r="BY80" s="205">
        <v>8544</v>
      </c>
      <c r="BZ80" s="206">
        <v>8201</v>
      </c>
    </row>
    <row r="81" spans="1:78" x14ac:dyDescent="0.35">
      <c r="B81" s="245" t="s">
        <v>269</v>
      </c>
      <c r="C81" s="208"/>
      <c r="D81" s="204">
        <v>0</v>
      </c>
      <c r="E81" s="204">
        <v>0</v>
      </c>
      <c r="F81" s="204">
        <v>0</v>
      </c>
      <c r="G81" s="204">
        <v>0</v>
      </c>
      <c r="H81" s="204">
        <v>0</v>
      </c>
      <c r="I81" s="204">
        <v>0</v>
      </c>
      <c r="J81" s="204">
        <v>0</v>
      </c>
      <c r="K81" s="204">
        <v>0</v>
      </c>
      <c r="L81" s="204">
        <v>0</v>
      </c>
      <c r="M81" s="204">
        <v>0</v>
      </c>
      <c r="N81" s="204">
        <v>0</v>
      </c>
      <c r="O81" s="204">
        <v>0</v>
      </c>
      <c r="P81" s="204">
        <v>0</v>
      </c>
      <c r="Q81" s="204">
        <v>0</v>
      </c>
      <c r="R81" s="204">
        <v>0</v>
      </c>
      <c r="S81" s="204">
        <v>0</v>
      </c>
      <c r="T81" s="204">
        <v>0</v>
      </c>
      <c r="U81" s="204">
        <v>0</v>
      </c>
      <c r="V81" s="204">
        <v>0</v>
      </c>
      <c r="W81" s="204">
        <v>0</v>
      </c>
      <c r="X81" s="204">
        <v>0</v>
      </c>
      <c r="Y81" s="204">
        <v>0</v>
      </c>
      <c r="Z81" s="204">
        <v>0</v>
      </c>
      <c r="AA81" s="204">
        <v>0</v>
      </c>
      <c r="AB81" s="204">
        <v>0</v>
      </c>
      <c r="AC81" s="204">
        <v>0</v>
      </c>
      <c r="AD81" s="204">
        <v>0</v>
      </c>
      <c r="AE81" s="204">
        <v>0</v>
      </c>
      <c r="AF81" s="204">
        <v>0</v>
      </c>
      <c r="AG81" s="204">
        <v>0</v>
      </c>
      <c r="AH81" s="204">
        <v>0</v>
      </c>
      <c r="AI81" s="204">
        <v>0</v>
      </c>
      <c r="AJ81" s="204">
        <v>0</v>
      </c>
      <c r="AK81" s="204">
        <v>0</v>
      </c>
      <c r="AL81" s="204">
        <v>0</v>
      </c>
      <c r="AM81" s="204">
        <v>0</v>
      </c>
      <c r="AN81" s="204">
        <v>0</v>
      </c>
      <c r="AO81" s="204">
        <v>0</v>
      </c>
      <c r="AP81" s="204">
        <v>0</v>
      </c>
      <c r="AQ81" s="204">
        <v>0</v>
      </c>
      <c r="AR81" s="204">
        <v>0</v>
      </c>
      <c r="AS81" s="204">
        <v>0</v>
      </c>
      <c r="AT81" s="204">
        <v>0</v>
      </c>
      <c r="AU81" s="204">
        <v>0</v>
      </c>
      <c r="AV81" s="204">
        <v>0</v>
      </c>
      <c r="AW81" s="204">
        <v>0</v>
      </c>
      <c r="AX81" s="204">
        <v>0</v>
      </c>
      <c r="AY81" s="204">
        <v>0</v>
      </c>
      <c r="AZ81" s="204">
        <v>0</v>
      </c>
      <c r="BA81" s="204">
        <v>0</v>
      </c>
      <c r="BB81" s="204">
        <v>0</v>
      </c>
      <c r="BC81" s="204">
        <v>0</v>
      </c>
      <c r="BD81" s="204">
        <v>8670</v>
      </c>
      <c r="BE81" s="204">
        <v>8834</v>
      </c>
      <c r="BF81" s="204">
        <v>8961</v>
      </c>
      <c r="BG81" s="204">
        <v>9117</v>
      </c>
      <c r="BH81" s="204">
        <v>9296</v>
      </c>
      <c r="BI81" s="204">
        <v>9439</v>
      </c>
      <c r="BJ81" s="204">
        <v>9594</v>
      </c>
      <c r="BK81" s="204">
        <v>9842</v>
      </c>
      <c r="BL81" s="204">
        <v>10087</v>
      </c>
      <c r="BM81" s="204">
        <v>10358</v>
      </c>
      <c r="BN81" s="204">
        <v>10563</v>
      </c>
      <c r="BO81" s="204">
        <v>10702</v>
      </c>
      <c r="BP81" s="204">
        <v>10874</v>
      </c>
      <c r="BQ81" s="204">
        <v>10984</v>
      </c>
      <c r="BR81" s="204">
        <v>11096</v>
      </c>
      <c r="BS81" s="204">
        <v>11145</v>
      </c>
      <c r="BT81" s="204">
        <v>10995</v>
      </c>
      <c r="BU81" s="204">
        <v>10569</v>
      </c>
      <c r="BV81" s="204">
        <v>10190</v>
      </c>
      <c r="BW81" s="204">
        <v>9812</v>
      </c>
      <c r="BX81" s="205">
        <v>9429</v>
      </c>
      <c r="BY81" s="205">
        <v>9047</v>
      </c>
      <c r="BZ81" s="206">
        <v>8663</v>
      </c>
    </row>
    <row r="82" spans="1:78" x14ac:dyDescent="0.35">
      <c r="B82" s="245" t="s">
        <v>270</v>
      </c>
      <c r="C82" s="208"/>
      <c r="D82" s="204">
        <v>0</v>
      </c>
      <c r="E82" s="204">
        <v>0</v>
      </c>
      <c r="F82" s="204">
        <v>0</v>
      </c>
      <c r="G82" s="204">
        <v>0</v>
      </c>
      <c r="H82" s="204">
        <v>0</v>
      </c>
      <c r="I82" s="204">
        <v>0</v>
      </c>
      <c r="J82" s="204">
        <v>0</v>
      </c>
      <c r="K82" s="204">
        <v>0</v>
      </c>
      <c r="L82" s="204">
        <v>0</v>
      </c>
      <c r="M82" s="204">
        <v>0</v>
      </c>
      <c r="N82" s="204">
        <v>0</v>
      </c>
      <c r="O82" s="204">
        <v>0</v>
      </c>
      <c r="P82" s="204">
        <v>0</v>
      </c>
      <c r="Q82" s="204">
        <v>0</v>
      </c>
      <c r="R82" s="204">
        <v>0</v>
      </c>
      <c r="S82" s="204">
        <v>0</v>
      </c>
      <c r="T82" s="204">
        <v>0</v>
      </c>
      <c r="U82" s="204">
        <v>0</v>
      </c>
      <c r="V82" s="204">
        <v>0</v>
      </c>
      <c r="W82" s="204">
        <v>0</v>
      </c>
      <c r="X82" s="204">
        <v>0</v>
      </c>
      <c r="Y82" s="204">
        <v>0</v>
      </c>
      <c r="Z82" s="204">
        <v>0</v>
      </c>
      <c r="AA82" s="204">
        <v>0</v>
      </c>
      <c r="AB82" s="204">
        <v>0</v>
      </c>
      <c r="AC82" s="204">
        <v>0</v>
      </c>
      <c r="AD82" s="204">
        <v>0</v>
      </c>
      <c r="AE82" s="204">
        <v>0</v>
      </c>
      <c r="AF82" s="204">
        <v>0</v>
      </c>
      <c r="AG82" s="204">
        <v>0</v>
      </c>
      <c r="AH82" s="204">
        <v>0</v>
      </c>
      <c r="AI82" s="204">
        <v>0</v>
      </c>
      <c r="AJ82" s="204">
        <v>0</v>
      </c>
      <c r="AK82" s="204">
        <v>0</v>
      </c>
      <c r="AL82" s="204">
        <v>0</v>
      </c>
      <c r="AM82" s="204">
        <v>0</v>
      </c>
      <c r="AN82" s="204">
        <v>0</v>
      </c>
      <c r="AO82" s="204">
        <v>0</v>
      </c>
      <c r="AP82" s="204">
        <v>0</v>
      </c>
      <c r="AQ82" s="204">
        <v>0</v>
      </c>
      <c r="AR82" s="204">
        <v>0</v>
      </c>
      <c r="AS82" s="204">
        <v>0</v>
      </c>
      <c r="AT82" s="204">
        <v>0</v>
      </c>
      <c r="AU82" s="204">
        <v>0</v>
      </c>
      <c r="AV82" s="204">
        <v>0</v>
      </c>
      <c r="AW82" s="204">
        <v>0</v>
      </c>
      <c r="AX82" s="204">
        <v>0</v>
      </c>
      <c r="AY82" s="204">
        <v>0</v>
      </c>
      <c r="AZ82" s="204">
        <v>0</v>
      </c>
      <c r="BA82" s="204">
        <v>0</v>
      </c>
      <c r="BB82" s="204">
        <v>0</v>
      </c>
      <c r="BC82" s="204">
        <v>0</v>
      </c>
      <c r="BD82" s="204">
        <v>0</v>
      </c>
      <c r="BE82" s="204">
        <v>0</v>
      </c>
      <c r="BF82" s="204">
        <v>0</v>
      </c>
      <c r="BG82" s="204">
        <v>0</v>
      </c>
      <c r="BH82" s="204">
        <v>0</v>
      </c>
      <c r="BI82" s="204">
        <v>0</v>
      </c>
      <c r="BJ82" s="204">
        <v>8</v>
      </c>
      <c r="BK82" s="204">
        <v>24</v>
      </c>
      <c r="BL82" s="204">
        <v>46</v>
      </c>
      <c r="BM82" s="204">
        <v>58</v>
      </c>
      <c r="BN82" s="204">
        <v>66</v>
      </c>
      <c r="BO82" s="204">
        <v>59</v>
      </c>
      <c r="BP82" s="204">
        <v>56</v>
      </c>
      <c r="BQ82" s="204">
        <v>56</v>
      </c>
      <c r="BR82" s="204">
        <v>50</v>
      </c>
      <c r="BS82" s="204">
        <v>47</v>
      </c>
      <c r="BT82" s="204">
        <v>49</v>
      </c>
      <c r="BU82" s="204">
        <v>44</v>
      </c>
      <c r="BV82" s="204">
        <v>30</v>
      </c>
      <c r="BW82" s="204">
        <v>20</v>
      </c>
      <c r="BX82" s="205">
        <v>14</v>
      </c>
      <c r="BY82" s="205">
        <v>10</v>
      </c>
      <c r="BZ82" s="206">
        <v>6</v>
      </c>
    </row>
    <row r="83" spans="1:78" x14ac:dyDescent="0.35">
      <c r="B83" s="245" t="s">
        <v>271</v>
      </c>
      <c r="C83" s="208"/>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c r="BR83" s="204"/>
      <c r="BS83" s="204"/>
      <c r="BT83" s="204">
        <v>196</v>
      </c>
      <c r="BU83" s="204">
        <v>593</v>
      </c>
      <c r="BV83" s="204">
        <v>969</v>
      </c>
      <c r="BW83" s="204">
        <v>1278</v>
      </c>
      <c r="BX83" s="205">
        <v>1661</v>
      </c>
      <c r="BY83" s="205">
        <v>2287</v>
      </c>
      <c r="BZ83" s="206">
        <v>2947</v>
      </c>
    </row>
    <row r="84" spans="1:78" x14ac:dyDescent="0.35">
      <c r="B84" s="245" t="s">
        <v>272</v>
      </c>
      <c r="C84" s="208"/>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v>59</v>
      </c>
      <c r="BU84" s="204">
        <v>177</v>
      </c>
      <c r="BV84" s="204">
        <v>289</v>
      </c>
      <c r="BW84" s="204">
        <v>371</v>
      </c>
      <c r="BX84" s="205">
        <v>459</v>
      </c>
      <c r="BY84" s="205">
        <v>601</v>
      </c>
      <c r="BZ84" s="206">
        <v>746</v>
      </c>
    </row>
    <row r="85" spans="1:78" x14ac:dyDescent="0.35">
      <c r="B85" s="208" t="s">
        <v>289</v>
      </c>
      <c r="C85" s="208"/>
      <c r="D85" s="204">
        <v>0</v>
      </c>
      <c r="E85" s="204">
        <v>0</v>
      </c>
      <c r="F85" s="204">
        <v>0</v>
      </c>
      <c r="G85" s="204">
        <v>0</v>
      </c>
      <c r="H85" s="204">
        <v>0</v>
      </c>
      <c r="I85" s="204">
        <v>0</v>
      </c>
      <c r="J85" s="204">
        <v>0</v>
      </c>
      <c r="K85" s="204">
        <v>0</v>
      </c>
      <c r="L85" s="204">
        <v>0</v>
      </c>
      <c r="M85" s="204">
        <v>0</v>
      </c>
      <c r="N85" s="204">
        <v>0</v>
      </c>
      <c r="O85" s="204">
        <v>0</v>
      </c>
      <c r="P85" s="204">
        <v>0</v>
      </c>
      <c r="Q85" s="204">
        <v>0</v>
      </c>
      <c r="R85" s="204">
        <v>0</v>
      </c>
      <c r="S85" s="204">
        <v>0</v>
      </c>
      <c r="T85" s="204">
        <v>0</v>
      </c>
      <c r="U85" s="204">
        <v>0</v>
      </c>
      <c r="V85" s="204">
        <v>0</v>
      </c>
      <c r="W85" s="204">
        <v>0</v>
      </c>
      <c r="X85" s="204">
        <v>0</v>
      </c>
      <c r="Y85" s="204">
        <v>0</v>
      </c>
      <c r="Z85" s="204">
        <v>0</v>
      </c>
      <c r="AA85" s="204">
        <v>130</v>
      </c>
      <c r="AB85" s="204">
        <v>123</v>
      </c>
      <c r="AC85" s="204">
        <v>110</v>
      </c>
      <c r="AD85" s="204">
        <v>98</v>
      </c>
      <c r="AE85" s="204">
        <v>93</v>
      </c>
      <c r="AF85" s="204">
        <v>79</v>
      </c>
      <c r="AG85" s="204">
        <v>72</v>
      </c>
      <c r="AH85" s="204">
        <v>63</v>
      </c>
      <c r="AI85" s="204">
        <v>55</v>
      </c>
      <c r="AJ85" s="204">
        <v>51</v>
      </c>
      <c r="AK85" s="204">
        <v>46</v>
      </c>
      <c r="AL85" s="204">
        <v>43</v>
      </c>
      <c r="AM85" s="204">
        <v>40</v>
      </c>
      <c r="AN85" s="204">
        <v>39</v>
      </c>
      <c r="AO85" s="204">
        <v>36</v>
      </c>
      <c r="AP85" s="204">
        <v>38</v>
      </c>
      <c r="AQ85" s="204">
        <v>37</v>
      </c>
      <c r="AR85" s="204">
        <v>36</v>
      </c>
      <c r="AS85" s="204">
        <v>35</v>
      </c>
      <c r="AT85" s="204">
        <v>32</v>
      </c>
      <c r="AU85" s="204">
        <v>31</v>
      </c>
      <c r="AV85" s="204">
        <v>29</v>
      </c>
      <c r="AW85" s="204">
        <v>28</v>
      </c>
      <c r="AX85" s="204">
        <v>27</v>
      </c>
      <c r="AY85" s="204">
        <v>28</v>
      </c>
      <c r="AZ85" s="204">
        <v>27</v>
      </c>
      <c r="BA85" s="204">
        <v>26</v>
      </c>
      <c r="BB85" s="204">
        <v>24</v>
      </c>
      <c r="BC85" s="204">
        <v>23</v>
      </c>
      <c r="BD85" s="204">
        <v>23</v>
      </c>
      <c r="BE85" s="204">
        <v>23</v>
      </c>
      <c r="BF85" s="204">
        <v>24</v>
      </c>
      <c r="BG85" s="204">
        <v>23</v>
      </c>
      <c r="BH85" s="204">
        <v>23</v>
      </c>
      <c r="BI85" s="204">
        <v>23</v>
      </c>
      <c r="BJ85" s="204">
        <v>23</v>
      </c>
      <c r="BK85" s="204">
        <v>25</v>
      </c>
      <c r="BL85" s="204">
        <v>26</v>
      </c>
      <c r="BM85" s="204">
        <v>28</v>
      </c>
      <c r="BN85" s="204">
        <v>29</v>
      </c>
      <c r="BO85" s="204">
        <v>33</v>
      </c>
      <c r="BP85" s="204">
        <v>35</v>
      </c>
      <c r="BQ85" s="204">
        <v>42</v>
      </c>
      <c r="BR85" s="204">
        <v>46</v>
      </c>
      <c r="BS85" s="204">
        <v>48</v>
      </c>
      <c r="BT85" s="204">
        <v>51</v>
      </c>
      <c r="BU85" s="204">
        <v>48</v>
      </c>
      <c r="BV85" s="204">
        <v>51</v>
      </c>
      <c r="BW85" s="204">
        <v>53</v>
      </c>
      <c r="BX85" s="205">
        <v>55</v>
      </c>
      <c r="BY85" s="205">
        <v>58</v>
      </c>
      <c r="BZ85" s="206">
        <v>60</v>
      </c>
    </row>
    <row r="86" spans="1:78" s="247" customFormat="1" ht="26.25" customHeight="1" x14ac:dyDescent="0.35">
      <c r="A86" s="246"/>
      <c r="B86" s="239" t="s">
        <v>167</v>
      </c>
      <c r="C86" s="194"/>
      <c r="D86" s="204">
        <v>0</v>
      </c>
      <c r="E86" s="204">
        <v>0</v>
      </c>
      <c r="F86" s="204">
        <v>0</v>
      </c>
      <c r="G86" s="204">
        <v>0</v>
      </c>
      <c r="H86" s="204">
        <v>0</v>
      </c>
      <c r="I86" s="204">
        <v>0</v>
      </c>
      <c r="J86" s="204">
        <v>0</v>
      </c>
      <c r="K86" s="204">
        <v>0</v>
      </c>
      <c r="L86" s="204">
        <v>0</v>
      </c>
      <c r="M86" s="204">
        <v>0</v>
      </c>
      <c r="N86" s="204">
        <v>0</v>
      </c>
      <c r="O86" s="204">
        <v>0</v>
      </c>
      <c r="P86" s="204">
        <v>0</v>
      </c>
      <c r="Q86" s="204">
        <v>0</v>
      </c>
      <c r="R86" s="204">
        <v>0</v>
      </c>
      <c r="S86" s="204">
        <v>0</v>
      </c>
      <c r="T86" s="204">
        <v>0</v>
      </c>
      <c r="U86" s="204">
        <v>0</v>
      </c>
      <c r="V86" s="204">
        <v>0</v>
      </c>
      <c r="W86" s="204">
        <v>0</v>
      </c>
      <c r="X86" s="204">
        <v>0</v>
      </c>
      <c r="Y86" s="204">
        <v>0</v>
      </c>
      <c r="Z86" s="204">
        <v>0</v>
      </c>
      <c r="AA86" s="204">
        <v>0</v>
      </c>
      <c r="AB86" s="204">
        <v>0</v>
      </c>
      <c r="AC86" s="204">
        <v>0</v>
      </c>
      <c r="AD86" s="204">
        <v>0</v>
      </c>
      <c r="AE86" s="204">
        <v>0</v>
      </c>
      <c r="AF86" s="204">
        <v>3</v>
      </c>
      <c r="AG86" s="204">
        <v>4</v>
      </c>
      <c r="AH86" s="204">
        <v>6</v>
      </c>
      <c r="AI86" s="204">
        <v>10</v>
      </c>
      <c r="AJ86" s="204">
        <v>14</v>
      </c>
      <c r="AK86" s="204">
        <v>17</v>
      </c>
      <c r="AL86" s="204">
        <v>19</v>
      </c>
      <c r="AM86" s="204">
        <v>21</v>
      </c>
      <c r="AN86" s="204">
        <v>24</v>
      </c>
      <c r="AO86" s="204">
        <v>27</v>
      </c>
      <c r="AP86" s="204">
        <v>29</v>
      </c>
      <c r="AQ86" s="204">
        <v>31</v>
      </c>
      <c r="AR86" s="204">
        <v>34</v>
      </c>
      <c r="AS86" s="204">
        <v>37</v>
      </c>
      <c r="AT86" s="204">
        <v>39</v>
      </c>
      <c r="AU86" s="204">
        <v>40</v>
      </c>
      <c r="AV86" s="204">
        <v>43</v>
      </c>
      <c r="AW86" s="204">
        <v>48</v>
      </c>
      <c r="AX86" s="204">
        <v>49</v>
      </c>
      <c r="AY86" s="204">
        <v>50</v>
      </c>
      <c r="AZ86" s="204">
        <v>36</v>
      </c>
      <c r="BA86" s="204">
        <v>37</v>
      </c>
      <c r="BB86" s="204">
        <v>39</v>
      </c>
      <c r="BC86" s="204">
        <v>40</v>
      </c>
      <c r="BD86" s="204">
        <v>41</v>
      </c>
      <c r="BE86" s="204">
        <v>41</v>
      </c>
      <c r="BF86" s="204">
        <v>41</v>
      </c>
      <c r="BG86" s="204">
        <v>41</v>
      </c>
      <c r="BH86" s="204">
        <v>42</v>
      </c>
      <c r="BI86" s="204">
        <v>42</v>
      </c>
      <c r="BJ86" s="204">
        <v>42</v>
      </c>
      <c r="BK86" s="204">
        <v>42</v>
      </c>
      <c r="BL86" s="204">
        <v>41</v>
      </c>
      <c r="BM86" s="204">
        <v>40</v>
      </c>
      <c r="BN86" s="204">
        <v>39</v>
      </c>
      <c r="BO86" s="204">
        <v>36</v>
      </c>
      <c r="BP86" s="204">
        <v>34</v>
      </c>
      <c r="BQ86" s="204">
        <v>31</v>
      </c>
      <c r="BR86" s="204">
        <v>29</v>
      </c>
      <c r="BS86" s="204">
        <v>38</v>
      </c>
      <c r="BT86" s="204">
        <v>35</v>
      </c>
      <c r="BU86" s="204">
        <v>32</v>
      </c>
      <c r="BV86" s="204">
        <v>31</v>
      </c>
      <c r="BW86" s="204">
        <v>29</v>
      </c>
      <c r="BX86" s="205">
        <v>28</v>
      </c>
      <c r="BY86" s="205">
        <v>26</v>
      </c>
      <c r="BZ86" s="206">
        <v>24</v>
      </c>
    </row>
    <row r="87" spans="1:78" s="247" customFormat="1" ht="15" customHeight="1" x14ac:dyDescent="0.35">
      <c r="A87" s="246"/>
      <c r="B87" s="239" t="s">
        <v>275</v>
      </c>
      <c r="C87" s="194"/>
      <c r="D87" s="204">
        <v>0</v>
      </c>
      <c r="E87" s="204">
        <v>0</v>
      </c>
      <c r="F87" s="204">
        <v>0</v>
      </c>
      <c r="G87" s="204">
        <v>0</v>
      </c>
      <c r="H87" s="204">
        <v>0</v>
      </c>
      <c r="I87" s="204">
        <v>0</v>
      </c>
      <c r="J87" s="204">
        <v>0</v>
      </c>
      <c r="K87" s="204">
        <v>0</v>
      </c>
      <c r="L87" s="204">
        <v>0</v>
      </c>
      <c r="M87" s="204">
        <v>0</v>
      </c>
      <c r="N87" s="204">
        <v>0</v>
      </c>
      <c r="O87" s="204">
        <v>0</v>
      </c>
      <c r="P87" s="204">
        <v>0</v>
      </c>
      <c r="Q87" s="204">
        <v>0</v>
      </c>
      <c r="R87" s="204">
        <v>0</v>
      </c>
      <c r="S87" s="204">
        <v>0</v>
      </c>
      <c r="T87" s="204">
        <v>0</v>
      </c>
      <c r="U87" s="204">
        <v>0</v>
      </c>
      <c r="V87" s="204">
        <v>0</v>
      </c>
      <c r="W87" s="204">
        <v>0</v>
      </c>
      <c r="X87" s="204">
        <v>0</v>
      </c>
      <c r="Y87" s="204">
        <v>0</v>
      </c>
      <c r="Z87" s="204">
        <v>0</v>
      </c>
      <c r="AA87" s="204">
        <v>0</v>
      </c>
      <c r="AB87" s="204">
        <v>0</v>
      </c>
      <c r="AC87" s="204">
        <v>0</v>
      </c>
      <c r="AD87" s="204">
        <v>0</v>
      </c>
      <c r="AE87" s="204">
        <v>0</v>
      </c>
      <c r="AF87" s="204">
        <v>0</v>
      </c>
      <c r="AG87" s="204">
        <v>0</v>
      </c>
      <c r="AH87" s="204">
        <v>0</v>
      </c>
      <c r="AI87" s="204">
        <v>0</v>
      </c>
      <c r="AJ87" s="204">
        <v>0</v>
      </c>
      <c r="AK87" s="204">
        <v>0</v>
      </c>
      <c r="AL87" s="204">
        <v>0</v>
      </c>
      <c r="AM87" s="204">
        <v>0</v>
      </c>
      <c r="AN87" s="204">
        <v>0</v>
      </c>
      <c r="AO87" s="204">
        <v>0</v>
      </c>
      <c r="AP87" s="204">
        <v>0</v>
      </c>
      <c r="AQ87" s="204">
        <v>0</v>
      </c>
      <c r="AR87" s="204">
        <v>0</v>
      </c>
      <c r="AS87" s="204">
        <v>0</v>
      </c>
      <c r="AT87" s="204">
        <v>0</v>
      </c>
      <c r="AU87" s="204">
        <v>0</v>
      </c>
      <c r="AV87" s="204">
        <v>0</v>
      </c>
      <c r="AW87" s="204">
        <v>0</v>
      </c>
      <c r="AX87" s="204">
        <v>0</v>
      </c>
      <c r="AY87" s="204">
        <v>0</v>
      </c>
      <c r="AZ87" s="204">
        <v>0</v>
      </c>
      <c r="BA87" s="204">
        <v>9759</v>
      </c>
      <c r="BB87" s="204">
        <v>9953</v>
      </c>
      <c r="BC87" s="204">
        <v>10084</v>
      </c>
      <c r="BD87" s="204">
        <v>11106</v>
      </c>
      <c r="BE87" s="204">
        <v>11202</v>
      </c>
      <c r="BF87" s="204">
        <v>11358</v>
      </c>
      <c r="BG87" s="204">
        <v>11486</v>
      </c>
      <c r="BH87" s="204">
        <v>11430</v>
      </c>
      <c r="BI87" s="204">
        <v>11555</v>
      </c>
      <c r="BJ87" s="204">
        <v>11750</v>
      </c>
      <c r="BK87" s="204">
        <v>12123</v>
      </c>
      <c r="BL87" s="204">
        <v>12421</v>
      </c>
      <c r="BM87" s="204">
        <v>12681</v>
      </c>
      <c r="BN87" s="204">
        <v>12783</v>
      </c>
      <c r="BO87" s="204">
        <v>12686</v>
      </c>
      <c r="BP87" s="204">
        <v>12683</v>
      </c>
      <c r="BQ87" s="204">
        <v>12585</v>
      </c>
      <c r="BR87" s="204">
        <v>12467</v>
      </c>
      <c r="BS87" s="204">
        <v>12215</v>
      </c>
      <c r="BT87" s="204">
        <v>12025</v>
      </c>
      <c r="BU87" s="204">
        <v>11810</v>
      </c>
      <c r="BV87" s="204">
        <v>11574</v>
      </c>
      <c r="BW87" s="204">
        <v>11395</v>
      </c>
      <c r="BX87" s="205">
        <v>11250</v>
      </c>
      <c r="BY87" s="205">
        <v>11390</v>
      </c>
      <c r="BZ87" s="206">
        <v>11584</v>
      </c>
    </row>
    <row r="88" spans="1:78" ht="16" thickBot="1" x14ac:dyDescent="0.4">
      <c r="A88" s="248"/>
      <c r="B88" s="249"/>
      <c r="C88" s="249"/>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14"/>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179" bestFit="1" customWidth="1"/>
    <col min="2" max="2" width="75.7265625" style="44" customWidth="1"/>
    <col min="3" max="3" width="25.7265625" style="44" customWidth="1"/>
    <col min="4" max="75" width="12.7265625" style="180" customWidth="1"/>
    <col min="76" max="78" width="12.7265625" style="51" customWidth="1"/>
    <col min="79" max="16384" width="9.08984375" style="51"/>
  </cols>
  <sheetData>
    <row r="1" spans="1:78" s="14"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row>
    <row r="2" spans="1:78" ht="33" customHeight="1" x14ac:dyDescent="0.35">
      <c r="A2" s="40" t="s">
        <v>588</v>
      </c>
      <c r="B2" s="16" t="s">
        <v>290</v>
      </c>
      <c r="C2" s="253"/>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6" customFormat="1" x14ac:dyDescent="0.35">
      <c r="A3" s="45">
        <v>2018</v>
      </c>
      <c r="B3" s="19" t="s">
        <v>291</v>
      </c>
      <c r="C3" s="19"/>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1"/>
      <c r="B4" s="92" t="s">
        <v>118</v>
      </c>
      <c r="C4" s="92"/>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131"/>
    </row>
    <row r="5" spans="1:78" ht="27" customHeight="1" x14ac:dyDescent="0.35">
      <c r="A5" s="132"/>
      <c r="B5" s="226" t="s">
        <v>292</v>
      </c>
      <c r="C5" s="51"/>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254"/>
      <c r="BE5" s="255"/>
      <c r="BF5" s="134"/>
      <c r="BG5" s="134"/>
      <c r="BH5" s="256" t="s">
        <v>293</v>
      </c>
      <c r="BI5" s="134"/>
      <c r="BJ5" s="134"/>
      <c r="BK5" s="134"/>
      <c r="BL5" s="134"/>
      <c r="BM5" s="134"/>
      <c r="BN5" s="134"/>
      <c r="BO5" s="134"/>
      <c r="BP5" s="134"/>
      <c r="BQ5" s="134"/>
      <c r="BR5" s="134"/>
      <c r="BS5" s="134"/>
      <c r="BT5" s="134"/>
      <c r="BU5" s="134"/>
      <c r="BV5" s="134"/>
      <c r="BW5" s="134"/>
      <c r="BX5" s="134"/>
      <c r="BY5" s="134"/>
      <c r="BZ5" s="135"/>
    </row>
    <row r="6" spans="1:78" x14ac:dyDescent="0.35">
      <c r="A6" s="132"/>
      <c r="B6" s="61" t="s">
        <v>294</v>
      </c>
      <c r="C6" s="51"/>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134">
        <f>'Pension Credit'!AH4</f>
        <v>561</v>
      </c>
      <c r="AI6" s="134">
        <f>'Pension Credit'!AI4</f>
        <v>624</v>
      </c>
      <c r="AJ6" s="134">
        <f>'Pension Credit'!AJ4</f>
        <v>729</v>
      </c>
      <c r="AK6" s="134">
        <f>'Pension Credit'!AK4</f>
        <v>924.13</v>
      </c>
      <c r="AL6" s="134">
        <f>'Pension Credit'!AL4</f>
        <v>941</v>
      </c>
      <c r="AM6" s="134">
        <f>'Pension Credit'!AM4</f>
        <v>985</v>
      </c>
      <c r="AN6" s="134">
        <f>'Pension Credit'!AN4</f>
        <v>1189</v>
      </c>
      <c r="AO6" s="134">
        <f>'Pension Credit'!AO4</f>
        <v>1371</v>
      </c>
      <c r="AP6" s="134">
        <f>'Pension Credit'!AP4</f>
        <v>1458</v>
      </c>
      <c r="AQ6" s="134">
        <f>'Pension Credit'!AQ4</f>
        <v>1574</v>
      </c>
      <c r="AR6" s="134">
        <f>'Pension Credit'!AR4</f>
        <v>1853.9770000000001</v>
      </c>
      <c r="AS6" s="134">
        <f>'Pension Credit'!AS4</f>
        <v>2050.058</v>
      </c>
      <c r="AT6" s="134">
        <f>'Pension Credit'!AT4</f>
        <v>2305.1849999999999</v>
      </c>
      <c r="AU6" s="134">
        <f>'Pension Credit'!AU4</f>
        <v>2758</v>
      </c>
      <c r="AV6" s="134">
        <f>'Pension Credit'!AV4</f>
        <v>3728</v>
      </c>
      <c r="AW6" s="134">
        <f>'Pension Credit'!AW4</f>
        <v>3939</v>
      </c>
      <c r="AX6" s="134">
        <f>'Pension Credit'!AX4</f>
        <v>3969</v>
      </c>
      <c r="AY6" s="134">
        <f>'Pension Credit'!AY4</f>
        <v>3888</v>
      </c>
      <c r="AZ6" s="134">
        <f>'Pension Credit'!AZ4</f>
        <v>3815</v>
      </c>
      <c r="BA6" s="134">
        <f>'Pension Credit'!BA4</f>
        <v>3773</v>
      </c>
      <c r="BB6" s="134">
        <f>'Pension Credit'!BB4</f>
        <v>3619</v>
      </c>
      <c r="BC6" s="134">
        <f>'Pension Credit'!BC4</f>
        <v>3781</v>
      </c>
      <c r="BD6" s="134">
        <f>'Pension Credit'!BD4</f>
        <v>4095</v>
      </c>
      <c r="BE6" s="134">
        <f>'Pension Credit'!BE4</f>
        <v>4486</v>
      </c>
      <c r="BF6" s="134">
        <f>'Pension Credit'!BF4</f>
        <v>4484</v>
      </c>
      <c r="BG6" s="134">
        <f>'Pension Credit'!BG4</f>
        <v>4851.1851234350615</v>
      </c>
      <c r="BH6" s="227">
        <f>'Pension Credit'!BH5</f>
        <v>5970.616</v>
      </c>
      <c r="BI6" s="134">
        <f>'Pension Credit'!BI5</f>
        <v>6426.2752195999992</v>
      </c>
      <c r="BJ6" s="134">
        <f>'Pension Credit'!BJ5</f>
        <v>6868.5436595999981</v>
      </c>
      <c r="BK6" s="134">
        <f>'Pension Credit'!BK5</f>
        <v>7367.1248207140325</v>
      </c>
      <c r="BL6" s="134">
        <f>'Pension Credit'!BL5</f>
        <v>7703.3184822999983</v>
      </c>
      <c r="BM6" s="134">
        <f>'Pension Credit'!BM5</f>
        <v>8128.8851483600001</v>
      </c>
      <c r="BN6" s="134">
        <f>'Pension Credit'!BN5</f>
        <v>8242.1568431600008</v>
      </c>
      <c r="BO6" s="134">
        <f>'Pension Credit'!BO5</f>
        <v>8052.1531093099993</v>
      </c>
      <c r="BP6" s="134">
        <f>'Pension Credit'!BP5</f>
        <v>7510.8751163199995</v>
      </c>
      <c r="BQ6" s="134">
        <f>'Pension Credit'!BQ5</f>
        <v>7041.5234761999718</v>
      </c>
      <c r="BR6" s="134">
        <f>'Pension Credit'!BR5</f>
        <v>6576.0799377400017</v>
      </c>
      <c r="BS6" s="134">
        <f>'Pension Credit'!BS5</f>
        <v>6078.7060508699969</v>
      </c>
      <c r="BT6" s="134">
        <f>'Pension Credit'!BT5</f>
        <v>5665.5855551100012</v>
      </c>
      <c r="BU6" s="134">
        <f>'Pension Credit'!BU5</f>
        <v>5380.934012443041</v>
      </c>
      <c r="BV6" s="134">
        <f>'Pension Credit'!BV5</f>
        <v>5041.5428013939945</v>
      </c>
      <c r="BW6" s="134">
        <f>'Pension Credit'!BW5</f>
        <v>4837.7691681648794</v>
      </c>
      <c r="BX6" s="134">
        <f>'Pension Credit'!BX5</f>
        <v>4637.4176111866709</v>
      </c>
      <c r="BY6" s="134">
        <f>'Pension Credit'!BY5</f>
        <v>4572.5212226305248</v>
      </c>
      <c r="BZ6" s="135">
        <f>'Pension Credit'!BZ5</f>
        <v>4619.8357614276956</v>
      </c>
    </row>
    <row r="7" spans="1:78" x14ac:dyDescent="0.35">
      <c r="A7" s="132"/>
      <c r="B7" s="61" t="s">
        <v>295</v>
      </c>
      <c r="C7" s="51"/>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134">
        <f>'Incapacity benefits'!AH41</f>
        <v>130</v>
      </c>
      <c r="AI7" s="134">
        <f>'Incapacity benefits'!AI41</f>
        <v>146</v>
      </c>
      <c r="AJ7" s="134">
        <f>'Incapacity benefits'!AJ41</f>
        <v>172</v>
      </c>
      <c r="AK7" s="134">
        <f>'Incapacity benefits'!AK41</f>
        <v>198</v>
      </c>
      <c r="AL7" s="134">
        <f>'Incapacity benefits'!AL41</f>
        <v>259</v>
      </c>
      <c r="AM7" s="134">
        <f>'Incapacity benefits'!AM41</f>
        <v>305</v>
      </c>
      <c r="AN7" s="134">
        <f>'Incapacity benefits'!AN41</f>
        <v>353</v>
      </c>
      <c r="AO7" s="134">
        <f>'Incapacity benefits'!AO41</f>
        <v>432</v>
      </c>
      <c r="AP7" s="134">
        <f>'Incapacity benefits'!AP41</f>
        <v>539</v>
      </c>
      <c r="AQ7" s="134">
        <f>'Incapacity benefits'!AQ41</f>
        <v>587</v>
      </c>
      <c r="AR7" s="134">
        <f>'Incapacity benefits'!AR41</f>
        <v>772</v>
      </c>
      <c r="AS7" s="134">
        <f>'Incapacity benefits'!AS41</f>
        <v>902</v>
      </c>
      <c r="AT7" s="134">
        <f>'Incapacity benefits'!AT41</f>
        <v>1081.992</v>
      </c>
      <c r="AU7" s="134">
        <f>'Incapacity benefits'!AU41</f>
        <v>1399</v>
      </c>
      <c r="AV7" s="134">
        <f>'Incapacity benefits'!AV41</f>
        <v>1899</v>
      </c>
      <c r="AW7" s="134">
        <f>'Incapacity benefits'!AW41</f>
        <v>2358</v>
      </c>
      <c r="AX7" s="134">
        <f>'Incapacity benefits'!AX41</f>
        <v>2758</v>
      </c>
      <c r="AY7" s="134">
        <f>'Incapacity benefits'!AY41</f>
        <v>3222</v>
      </c>
      <c r="AZ7" s="134">
        <f>'Incapacity benefits'!AZ41</f>
        <v>3507</v>
      </c>
      <c r="BA7" s="134">
        <f>'Incapacity benefits'!BA41</f>
        <v>3679</v>
      </c>
      <c r="BB7" s="134">
        <f>'Incapacity benefits'!BB41</f>
        <v>3848</v>
      </c>
      <c r="BC7" s="134">
        <f>'Incapacity benefits'!BC41</f>
        <v>4051</v>
      </c>
      <c r="BD7" s="134">
        <f>'Incapacity benefits'!BD41</f>
        <v>4400</v>
      </c>
      <c r="BE7" s="134">
        <f>'Incapacity benefits'!BE41</f>
        <v>4769</v>
      </c>
      <c r="BF7" s="134">
        <f>'Incapacity benefits'!BF41</f>
        <v>4773</v>
      </c>
      <c r="BG7" s="134">
        <f>'Incapacity benefits'!BG41</f>
        <v>5005</v>
      </c>
      <c r="BH7" s="227">
        <v>4716.6390675993789</v>
      </c>
      <c r="BI7" s="134">
        <v>4532.1900443650775</v>
      </c>
      <c r="BJ7" s="134">
        <v>4574.2510630700235</v>
      </c>
      <c r="BK7" s="134">
        <v>5056.8584049752199</v>
      </c>
      <c r="BL7" s="134">
        <v>5161.5598443521649</v>
      </c>
      <c r="BM7" s="134">
        <v>5671.3574190053178</v>
      </c>
      <c r="BN7" s="134">
        <v>5911.9173861293239</v>
      </c>
      <c r="BO7" s="134">
        <v>6197.8715380347094</v>
      </c>
      <c r="BP7" s="134">
        <v>6964.3078302746562</v>
      </c>
      <c r="BQ7" s="134">
        <v>7889.4777112593129</v>
      </c>
      <c r="BR7" s="134">
        <v>9186.3063078656032</v>
      </c>
      <c r="BS7" s="134">
        <v>10047.462529285207</v>
      </c>
      <c r="BT7" s="134">
        <v>10234.440397303151</v>
      </c>
      <c r="BU7" s="134">
        <v>10163.031973942921</v>
      </c>
      <c r="BV7" s="134">
        <v>11274.289989239638</v>
      </c>
      <c r="BW7" s="134">
        <v>11248.453594492583</v>
      </c>
      <c r="BX7" s="134">
        <v>11610.816302898787</v>
      </c>
      <c r="BY7" s="134">
        <v>11963.279064693872</v>
      </c>
      <c r="BZ7" s="135">
        <v>12331.637038223264</v>
      </c>
    </row>
    <row r="8" spans="1:78" x14ac:dyDescent="0.35">
      <c r="A8" s="132"/>
      <c r="B8" s="61" t="s">
        <v>296</v>
      </c>
      <c r="C8" s="51"/>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134">
        <f>'Income Support'!AH26</f>
        <v>334</v>
      </c>
      <c r="AI8" s="134">
        <f>'Income Support'!AI26</f>
        <v>355</v>
      </c>
      <c r="AJ8" s="134">
        <f>'Income Support'!AJ26</f>
        <v>436</v>
      </c>
      <c r="AK8" s="134">
        <f>'Income Support'!AK26</f>
        <v>564.62</v>
      </c>
      <c r="AL8" s="134">
        <f>'Income Support'!AL26</f>
        <v>780</v>
      </c>
      <c r="AM8" s="134">
        <f>'Income Support'!AM26</f>
        <v>956</v>
      </c>
      <c r="AN8" s="134">
        <f>'Income Support'!AN26</f>
        <v>1086</v>
      </c>
      <c r="AO8" s="134">
        <f>'Income Support'!AO26</f>
        <v>1313</v>
      </c>
      <c r="AP8" s="134">
        <f>'Income Support'!AP26</f>
        <v>1483</v>
      </c>
      <c r="AQ8" s="134">
        <f>'Income Support'!AQ26</f>
        <v>1596</v>
      </c>
      <c r="AR8" s="134">
        <f>'Income Support'!AR26</f>
        <v>1762</v>
      </c>
      <c r="AS8" s="134">
        <f>'Income Support'!AS26</f>
        <v>1930</v>
      </c>
      <c r="AT8" s="134">
        <f>'Income Support'!AT26</f>
        <v>2286.4560000000001</v>
      </c>
      <c r="AU8" s="134">
        <f>'Income Support'!AU26</f>
        <v>2860</v>
      </c>
      <c r="AV8" s="134">
        <f>'Income Support'!AV26</f>
        <v>3448</v>
      </c>
      <c r="AW8" s="134">
        <f>'Income Support'!AW26</f>
        <v>3735</v>
      </c>
      <c r="AX8" s="134">
        <f>'Income Support'!AX26</f>
        <v>4051</v>
      </c>
      <c r="AY8" s="134">
        <f>'Income Support'!AY26</f>
        <v>4265</v>
      </c>
      <c r="AZ8" s="134">
        <f>'Income Support'!AZ26</f>
        <v>4313</v>
      </c>
      <c r="BA8" s="134">
        <f>'Income Support'!BA26</f>
        <v>4106</v>
      </c>
      <c r="BB8" s="134">
        <f>'Income Support'!BB26</f>
        <v>3941</v>
      </c>
      <c r="BC8" s="134">
        <f>'Income Support'!BC26</f>
        <v>3963</v>
      </c>
      <c r="BD8" s="134">
        <f>'Income Support'!BD26</f>
        <v>4334</v>
      </c>
      <c r="BE8" s="134">
        <f>'Income Support'!BE26</f>
        <v>4520</v>
      </c>
      <c r="BF8" s="134">
        <f>'Income Support'!BF26</f>
        <v>4626</v>
      </c>
      <c r="BG8" s="134">
        <f>'Income Support'!BG26</f>
        <v>4854</v>
      </c>
      <c r="BH8" s="227">
        <f>'Income Support'!BH7</f>
        <v>4596.7527005283919</v>
      </c>
      <c r="BI8" s="134">
        <f>'Income Support'!BI7</f>
        <v>3943.0085425279776</v>
      </c>
      <c r="BJ8" s="134">
        <f>'Income Support'!BJ7</f>
        <v>3604.4662883198689</v>
      </c>
      <c r="BK8" s="134">
        <f>'Income Support'!BK7</f>
        <v>3385.7518830201843</v>
      </c>
      <c r="BL8" s="134">
        <f>'Income Support'!BL7</f>
        <v>3061.3235328641586</v>
      </c>
      <c r="BM8" s="134">
        <f>'Income Support'!BM7</f>
        <v>2842.3252079987501</v>
      </c>
      <c r="BN8" s="134">
        <f>'Income Support'!BN7</f>
        <v>2586.2728269605445</v>
      </c>
      <c r="BO8" s="134">
        <f>'Income Support'!BO7</f>
        <v>2304.3874099657314</v>
      </c>
      <c r="BP8" s="134">
        <f>'Income Support'!BP7</f>
        <v>2110.4942592273346</v>
      </c>
      <c r="BQ8" s="134">
        <f>'Income Support'!BQ7</f>
        <v>1856.5307370233604</v>
      </c>
      <c r="BR8" s="134">
        <f>'Income Support'!BR7</f>
        <v>1698.8486351058339</v>
      </c>
      <c r="BS8" s="134">
        <f>'Income Support'!BS7</f>
        <v>1558.726404111371</v>
      </c>
      <c r="BT8" s="134">
        <f>'Income Support'!BT7</f>
        <v>1403.0825804667932</v>
      </c>
      <c r="BU8" s="134">
        <f>'Income Support'!BU7</f>
        <v>1351.6441804420613</v>
      </c>
      <c r="BV8" s="134">
        <f>'Income Support'!BV7</f>
        <v>1342.6029698214063</v>
      </c>
      <c r="BW8" s="134">
        <f>'Income Support'!BW7</f>
        <v>1243.6631917636832</v>
      </c>
      <c r="BX8" s="134">
        <f>'Income Support'!BX7</f>
        <v>1171.3029938580546</v>
      </c>
      <c r="BY8" s="134">
        <f>'Income Support'!BY7</f>
        <v>1129.4599282583895</v>
      </c>
      <c r="BZ8" s="135">
        <f>'Income Support'!BZ7</f>
        <v>1132.293875619989</v>
      </c>
    </row>
    <row r="9" spans="1:78" x14ac:dyDescent="0.35">
      <c r="A9" s="132"/>
      <c r="B9" s="61" t="s">
        <v>297</v>
      </c>
      <c r="C9" s="51"/>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134">
        <f>'Income Support'!AH23+'Table 1a'!AH40</f>
        <v>515</v>
      </c>
      <c r="AI9" s="134">
        <f>'Income Support'!AI23+'Table 1a'!AI40</f>
        <v>523</v>
      </c>
      <c r="AJ9" s="134">
        <f>'Income Support'!AJ23+'Table 1a'!AJ40</f>
        <v>794</v>
      </c>
      <c r="AK9" s="134">
        <f>'Income Support'!AK23+'Table 1a'!AK40</f>
        <v>1512.04</v>
      </c>
      <c r="AL9" s="134">
        <f>'Income Support'!AL23+'Table 1a'!AL40</f>
        <v>2567</v>
      </c>
      <c r="AM9" s="134">
        <f>'Income Support'!AM23+'Table 1a'!AM40</f>
        <v>3257</v>
      </c>
      <c r="AN9" s="134">
        <f>'Income Support'!AN23+'Table 1a'!AN40</f>
        <v>3730</v>
      </c>
      <c r="AO9" s="134">
        <f>'Income Support'!AO23+'Table 1a'!AO40</f>
        <v>4214</v>
      </c>
      <c r="AP9" s="134">
        <f>'Income Support'!AP23+'Table 1a'!AP40</f>
        <v>4336</v>
      </c>
      <c r="AQ9" s="134">
        <f>'Income Support'!AQ23+'Table 1a'!AQ40</f>
        <v>3985</v>
      </c>
      <c r="AR9" s="134">
        <f>'Income Support'!AR23+'Table 1a'!AR40</f>
        <v>3045</v>
      </c>
      <c r="AS9" s="134">
        <f>'Income Support'!AS23+'Table 1a'!AS40</f>
        <v>2631</v>
      </c>
      <c r="AT9" s="134">
        <f>'Income Support'!AT23+'Table 1a'!AT40</f>
        <v>2940.4780000000001</v>
      </c>
      <c r="AU9" s="134">
        <f>'Income Support'!AU23+'Table 1a'!AU40</f>
        <v>4200</v>
      </c>
      <c r="AV9" s="134">
        <f>'Income Support'!AV23+'Table 1a'!AV40</f>
        <v>5379</v>
      </c>
      <c r="AW9" s="134">
        <f>'Income Support'!AW23+'Table 1a'!AW40</f>
        <v>5737</v>
      </c>
      <c r="AX9" s="134">
        <f>'Income Support'!AX23+'Table 1a'!AX40</f>
        <v>5183</v>
      </c>
      <c r="AY9" s="134">
        <f>'Income Support'!AY23+'Table 1a'!AY40</f>
        <v>4823</v>
      </c>
      <c r="AZ9" s="134">
        <f>'Income Support'!AZ23+'Table 1a'!AZ40</f>
        <v>4192.2150000000001</v>
      </c>
      <c r="BA9" s="134">
        <f>'Table 1a'!BA40</f>
        <v>3418.4580000000001</v>
      </c>
      <c r="BB9" s="134">
        <f>'Table 1a'!BB40</f>
        <v>3083.4490000000001</v>
      </c>
      <c r="BC9" s="134">
        <f>'Table 1a'!BC40</f>
        <v>2796.067</v>
      </c>
      <c r="BD9" s="134">
        <f>'Table 1a'!BD40</f>
        <v>2435.2660000000001</v>
      </c>
      <c r="BE9" s="134">
        <f>'Table 1a'!BE40</f>
        <v>2135.8090000000002</v>
      </c>
      <c r="BF9" s="134">
        <f>'Table 1a'!BF40</f>
        <v>2105.4681379400004</v>
      </c>
      <c r="BG9" s="134">
        <f>'Table 1a'!BG40</f>
        <v>2051.9794873882602</v>
      </c>
      <c r="BH9" s="227">
        <f>'Table 1a'!BH40</f>
        <v>1759.2470000000001</v>
      </c>
      <c r="BI9" s="134">
        <f>'Table 1a'!BI40</f>
        <v>1824.9606072800002</v>
      </c>
      <c r="BJ9" s="134">
        <f>'Table 1a'!BJ40</f>
        <v>1961.87288926</v>
      </c>
      <c r="BK9" s="134">
        <f>'Table 1a'!BK40</f>
        <v>1817.4577446102965</v>
      </c>
      <c r="BL9" s="134">
        <f>'Table 1a'!BL40</f>
        <v>2129.1275195499998</v>
      </c>
      <c r="BM9" s="134">
        <f>'Table 1a'!BM40</f>
        <v>3595.32545321</v>
      </c>
      <c r="BN9" s="134">
        <f>'Table 1a'!BN40</f>
        <v>3672.3248568335066</v>
      </c>
      <c r="BO9" s="134">
        <f>'Table 1a'!BO40</f>
        <v>4184.1081413699985</v>
      </c>
      <c r="BP9" s="134">
        <f>'Table 1a'!BP40</f>
        <v>4507.4715771600004</v>
      </c>
      <c r="BQ9" s="134">
        <f>'Table 1a'!BQ40</f>
        <v>3811.3202527161902</v>
      </c>
      <c r="BR9" s="134">
        <f>'Table 1a'!BR40</f>
        <v>2695.8303489699992</v>
      </c>
      <c r="BS9" s="134">
        <f>'Table 1a'!BS40</f>
        <v>2003.6174202700001</v>
      </c>
      <c r="BT9" s="134">
        <f>'Table 1a'!BT40</f>
        <v>1611.2098276999998</v>
      </c>
      <c r="BU9" s="134">
        <f>'Table 1a'!BU40</f>
        <v>1490.7192751114922</v>
      </c>
      <c r="BV9" s="134">
        <f>'Table 1a'!BV40</f>
        <v>2223.6170155933678</v>
      </c>
      <c r="BW9" s="134">
        <f>'Table 1a'!BW40</f>
        <v>2377.5199128628469</v>
      </c>
      <c r="BX9" s="134">
        <f>'Table 1a'!BX40</f>
        <v>2517.4906574571119</v>
      </c>
      <c r="BY9" s="134">
        <f>'Table 1a'!BY40</f>
        <v>2612.0569952934329</v>
      </c>
      <c r="BZ9" s="135">
        <f>'Table 1a'!BZ40</f>
        <v>2667.3962190037</v>
      </c>
    </row>
    <row r="10" spans="1:78" x14ac:dyDescent="0.35">
      <c r="A10" s="132"/>
      <c r="B10" s="61" t="s">
        <v>298</v>
      </c>
      <c r="C10" s="51"/>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134">
        <f>'Income Support'!AH28</f>
        <v>21</v>
      </c>
      <c r="AI10" s="134">
        <f>'Income Support'!AI28</f>
        <v>27</v>
      </c>
      <c r="AJ10" s="134">
        <f>'Income Support'!AJ28</f>
        <v>34</v>
      </c>
      <c r="AK10" s="134">
        <f>'Income Support'!AK28</f>
        <v>46.26</v>
      </c>
      <c r="AL10" s="134">
        <f>'Income Support'!AL28</f>
        <v>65</v>
      </c>
      <c r="AM10" s="134">
        <f>'Income Support'!AM28</f>
        <v>89</v>
      </c>
      <c r="AN10" s="134">
        <f>'Income Support'!AN28</f>
        <v>112</v>
      </c>
      <c r="AO10" s="134">
        <f>'Income Support'!AO28</f>
        <v>116</v>
      </c>
      <c r="AP10" s="134">
        <f>'Income Support'!AP28</f>
        <v>149</v>
      </c>
      <c r="AQ10" s="134">
        <f>'Income Support'!AQ28</f>
        <v>214</v>
      </c>
      <c r="AR10" s="134">
        <f>'Income Support'!AR28</f>
        <v>149</v>
      </c>
      <c r="AS10" s="134">
        <f>'Income Support'!AS28</f>
        <v>162</v>
      </c>
      <c r="AT10" s="134">
        <f>'Income Support'!AT28</f>
        <v>281.07400000000001</v>
      </c>
      <c r="AU10" s="134">
        <f>'Income Support'!AU28</f>
        <v>429.02289951173043</v>
      </c>
      <c r="AV10" s="134">
        <f>'Income Support'!AV28</f>
        <v>335.98800000000119</v>
      </c>
      <c r="AW10" s="134">
        <f>'Income Support'!AW28</f>
        <v>340.62299999999959</v>
      </c>
      <c r="AX10" s="134">
        <f>'Income Support'!AX28</f>
        <v>426.04799999999886</v>
      </c>
      <c r="AY10" s="134">
        <f>'Income Support'!AY28</f>
        <v>494.53299999999945</v>
      </c>
      <c r="AZ10" s="134">
        <f>'Income Support'!AZ28</f>
        <v>450.69499999999999</v>
      </c>
      <c r="BA10" s="134">
        <f>'Income Support'!BA28</f>
        <v>407.31700000000092</v>
      </c>
      <c r="BB10" s="134">
        <f>'Income Support'!BB28</f>
        <v>382.68999999999869</v>
      </c>
      <c r="BC10" s="134">
        <f>'Income Support'!BC28</f>
        <v>287.32200000000012</v>
      </c>
      <c r="BD10" s="134">
        <f>'Income Support'!BD28</f>
        <v>292.22699999999895</v>
      </c>
      <c r="BE10" s="134">
        <f>'Income Support'!BE28</f>
        <v>325.9071194121716</v>
      </c>
      <c r="BF10" s="134">
        <f>'Income Support'!BF28</f>
        <v>354.31471095259985</v>
      </c>
      <c r="BG10" s="134">
        <f>'Income Support'!BG28</f>
        <v>484.93625241992959</v>
      </c>
      <c r="BH10" s="227">
        <f>'Income Support'!BH8+'Income Support'!BH9</f>
        <v>715.52123187222992</v>
      </c>
      <c r="BI10" s="134">
        <f>'Income Support'!BI8+'Income Support'!BI9</f>
        <v>674.79741771194449</v>
      </c>
      <c r="BJ10" s="134">
        <f>'Income Support'!BJ8+'Income Support'!BJ9</f>
        <v>660.05349752010784</v>
      </c>
      <c r="BK10" s="134">
        <f>'Income Support'!BK8+'Income Support'!BK9</f>
        <v>585.37558126336353</v>
      </c>
      <c r="BL10" s="134">
        <f>'Income Support'!BL8+'Income Support'!BL9</f>
        <v>524.65819704367539</v>
      </c>
      <c r="BM10" s="134">
        <f>'Income Support'!BM8+'Income Support'!BM9</f>
        <v>546.51470718593077</v>
      </c>
      <c r="BN10" s="134">
        <f>'Income Support'!BN8+'Income Support'!BN9</f>
        <v>635.11132170833844</v>
      </c>
      <c r="BO10" s="134">
        <f>'Income Support'!BO8+'Income Support'!BO9</f>
        <v>650.5417949495594</v>
      </c>
      <c r="BP10" s="134">
        <f>'Income Support'!BP8+'Income Support'!BP9</f>
        <v>709.01270263800814</v>
      </c>
      <c r="BQ10" s="134">
        <f>'Income Support'!BQ8+'Income Support'!BQ9</f>
        <v>734.64551860732786</v>
      </c>
      <c r="BR10" s="134">
        <f>'Income Support'!BR8+'Income Support'!BR9</f>
        <v>734.78448517856361</v>
      </c>
      <c r="BS10" s="134">
        <f>'Income Support'!BS8+'Income Support'!BS9</f>
        <v>747.80664927342082</v>
      </c>
      <c r="BT10" s="134">
        <f>'Income Support'!BT8+'Income Support'!BT9</f>
        <v>737.78953571006036</v>
      </c>
      <c r="BU10" s="134">
        <f>'Income Support'!BU8+'Income Support'!BU9</f>
        <v>773.52514186711198</v>
      </c>
      <c r="BV10" s="134">
        <f>'Income Support'!BV8+'Income Support'!BV9</f>
        <v>841.23429145609794</v>
      </c>
      <c r="BW10" s="134">
        <f>'Income Support'!BW8+'Income Support'!BW9</f>
        <v>892.36117164300208</v>
      </c>
      <c r="BX10" s="134">
        <f>'Income Support'!BX8+'Income Support'!BX9</f>
        <v>943.97528316543151</v>
      </c>
      <c r="BY10" s="134">
        <f>'Income Support'!BY8+'Income Support'!BY9</f>
        <v>1001.1627463430424</v>
      </c>
      <c r="BZ10" s="135">
        <f>'Income Support'!BZ8+'Income Support'!BZ9</f>
        <v>1070.0180786235221</v>
      </c>
    </row>
    <row r="11" spans="1:78" ht="26.25" customHeight="1" x14ac:dyDescent="0.35">
      <c r="A11" s="132"/>
      <c r="B11" s="139" t="s">
        <v>299</v>
      </c>
      <c r="C11" s="51"/>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134">
        <f>SUM(AH7:AH10)</f>
        <v>1000</v>
      </c>
      <c r="AI11" s="134">
        <f t="shared" ref="AI11:BU11" si="0">SUM(AI7:AI10)</f>
        <v>1051</v>
      </c>
      <c r="AJ11" s="134">
        <f t="shared" si="0"/>
        <v>1436</v>
      </c>
      <c r="AK11" s="134">
        <f t="shared" si="0"/>
        <v>2320.92</v>
      </c>
      <c r="AL11" s="134">
        <f t="shared" si="0"/>
        <v>3671</v>
      </c>
      <c r="AM11" s="134">
        <f t="shared" si="0"/>
        <v>4607</v>
      </c>
      <c r="AN11" s="134">
        <f t="shared" si="0"/>
        <v>5281</v>
      </c>
      <c r="AO11" s="134">
        <f t="shared" si="0"/>
        <v>6075</v>
      </c>
      <c r="AP11" s="134">
        <f t="shared" si="0"/>
        <v>6507</v>
      </c>
      <c r="AQ11" s="134">
        <f t="shared" si="0"/>
        <v>6382</v>
      </c>
      <c r="AR11" s="134">
        <f t="shared" si="0"/>
        <v>5728</v>
      </c>
      <c r="AS11" s="134">
        <f t="shared" si="0"/>
        <v>5625</v>
      </c>
      <c r="AT11" s="134">
        <f t="shared" si="0"/>
        <v>6590</v>
      </c>
      <c r="AU11" s="134">
        <f t="shared" si="0"/>
        <v>8888.0228995117304</v>
      </c>
      <c r="AV11" s="134">
        <f t="shared" si="0"/>
        <v>11061.988000000001</v>
      </c>
      <c r="AW11" s="134">
        <f t="shared" si="0"/>
        <v>12170.623</v>
      </c>
      <c r="AX11" s="134">
        <f t="shared" si="0"/>
        <v>12418.047999999999</v>
      </c>
      <c r="AY11" s="134">
        <f t="shared" si="0"/>
        <v>12804.532999999999</v>
      </c>
      <c r="AZ11" s="134">
        <f t="shared" si="0"/>
        <v>12462.91</v>
      </c>
      <c r="BA11" s="134">
        <f t="shared" si="0"/>
        <v>11610.775000000001</v>
      </c>
      <c r="BB11" s="134">
        <f t="shared" si="0"/>
        <v>11255.138999999999</v>
      </c>
      <c r="BC11" s="134">
        <f t="shared" si="0"/>
        <v>11097.388999999999</v>
      </c>
      <c r="BD11" s="134">
        <f t="shared" si="0"/>
        <v>11461.492999999999</v>
      </c>
      <c r="BE11" s="134">
        <f t="shared" si="0"/>
        <v>11750.716119412173</v>
      </c>
      <c r="BF11" s="134">
        <f t="shared" si="0"/>
        <v>11858.782848892601</v>
      </c>
      <c r="BG11" s="134">
        <f t="shared" si="0"/>
        <v>12395.91573980819</v>
      </c>
      <c r="BH11" s="227">
        <f t="shared" si="0"/>
        <v>11788.16</v>
      </c>
      <c r="BI11" s="134">
        <f t="shared" si="0"/>
        <v>10974.956611885</v>
      </c>
      <c r="BJ11" s="134">
        <f t="shared" si="0"/>
        <v>10800.64373817</v>
      </c>
      <c r="BK11" s="134">
        <f t="shared" si="0"/>
        <v>10845.443613869065</v>
      </c>
      <c r="BL11" s="134">
        <f t="shared" si="0"/>
        <v>10876.669093809998</v>
      </c>
      <c r="BM11" s="134">
        <f t="shared" si="0"/>
        <v>12655.522787399997</v>
      </c>
      <c r="BN11" s="134">
        <f t="shared" si="0"/>
        <v>12805.626391631713</v>
      </c>
      <c r="BO11" s="134">
        <f t="shared" si="0"/>
        <v>13336.908884319999</v>
      </c>
      <c r="BP11" s="134">
        <f t="shared" si="0"/>
        <v>14291.2863693</v>
      </c>
      <c r="BQ11" s="134">
        <f t="shared" si="0"/>
        <v>14291.974219606191</v>
      </c>
      <c r="BR11" s="134">
        <f t="shared" si="0"/>
        <v>14315.76977712</v>
      </c>
      <c r="BS11" s="134">
        <f t="shared" si="0"/>
        <v>14357.613002939999</v>
      </c>
      <c r="BT11" s="134">
        <f t="shared" si="0"/>
        <v>13986.522341180005</v>
      </c>
      <c r="BU11" s="134">
        <f t="shared" si="0"/>
        <v>13778.920571363587</v>
      </c>
      <c r="BV11" s="134">
        <f>SUM(BV7:BV10)</f>
        <v>15681.744266110509</v>
      </c>
      <c r="BW11" s="134">
        <f>SUM(BW7:BW10)</f>
        <v>15761.997870762114</v>
      </c>
      <c r="BX11" s="134">
        <f>SUM(BX7:BX10)</f>
        <v>16243.585237379386</v>
      </c>
      <c r="BY11" s="134">
        <f>SUM(BY7:BY10)</f>
        <v>16705.958734588738</v>
      </c>
      <c r="BZ11" s="135">
        <f>SUM(BZ7:BZ10)</f>
        <v>17201.345211470474</v>
      </c>
    </row>
    <row r="12" spans="1:78" x14ac:dyDescent="0.35">
      <c r="A12" s="132"/>
      <c r="B12" s="139" t="s">
        <v>300</v>
      </c>
      <c r="C12" s="51"/>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134">
        <f>AH11+AH6</f>
        <v>1561</v>
      </c>
      <c r="AI12" s="134">
        <f t="shared" ref="AI12:BU12" si="1">AI11+AI6</f>
        <v>1675</v>
      </c>
      <c r="AJ12" s="134">
        <f t="shared" si="1"/>
        <v>2165</v>
      </c>
      <c r="AK12" s="134">
        <f t="shared" si="1"/>
        <v>3245.05</v>
      </c>
      <c r="AL12" s="134">
        <f t="shared" si="1"/>
        <v>4612</v>
      </c>
      <c r="AM12" s="134">
        <f t="shared" si="1"/>
        <v>5592</v>
      </c>
      <c r="AN12" s="134">
        <f t="shared" si="1"/>
        <v>6470</v>
      </c>
      <c r="AO12" s="134">
        <f t="shared" si="1"/>
        <v>7446</v>
      </c>
      <c r="AP12" s="134">
        <f t="shared" si="1"/>
        <v>7965</v>
      </c>
      <c r="AQ12" s="134">
        <f t="shared" si="1"/>
        <v>7956</v>
      </c>
      <c r="AR12" s="134">
        <f t="shared" si="1"/>
        <v>7581.9769999999999</v>
      </c>
      <c r="AS12" s="134">
        <f t="shared" si="1"/>
        <v>7675.058</v>
      </c>
      <c r="AT12" s="134">
        <f t="shared" si="1"/>
        <v>8895.1849999999995</v>
      </c>
      <c r="AU12" s="134">
        <f t="shared" si="1"/>
        <v>11646.02289951173</v>
      </c>
      <c r="AV12" s="134">
        <f t="shared" si="1"/>
        <v>14789.988000000001</v>
      </c>
      <c r="AW12" s="134">
        <f t="shared" si="1"/>
        <v>16109.623</v>
      </c>
      <c r="AX12" s="134">
        <f t="shared" si="1"/>
        <v>16387.047999999999</v>
      </c>
      <c r="AY12" s="134">
        <f t="shared" si="1"/>
        <v>16692.532999999999</v>
      </c>
      <c r="AZ12" s="134">
        <f t="shared" si="1"/>
        <v>16277.91</v>
      </c>
      <c r="BA12" s="134">
        <f t="shared" si="1"/>
        <v>15383.775000000001</v>
      </c>
      <c r="BB12" s="134">
        <f t="shared" si="1"/>
        <v>14874.138999999999</v>
      </c>
      <c r="BC12" s="134">
        <f t="shared" si="1"/>
        <v>14878.388999999999</v>
      </c>
      <c r="BD12" s="134">
        <f t="shared" si="1"/>
        <v>15556.492999999999</v>
      </c>
      <c r="BE12" s="134">
        <f t="shared" si="1"/>
        <v>16236.716119412173</v>
      </c>
      <c r="BF12" s="134">
        <f t="shared" si="1"/>
        <v>16342.782848892601</v>
      </c>
      <c r="BG12" s="134">
        <f t="shared" si="1"/>
        <v>17247.100863243249</v>
      </c>
      <c r="BH12" s="227">
        <f t="shared" si="1"/>
        <v>17758.775999999998</v>
      </c>
      <c r="BI12" s="134">
        <f t="shared" si="1"/>
        <v>17401.231831484998</v>
      </c>
      <c r="BJ12" s="134">
        <f t="shared" si="1"/>
        <v>17669.187397769998</v>
      </c>
      <c r="BK12" s="134">
        <f t="shared" si="1"/>
        <v>18212.568434583096</v>
      </c>
      <c r="BL12" s="134">
        <f t="shared" si="1"/>
        <v>18579.987576109997</v>
      </c>
      <c r="BM12" s="134">
        <f t="shared" si="1"/>
        <v>20784.407935759999</v>
      </c>
      <c r="BN12" s="134">
        <f t="shared" si="1"/>
        <v>21047.783234791714</v>
      </c>
      <c r="BO12" s="134">
        <f t="shared" si="1"/>
        <v>21389.061993629999</v>
      </c>
      <c r="BP12" s="134">
        <f t="shared" si="1"/>
        <v>21802.161485619999</v>
      </c>
      <c r="BQ12" s="134">
        <f t="shared" si="1"/>
        <v>21333.497695806163</v>
      </c>
      <c r="BR12" s="134">
        <f t="shared" si="1"/>
        <v>20891.84971486</v>
      </c>
      <c r="BS12" s="134">
        <f t="shared" si="1"/>
        <v>20436.319053809995</v>
      </c>
      <c r="BT12" s="134">
        <f t="shared" si="1"/>
        <v>19652.107896290006</v>
      </c>
      <c r="BU12" s="134">
        <f t="shared" si="1"/>
        <v>19159.854583806627</v>
      </c>
      <c r="BV12" s="134">
        <f>BV11+BV6</f>
        <v>20723.287067504505</v>
      </c>
      <c r="BW12" s="134">
        <f>BW11+BW6</f>
        <v>20599.767038926992</v>
      </c>
      <c r="BX12" s="134">
        <f>BX11+BX6</f>
        <v>20881.002848566059</v>
      </c>
      <c r="BY12" s="134">
        <f>BY11+BY6</f>
        <v>21278.479957219264</v>
      </c>
      <c r="BZ12" s="135">
        <f>BZ11+BZ6</f>
        <v>21821.180972898168</v>
      </c>
    </row>
    <row r="13" spans="1:78" ht="25.5" customHeight="1" x14ac:dyDescent="0.35">
      <c r="A13" s="132"/>
      <c r="B13" s="226" t="s">
        <v>301</v>
      </c>
      <c r="C13" s="51"/>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227"/>
      <c r="BI13" s="134"/>
      <c r="BJ13" s="134"/>
      <c r="BK13" s="134"/>
      <c r="BL13" s="134"/>
      <c r="BM13" s="134"/>
      <c r="BN13" s="134"/>
      <c r="BO13" s="134"/>
      <c r="BP13" s="134"/>
      <c r="BQ13" s="134"/>
      <c r="BR13" s="134"/>
      <c r="BS13" s="134"/>
      <c r="BT13" s="134"/>
      <c r="BU13" s="134"/>
      <c r="BV13" s="134"/>
      <c r="BW13" s="134"/>
      <c r="BX13" s="134"/>
      <c r="BY13" s="134"/>
      <c r="BZ13" s="135"/>
    </row>
    <row r="14" spans="1:78" x14ac:dyDescent="0.35">
      <c r="A14" s="132"/>
      <c r="B14" s="61" t="s">
        <v>294</v>
      </c>
      <c r="C14" s="51"/>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134"/>
      <c r="AI14" s="134"/>
      <c r="AJ14" s="134"/>
      <c r="AK14" s="134"/>
      <c r="AL14" s="134"/>
      <c r="AM14" s="134"/>
      <c r="AN14" s="134"/>
      <c r="AO14" s="134"/>
      <c r="AP14" s="134"/>
      <c r="AQ14" s="134"/>
      <c r="AR14" s="134"/>
      <c r="AS14" s="134"/>
      <c r="AT14" s="134"/>
      <c r="AU14" s="134"/>
      <c r="AV14" s="134"/>
      <c r="AW14" s="134"/>
      <c r="AX14" s="134"/>
      <c r="AY14" s="134"/>
      <c r="AZ14" s="134"/>
      <c r="BA14" s="134">
        <v>116.79592988181108</v>
      </c>
      <c r="BB14" s="134">
        <v>132.17847016496529</v>
      </c>
      <c r="BC14" s="134">
        <v>109.70071383436645</v>
      </c>
      <c r="BD14" s="134">
        <v>125.45522470816346</v>
      </c>
      <c r="BE14" s="134">
        <v>120.38742008976749</v>
      </c>
      <c r="BF14" s="134">
        <v>100.48672426926316</v>
      </c>
      <c r="BG14" s="134">
        <v>100.88002149801866</v>
      </c>
      <c r="BH14" s="227">
        <v>113.2</v>
      </c>
      <c r="BI14" s="134">
        <v>134.19999999999999</v>
      </c>
      <c r="BJ14" s="134">
        <v>142.69999999999999</v>
      </c>
      <c r="BK14" s="134">
        <v>168.4</v>
      </c>
      <c r="BL14" s="134">
        <v>172.2</v>
      </c>
      <c r="BM14" s="134">
        <v>168.9</v>
      </c>
      <c r="BN14" s="134">
        <v>139.4</v>
      </c>
      <c r="BO14" s="134">
        <v>99.9</v>
      </c>
      <c r="BP14" s="134">
        <v>92.5</v>
      </c>
      <c r="BQ14" s="134">
        <v>84.5</v>
      </c>
      <c r="BR14" s="134">
        <v>74.400000000000006</v>
      </c>
      <c r="BS14" s="134">
        <v>57.6</v>
      </c>
      <c r="BT14" s="134">
        <v>44.9</v>
      </c>
      <c r="BU14" s="134">
        <v>43.5</v>
      </c>
      <c r="BV14" s="134"/>
      <c r="BW14" s="134"/>
      <c r="BX14" s="134"/>
      <c r="BY14" s="134"/>
      <c r="BZ14" s="135"/>
    </row>
    <row r="15" spans="1:78" x14ac:dyDescent="0.35">
      <c r="A15" s="132"/>
      <c r="B15" s="61" t="s">
        <v>137</v>
      </c>
      <c r="C15" s="51"/>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f>SUM(BL16:BL18)</f>
        <v>0.53912335720161619</v>
      </c>
      <c r="BM15" s="134">
        <f t="shared" ref="BM15:BU15" si="2">SUM(BM16:BM18)</f>
        <v>25.818976858893286</v>
      </c>
      <c r="BN15" s="134">
        <f t="shared" si="2"/>
        <v>51.262814380029717</v>
      </c>
      <c r="BO15" s="134">
        <f t="shared" si="2"/>
        <v>58.557757927338557</v>
      </c>
      <c r="BP15" s="134">
        <f t="shared" si="2"/>
        <v>93.411892766059182</v>
      </c>
      <c r="BQ15" s="134">
        <f t="shared" si="2"/>
        <v>95.057905838789424</v>
      </c>
      <c r="BR15" s="134">
        <f t="shared" si="2"/>
        <v>105.8671852550389</v>
      </c>
      <c r="BS15" s="134">
        <f t="shared" si="2"/>
        <v>104.14912872340737</v>
      </c>
      <c r="BT15" s="134">
        <f t="shared" si="2"/>
        <v>99.218509518221978</v>
      </c>
      <c r="BU15" s="134">
        <f t="shared" si="2"/>
        <v>81.852464095022569</v>
      </c>
      <c r="BV15" s="134"/>
      <c r="BW15" s="134"/>
      <c r="BX15" s="134"/>
      <c r="BY15" s="134"/>
      <c r="BZ15" s="135"/>
    </row>
    <row r="16" spans="1:78" x14ac:dyDescent="0.35">
      <c r="A16" s="132"/>
      <c r="B16" s="97" t="s">
        <v>302</v>
      </c>
      <c r="C16" s="51"/>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v>0.50070632121848613</v>
      </c>
      <c r="BM16" s="134">
        <v>18.127702347169819</v>
      </c>
      <c r="BN16" s="134">
        <v>23.491723461811898</v>
      </c>
      <c r="BO16" s="134">
        <v>20.478872923260425</v>
      </c>
      <c r="BP16" s="134">
        <v>24.791019055642863</v>
      </c>
      <c r="BQ16" s="134">
        <v>16.919910888119002</v>
      </c>
      <c r="BR16" s="134">
        <v>14.30736104551946</v>
      </c>
      <c r="BS16" s="134">
        <v>8.7309401826348978</v>
      </c>
      <c r="BT16" s="134">
        <v>5.6793231402129853</v>
      </c>
      <c r="BU16" s="134">
        <v>3.9133107404803615</v>
      </c>
      <c r="BV16" s="134"/>
      <c r="BW16" s="134"/>
      <c r="BX16" s="134"/>
      <c r="BY16" s="134"/>
      <c r="BZ16" s="135"/>
    </row>
    <row r="17" spans="1:78" x14ac:dyDescent="0.35">
      <c r="A17" s="132"/>
      <c r="B17" s="97" t="s">
        <v>303</v>
      </c>
      <c r="C17" s="51"/>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v>2.446881132976772E-2</v>
      </c>
      <c r="BM17" s="134">
        <v>2.3071630488921482</v>
      </c>
      <c r="BN17" s="134">
        <v>19.220413431936684</v>
      </c>
      <c r="BO17" s="134">
        <v>26.951099101044971</v>
      </c>
      <c r="BP17" s="134">
        <v>38.909879141890073</v>
      </c>
      <c r="BQ17" s="134">
        <v>27.341953510291905</v>
      </c>
      <c r="BR17" s="134">
        <v>22.912320425735729</v>
      </c>
      <c r="BS17" s="134">
        <v>17.868553690015474</v>
      </c>
      <c r="BT17" s="134">
        <v>14.876624849519967</v>
      </c>
      <c r="BU17" s="134">
        <v>11.582612671141725</v>
      </c>
      <c r="BV17" s="134"/>
      <c r="BW17" s="134"/>
      <c r="BX17" s="134"/>
      <c r="BY17" s="134"/>
      <c r="BZ17" s="135"/>
    </row>
    <row r="18" spans="1:78" x14ac:dyDescent="0.35">
      <c r="A18" s="132"/>
      <c r="B18" s="97" t="s">
        <v>304</v>
      </c>
      <c r="C18" s="257"/>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v>1.3948224653362337E-2</v>
      </c>
      <c r="BM18" s="134">
        <v>5.3841114628313225</v>
      </c>
      <c r="BN18" s="134">
        <v>8.5506774862811366</v>
      </c>
      <c r="BO18" s="134">
        <v>11.127785903033159</v>
      </c>
      <c r="BP18" s="134">
        <v>29.710994568526246</v>
      </c>
      <c r="BQ18" s="134">
        <v>50.796041440378517</v>
      </c>
      <c r="BR18" s="134">
        <v>68.647503783783719</v>
      </c>
      <c r="BS18" s="134">
        <v>77.549634850757002</v>
      </c>
      <c r="BT18" s="134">
        <v>78.662561528489022</v>
      </c>
      <c r="BU18" s="134">
        <v>66.356540683400482</v>
      </c>
      <c r="BV18" s="134"/>
      <c r="BW18" s="134"/>
      <c r="BX18" s="134"/>
      <c r="BY18" s="134"/>
      <c r="BZ18" s="135"/>
    </row>
    <row r="19" spans="1:78" ht="25.5" customHeight="1" x14ac:dyDescent="0.35">
      <c r="A19" s="132"/>
      <c r="B19" s="61" t="s">
        <v>305</v>
      </c>
      <c r="C19" s="51"/>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134"/>
      <c r="AI19" s="134"/>
      <c r="AJ19" s="134"/>
      <c r="AK19" s="134"/>
      <c r="AL19" s="134"/>
      <c r="AM19" s="134"/>
      <c r="AN19" s="134"/>
      <c r="AO19" s="134"/>
      <c r="AP19" s="134"/>
      <c r="AQ19" s="134"/>
      <c r="AR19" s="134"/>
      <c r="AS19" s="134"/>
      <c r="AT19" s="134"/>
      <c r="AU19" s="134"/>
      <c r="AV19" s="134"/>
      <c r="AW19" s="134"/>
      <c r="AX19" s="134"/>
      <c r="AY19" s="134"/>
      <c r="AZ19" s="134"/>
      <c r="BA19" s="134">
        <v>163.47866651108149</v>
      </c>
      <c r="BB19" s="134">
        <v>187.05371385383526</v>
      </c>
      <c r="BC19" s="134">
        <v>149.96755398000798</v>
      </c>
      <c r="BD19" s="134">
        <v>169.40724939581844</v>
      </c>
      <c r="BE19" s="134">
        <v>154.21051973578159</v>
      </c>
      <c r="BF19" s="134">
        <v>119.15920173857145</v>
      </c>
      <c r="BG19" s="134">
        <v>112.32029204902062</v>
      </c>
      <c r="BH19" s="227">
        <v>116.79585017902568</v>
      </c>
      <c r="BI19" s="134">
        <v>124.13452808126607</v>
      </c>
      <c r="BJ19" s="134">
        <v>123.21674183774292</v>
      </c>
      <c r="BK19" s="134">
        <v>134.48699999999999</v>
      </c>
      <c r="BL19" s="134">
        <v>129.953</v>
      </c>
      <c r="BM19" s="134">
        <v>121.925</v>
      </c>
      <c r="BN19" s="134">
        <v>95.212260665519551</v>
      </c>
      <c r="BO19" s="134">
        <v>59.030710077407292</v>
      </c>
      <c r="BP19" s="134">
        <v>36.975583583650085</v>
      </c>
      <c r="BQ19" s="134">
        <v>15.905182093178912</v>
      </c>
      <c r="BR19" s="134">
        <v>6.5732235105918706</v>
      </c>
      <c r="BS19" s="134">
        <v>2.3802792382619851</v>
      </c>
      <c r="BT19" s="134">
        <v>0.28944796587884619</v>
      </c>
      <c r="BU19" s="134">
        <v>0</v>
      </c>
      <c r="BV19" s="134"/>
      <c r="BW19" s="134"/>
      <c r="BX19" s="134"/>
      <c r="BY19" s="134"/>
      <c r="BZ19" s="135"/>
    </row>
    <row r="20" spans="1:78" x14ac:dyDescent="0.35">
      <c r="A20" s="132"/>
      <c r="B20" s="61" t="s">
        <v>296</v>
      </c>
      <c r="C20" s="51"/>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134"/>
      <c r="AI20" s="134"/>
      <c r="AJ20" s="134"/>
      <c r="AK20" s="134"/>
      <c r="AL20" s="134"/>
      <c r="AM20" s="134"/>
      <c r="AN20" s="134"/>
      <c r="AO20" s="134"/>
      <c r="AP20" s="134"/>
      <c r="AQ20" s="134"/>
      <c r="AR20" s="134"/>
      <c r="AS20" s="134"/>
      <c r="AT20" s="134"/>
      <c r="AU20" s="134"/>
      <c r="AV20" s="134"/>
      <c r="AW20" s="134"/>
      <c r="AX20" s="134"/>
      <c r="AY20" s="134"/>
      <c r="AZ20" s="134"/>
      <c r="BA20" s="134">
        <v>203.36061820070574</v>
      </c>
      <c r="BB20" s="134">
        <v>198.40568887790511</v>
      </c>
      <c r="BC20" s="134">
        <v>140.66165186094764</v>
      </c>
      <c r="BD20" s="134">
        <v>138.41469909637487</v>
      </c>
      <c r="BE20" s="134">
        <v>114.8001021440505</v>
      </c>
      <c r="BF20" s="134">
        <v>74.862649640004904</v>
      </c>
      <c r="BG20" s="134">
        <v>62.973652575140854</v>
      </c>
      <c r="BH20" s="227">
        <v>61.77587354492487</v>
      </c>
      <c r="BI20" s="134">
        <v>63.70905671573847</v>
      </c>
      <c r="BJ20" s="134">
        <v>63.463436144717264</v>
      </c>
      <c r="BK20" s="134">
        <v>62.935000000000002</v>
      </c>
      <c r="BL20" s="134">
        <v>60.78</v>
      </c>
      <c r="BM20" s="134">
        <v>67.691999999999993</v>
      </c>
      <c r="BN20" s="134">
        <v>64.433555716356807</v>
      </c>
      <c r="BO20" s="134">
        <v>45.933912116105837</v>
      </c>
      <c r="BP20" s="134">
        <v>33.680927381063057</v>
      </c>
      <c r="BQ20" s="134">
        <v>27.841767534470925</v>
      </c>
      <c r="BR20" s="134">
        <v>27.199686350520878</v>
      </c>
      <c r="BS20" s="134">
        <v>22.82069513776662</v>
      </c>
      <c r="BT20" s="134">
        <v>17.820654843668603</v>
      </c>
      <c r="BU20" s="134">
        <v>13.602321222252195</v>
      </c>
      <c r="BV20" s="134"/>
      <c r="BW20" s="134"/>
      <c r="BX20" s="134"/>
      <c r="BY20" s="134"/>
      <c r="BZ20" s="135"/>
    </row>
    <row r="21" spans="1:78" x14ac:dyDescent="0.35">
      <c r="A21" s="132"/>
      <c r="B21" s="61" t="s">
        <v>297</v>
      </c>
      <c r="C21" s="51"/>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134"/>
      <c r="AI21" s="134"/>
      <c r="AJ21" s="134"/>
      <c r="AK21" s="134"/>
      <c r="AL21" s="134"/>
      <c r="AM21" s="134"/>
      <c r="AN21" s="134"/>
      <c r="AO21" s="134"/>
      <c r="AP21" s="134"/>
      <c r="AQ21" s="134"/>
      <c r="AR21" s="134"/>
      <c r="AS21" s="134"/>
      <c r="AT21" s="134"/>
      <c r="AU21" s="134"/>
      <c r="AV21" s="134"/>
      <c r="AW21" s="134"/>
      <c r="AX21" s="134"/>
      <c r="AY21" s="134"/>
      <c r="AZ21" s="134"/>
      <c r="BA21" s="134">
        <v>144.44922362530784</v>
      </c>
      <c r="BB21" s="134">
        <v>118.34974127073058</v>
      </c>
      <c r="BC21" s="134">
        <v>74.90693985231799</v>
      </c>
      <c r="BD21" s="134">
        <v>65.80689248048904</v>
      </c>
      <c r="BE21" s="134">
        <v>44.158188736817465</v>
      </c>
      <c r="BF21" s="134">
        <v>29.341435221051537</v>
      </c>
      <c r="BG21" s="134">
        <v>26.164782709926769</v>
      </c>
      <c r="BH21" s="227">
        <v>22.270286626406381</v>
      </c>
      <c r="BI21" s="134">
        <v>20.989385162316275</v>
      </c>
      <c r="BJ21" s="134">
        <v>22.828368151564696</v>
      </c>
      <c r="BK21" s="134">
        <v>22.635999999999999</v>
      </c>
      <c r="BL21" s="134">
        <v>24.882000000000001</v>
      </c>
      <c r="BM21" s="134">
        <v>124.113</v>
      </c>
      <c r="BN21" s="134">
        <v>121.19978491441283</v>
      </c>
      <c r="BO21" s="134">
        <v>75.406614660501049</v>
      </c>
      <c r="BP21" s="134">
        <v>64.692109571851034</v>
      </c>
      <c r="BQ21" s="134">
        <v>43.402130616711688</v>
      </c>
      <c r="BR21" s="134">
        <v>25.514656454953286</v>
      </c>
      <c r="BS21" s="134">
        <v>15.439877685028977</v>
      </c>
      <c r="BT21" s="134">
        <v>6.2925776439887553</v>
      </c>
      <c r="BU21" s="134">
        <v>3.7449238611665696</v>
      </c>
      <c r="BV21" s="134"/>
      <c r="BW21" s="134"/>
      <c r="BX21" s="134"/>
      <c r="BY21" s="134"/>
      <c r="BZ21" s="135"/>
    </row>
    <row r="22" spans="1:78" x14ac:dyDescent="0.35">
      <c r="A22" s="132"/>
      <c r="B22" s="61" t="s">
        <v>298</v>
      </c>
      <c r="C22" s="51"/>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134"/>
      <c r="AI22" s="134"/>
      <c r="AJ22" s="134"/>
      <c r="AK22" s="134"/>
      <c r="AL22" s="134"/>
      <c r="AM22" s="134"/>
      <c r="AN22" s="134"/>
      <c r="AO22" s="134"/>
      <c r="AP22" s="134"/>
      <c r="AQ22" s="134"/>
      <c r="AR22" s="134"/>
      <c r="AS22" s="134"/>
      <c r="AT22" s="134"/>
      <c r="AU22" s="134"/>
      <c r="AV22" s="134"/>
      <c r="AW22" s="134"/>
      <c r="AX22" s="134"/>
      <c r="AY22" s="134"/>
      <c r="AZ22" s="134"/>
      <c r="BA22" s="134">
        <v>38.789312587174926</v>
      </c>
      <c r="BB22" s="134">
        <v>34.561682109675409</v>
      </c>
      <c r="BC22" s="134">
        <v>22.422254102716579</v>
      </c>
      <c r="BD22" s="134">
        <v>21.978699599733631</v>
      </c>
      <c r="BE22" s="134">
        <v>19.528754619871819</v>
      </c>
      <c r="BF22" s="134">
        <v>13.079704247052007</v>
      </c>
      <c r="BG22" s="134">
        <v>10.37376788383064</v>
      </c>
      <c r="BH22" s="227">
        <v>17.945685060334739</v>
      </c>
      <c r="BI22" s="134">
        <v>19.538175067930293</v>
      </c>
      <c r="BJ22" s="134">
        <v>20.399963952869477</v>
      </c>
      <c r="BK22" s="134">
        <v>23.855</v>
      </c>
      <c r="BL22" s="134">
        <v>24.017000000000003</v>
      </c>
      <c r="BM22" s="134">
        <v>24.642999999999997</v>
      </c>
      <c r="BN22" s="134">
        <v>18.39283910997651</v>
      </c>
      <c r="BO22" s="134">
        <v>14.946486557439496</v>
      </c>
      <c r="BP22" s="134">
        <v>17.950244579809109</v>
      </c>
      <c r="BQ22" s="134">
        <v>20.2149122285795</v>
      </c>
      <c r="BR22" s="134">
        <v>16.67174622935487</v>
      </c>
      <c r="BS22" s="134">
        <v>16.543540634105515</v>
      </c>
      <c r="BT22" s="134">
        <v>13.735531739576322</v>
      </c>
      <c r="BU22" s="134">
        <v>11.160697598297951</v>
      </c>
      <c r="BV22" s="134"/>
      <c r="BW22" s="134"/>
      <c r="BX22" s="134"/>
      <c r="BY22" s="134"/>
      <c r="BZ22" s="135"/>
    </row>
    <row r="23" spans="1:78" ht="26.25" customHeight="1" x14ac:dyDescent="0.35">
      <c r="A23" s="132"/>
      <c r="B23" s="139" t="s">
        <v>299</v>
      </c>
      <c r="C23" s="51"/>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134"/>
      <c r="AI23" s="134"/>
      <c r="AJ23" s="134"/>
      <c r="AK23" s="134"/>
      <c r="AL23" s="134"/>
      <c r="AM23" s="134"/>
      <c r="AN23" s="134"/>
      <c r="AO23" s="134"/>
      <c r="AP23" s="134"/>
      <c r="AQ23" s="134"/>
      <c r="AR23" s="134"/>
      <c r="AS23" s="134"/>
      <c r="AT23" s="134"/>
      <c r="AU23" s="134"/>
      <c r="AV23" s="134"/>
      <c r="AW23" s="134"/>
      <c r="AX23" s="134"/>
      <c r="AY23" s="134"/>
      <c r="AZ23" s="134"/>
      <c r="BA23" s="134">
        <f>SUM(BA16:BA22)</f>
        <v>550.07782092426999</v>
      </c>
      <c r="BB23" s="134">
        <f t="shared" ref="BB23:BG23" si="3">SUM(BB16:BB22)</f>
        <v>538.37082611214635</v>
      </c>
      <c r="BC23" s="134">
        <f t="shared" si="3"/>
        <v>387.95839979599015</v>
      </c>
      <c r="BD23" s="134">
        <f t="shared" si="3"/>
        <v>395.60754057241604</v>
      </c>
      <c r="BE23" s="134">
        <f t="shared" si="3"/>
        <v>332.69756523652143</v>
      </c>
      <c r="BF23" s="134">
        <f t="shared" si="3"/>
        <v>236.44299084667989</v>
      </c>
      <c r="BG23" s="134">
        <f t="shared" si="3"/>
        <v>211.83249521791888</v>
      </c>
      <c r="BH23" s="227">
        <f>SUM(BH16:BH22)</f>
        <v>218.78769541069167</v>
      </c>
      <c r="BI23" s="134">
        <f t="shared" ref="BI23:BU23" si="4">SUM(BI16:BI22)</f>
        <v>228.37114502725112</v>
      </c>
      <c r="BJ23" s="134">
        <f t="shared" si="4"/>
        <v>229.90851008689435</v>
      </c>
      <c r="BK23" s="134">
        <f t="shared" si="4"/>
        <v>243.91299999999998</v>
      </c>
      <c r="BL23" s="134">
        <f t="shared" si="4"/>
        <v>240.17112335720162</v>
      </c>
      <c r="BM23" s="134">
        <f t="shared" si="4"/>
        <v>364.19197685889327</v>
      </c>
      <c r="BN23" s="134">
        <f t="shared" si="4"/>
        <v>350.50125478629542</v>
      </c>
      <c r="BO23" s="134">
        <f t="shared" si="4"/>
        <v>253.87548133879224</v>
      </c>
      <c r="BP23" s="134">
        <f t="shared" si="4"/>
        <v>246.71075788243246</v>
      </c>
      <c r="BQ23" s="134">
        <f t="shared" si="4"/>
        <v>202.42189831173042</v>
      </c>
      <c r="BR23" s="134">
        <f t="shared" si="4"/>
        <v>181.82649780045983</v>
      </c>
      <c r="BS23" s="134">
        <f t="shared" si="4"/>
        <v>161.33352141857048</v>
      </c>
      <c r="BT23" s="134">
        <f t="shared" si="4"/>
        <v>137.3567217113345</v>
      </c>
      <c r="BU23" s="134">
        <f t="shared" si="4"/>
        <v>110.3604067767393</v>
      </c>
      <c r="BV23" s="134"/>
      <c r="BW23" s="134"/>
      <c r="BX23" s="134"/>
      <c r="BY23" s="134"/>
      <c r="BZ23" s="135"/>
    </row>
    <row r="24" spans="1:78" x14ac:dyDescent="0.35">
      <c r="A24" s="132"/>
      <c r="B24" s="139" t="s">
        <v>300</v>
      </c>
      <c r="C24" s="51"/>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134"/>
      <c r="AI24" s="134"/>
      <c r="AJ24" s="134"/>
      <c r="AK24" s="134"/>
      <c r="AL24" s="134"/>
      <c r="AM24" s="134"/>
      <c r="AN24" s="134"/>
      <c r="AO24" s="134"/>
      <c r="AP24" s="134"/>
      <c r="AQ24" s="134"/>
      <c r="AR24" s="134"/>
      <c r="AS24" s="134"/>
      <c r="AT24" s="134"/>
      <c r="AU24" s="134"/>
      <c r="AV24" s="134"/>
      <c r="AW24" s="134"/>
      <c r="AX24" s="134"/>
      <c r="AY24" s="134"/>
      <c r="AZ24" s="134"/>
      <c r="BA24" s="134">
        <f>BA23+BA14</f>
        <v>666.87375080608103</v>
      </c>
      <c r="BB24" s="134">
        <f t="shared" ref="BB24:BG24" si="5">BB23+BB14</f>
        <v>670.54929627711158</v>
      </c>
      <c r="BC24" s="134">
        <f t="shared" si="5"/>
        <v>497.65911363035661</v>
      </c>
      <c r="BD24" s="134">
        <f t="shared" si="5"/>
        <v>521.06276528057947</v>
      </c>
      <c r="BE24" s="134">
        <f t="shared" si="5"/>
        <v>453.08498532628892</v>
      </c>
      <c r="BF24" s="134">
        <f t="shared" si="5"/>
        <v>336.92971511594305</v>
      </c>
      <c r="BG24" s="134">
        <f t="shared" si="5"/>
        <v>312.71251671593757</v>
      </c>
      <c r="BH24" s="227">
        <f>BH23+BH14</f>
        <v>331.98769541069169</v>
      </c>
      <c r="BI24" s="134">
        <f t="shared" ref="BI24:BU24" si="6">BI23+BI14</f>
        <v>362.57114502725108</v>
      </c>
      <c r="BJ24" s="134">
        <f t="shared" si="6"/>
        <v>372.60851008689434</v>
      </c>
      <c r="BK24" s="134">
        <f t="shared" si="6"/>
        <v>412.31299999999999</v>
      </c>
      <c r="BL24" s="134">
        <f t="shared" si="6"/>
        <v>412.37112335720161</v>
      </c>
      <c r="BM24" s="134">
        <f t="shared" si="6"/>
        <v>533.0919768588933</v>
      </c>
      <c r="BN24" s="134">
        <f t="shared" si="6"/>
        <v>489.90125478629545</v>
      </c>
      <c r="BO24" s="134">
        <f t="shared" si="6"/>
        <v>353.77548133879225</v>
      </c>
      <c r="BP24" s="134">
        <f t="shared" si="6"/>
        <v>339.21075788243246</v>
      </c>
      <c r="BQ24" s="134">
        <f t="shared" si="6"/>
        <v>286.92189831173039</v>
      </c>
      <c r="BR24" s="134">
        <f t="shared" si="6"/>
        <v>256.22649780045981</v>
      </c>
      <c r="BS24" s="134">
        <f t="shared" si="6"/>
        <v>218.93352141857048</v>
      </c>
      <c r="BT24" s="134">
        <f t="shared" si="6"/>
        <v>182.25672171133451</v>
      </c>
      <c r="BU24" s="134">
        <f t="shared" si="6"/>
        <v>153.8604067767393</v>
      </c>
      <c r="BV24" s="134"/>
      <c r="BW24" s="134"/>
      <c r="BX24" s="134"/>
      <c r="BY24" s="134"/>
      <c r="BZ24" s="135"/>
    </row>
    <row r="25" spans="1:78" ht="26.25" customHeight="1" x14ac:dyDescent="0.35">
      <c r="A25" s="132"/>
      <c r="B25" s="226" t="s">
        <v>306</v>
      </c>
      <c r="C25" s="51"/>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227"/>
      <c r="BI25" s="134"/>
      <c r="BJ25" s="134"/>
      <c r="BK25" s="134"/>
      <c r="BL25" s="134"/>
      <c r="BM25" s="134"/>
      <c r="BN25" s="134"/>
      <c r="BO25" s="134"/>
      <c r="BP25" s="134"/>
      <c r="BQ25" s="134"/>
      <c r="BR25" s="134"/>
      <c r="BS25" s="134"/>
      <c r="BT25" s="134"/>
      <c r="BU25" s="134"/>
      <c r="BV25" s="134"/>
      <c r="BW25" s="134"/>
      <c r="BX25" s="134"/>
      <c r="BY25" s="134"/>
      <c r="BZ25" s="135"/>
    </row>
    <row r="26" spans="1:78" x14ac:dyDescent="0.35">
      <c r="A26" s="132"/>
      <c r="B26" s="61" t="s">
        <v>294</v>
      </c>
      <c r="C26" s="51"/>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134">
        <f>'Income Support'!AH31</f>
        <v>2.8029816586538465</v>
      </c>
      <c r="AI26" s="134">
        <f>'Income Support'!AI31</f>
        <v>3.1177550000000003</v>
      </c>
      <c r="AJ26" s="134">
        <f>'Income Support'!AJ31</f>
        <v>4.417237692307693</v>
      </c>
      <c r="AK26" s="134">
        <f>'Income Support'!AK31</f>
        <v>3.0525300000000004</v>
      </c>
      <c r="AL26" s="134">
        <f>'Income Support'!AL31</f>
        <v>5.1579929999999994</v>
      </c>
      <c r="AM26" s="134">
        <f>'Income Support'!AM31</f>
        <v>4.8207797499999998</v>
      </c>
      <c r="AN26" s="134">
        <f>'Income Support'!AN31</f>
        <v>5.9772190000000007</v>
      </c>
      <c r="AO26" s="134">
        <f>'Income Support'!AO31</f>
        <v>6.0103905714285712</v>
      </c>
      <c r="AP26" s="134">
        <f>'Income Support'!AP31</f>
        <v>6.2181166666666661</v>
      </c>
      <c r="AQ26" s="134">
        <f>'Income Support'!AQ31</f>
        <v>11.184782999999999</v>
      </c>
      <c r="AR26" s="134">
        <f>'Income Support'!AR31</f>
        <v>20.375420333333334</v>
      </c>
      <c r="AS26" s="134">
        <f>'Income Support'!AS31</f>
        <v>23.223578666666668</v>
      </c>
      <c r="AT26" s="134">
        <f>'Income Support'!AT31</f>
        <v>27.424068666666663</v>
      </c>
      <c r="AU26" s="134">
        <f>'Income Support'!AU31</f>
        <v>33.173434999999991</v>
      </c>
      <c r="AV26" s="134">
        <f>'Income Support'!AV31</f>
        <v>38.794090666666669</v>
      </c>
      <c r="AW26" s="134">
        <f>'Income Support'!AW31</f>
        <v>43.345056333333332</v>
      </c>
      <c r="AX26" s="134">
        <f>'Income Support'!AX31</f>
        <v>43.463999999999999</v>
      </c>
      <c r="AY26" s="134">
        <f>'Income Support'!AY31</f>
        <v>46.861000000000004</v>
      </c>
      <c r="AZ26" s="134">
        <f>'Income Support'!AZ31</f>
        <v>50.704000000000001</v>
      </c>
      <c r="BA26" s="134">
        <f>'Income Support'!BA31</f>
        <v>51.632000000000005</v>
      </c>
      <c r="BB26" s="134">
        <f>'Income Support'!BB31</f>
        <v>53.134</v>
      </c>
      <c r="BC26" s="134">
        <f>'Income Support'!BC31</f>
        <v>55.036000000000001</v>
      </c>
      <c r="BD26" s="134">
        <f>'Income Support'!BD31</f>
        <v>63.141999999999996</v>
      </c>
      <c r="BE26" s="134">
        <f>'Income Support'!BE31</f>
        <v>69.936000000000007</v>
      </c>
      <c r="BF26" s="134">
        <f>'Income Support'!BF31</f>
        <v>78.903000000000006</v>
      </c>
      <c r="BG26" s="134">
        <f>'Income Support'!BG31</f>
        <v>44.26</v>
      </c>
      <c r="BH26" s="227">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5">
        <v>0</v>
      </c>
    </row>
    <row r="27" spans="1:78" x14ac:dyDescent="0.35">
      <c r="A27" s="132"/>
      <c r="B27" s="61" t="s">
        <v>295</v>
      </c>
      <c r="C27" s="51"/>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134">
        <f>'Income Support'!AH32+'Income Support'!AH34</f>
        <v>7.5111414455503507</v>
      </c>
      <c r="AI27" s="134">
        <f>'Income Support'!AI32+'Income Support'!AI34</f>
        <v>8.4174038688524586</v>
      </c>
      <c r="AJ27" s="134">
        <f>'Income Support'!AJ32+'Income Support'!AJ34</f>
        <v>9.4816625866666655</v>
      </c>
      <c r="AK27" s="134">
        <f>'Income Support'!AK32+'Income Support'!AK34</f>
        <v>12.034947442955179</v>
      </c>
      <c r="AL27" s="134">
        <f>'Income Support'!AL32+'Income Support'!AL34</f>
        <v>13.745806388888887</v>
      </c>
      <c r="AM27" s="134">
        <f>'Income Support'!AM32+'Income Support'!AM34</f>
        <v>19.090701198757763</v>
      </c>
      <c r="AN27" s="134">
        <f>'Income Support'!AN32+'Income Support'!AN34</f>
        <v>21.007634551282052</v>
      </c>
      <c r="AO27" s="134">
        <f>'Income Support'!AO32+'Income Support'!AO34</f>
        <v>26.119155875576038</v>
      </c>
      <c r="AP27" s="134">
        <f>'Income Support'!AP32+'Income Support'!AP34</f>
        <v>32.606789188888889</v>
      </c>
      <c r="AQ27" s="134">
        <f>'Income Support'!AQ32+'Income Support'!AQ34</f>
        <v>38.531891107954536</v>
      </c>
      <c r="AR27" s="134">
        <f>'Income Support'!AR32+'Income Support'!AR34</f>
        <v>59.18475512688822</v>
      </c>
      <c r="AS27" s="134">
        <f>'Income Support'!AS32+'Income Support'!AS34</f>
        <v>88.33756571666666</v>
      </c>
      <c r="AT27" s="134">
        <f>'Income Support'!AT32+'Income Support'!AT34</f>
        <v>105.5033161810141</v>
      </c>
      <c r="AU27" s="134">
        <f>'Income Support'!AU32+'Income Support'!AU34</f>
        <v>176.29218303667017</v>
      </c>
      <c r="AV27" s="134">
        <f>'Income Support'!AV32+'Income Support'!AV34</f>
        <v>255.36242765825932</v>
      </c>
      <c r="AW27" s="134">
        <f>'Income Support'!AW32+'Income Support'!AW34</f>
        <v>326.26827882189571</v>
      </c>
      <c r="AX27" s="134">
        <f>'Income Support'!AX32+'Income Support'!AX34</f>
        <v>301.11099999999999</v>
      </c>
      <c r="AY27" s="134">
        <f>'Income Support'!AY32+'Income Support'!AY34</f>
        <v>349.55500000000001</v>
      </c>
      <c r="AZ27" s="134">
        <f>'Income Support'!AZ32+'Income Support'!AZ34</f>
        <v>383.83500000000004</v>
      </c>
      <c r="BA27" s="134">
        <f>'Income Support'!BA32+'Income Support'!BA34</f>
        <v>410.74400000000003</v>
      </c>
      <c r="BB27" s="134">
        <f>'Income Support'!BB32+'Income Support'!BB34</f>
        <v>430.81400000000002</v>
      </c>
      <c r="BC27" s="134">
        <f>'Income Support'!BC32+'Income Support'!BC34</f>
        <v>504.67800000000005</v>
      </c>
      <c r="BD27" s="134">
        <f>'Income Support'!BD32+'Income Support'!BD34</f>
        <v>645.44600000000003</v>
      </c>
      <c r="BE27" s="134">
        <f>'Income Support'!BE32+'Income Support'!BE34</f>
        <v>762.50800000000004</v>
      </c>
      <c r="BF27" s="134">
        <f>'Income Support'!BF32+'Income Support'!BF34</f>
        <v>868.03</v>
      </c>
      <c r="BG27" s="134">
        <f>'Income Support'!BG32+'Income Support'!BG34</f>
        <v>922.62299999999993</v>
      </c>
      <c r="BH27" s="227">
        <f>'Income Support'!BH11</f>
        <v>762.85481436764269</v>
      </c>
      <c r="BI27" s="134">
        <f>'Income Support'!BI11</f>
        <v>581.84828131173447</v>
      </c>
      <c r="BJ27" s="134">
        <f>'Income Support'!BJ11</f>
        <v>473.61722956436608</v>
      </c>
      <c r="BK27" s="134">
        <f>'Income Support'!BK11</f>
        <v>413.95084160102698</v>
      </c>
      <c r="BL27" s="134">
        <f>'Income Support'!BL11</f>
        <v>361.9907599972754</v>
      </c>
      <c r="BM27" s="134">
        <f>'Income Support'!BM11</f>
        <v>257.46548854574922</v>
      </c>
      <c r="BN27" s="134">
        <f>'Income Support'!BN11</f>
        <v>205.60454345030763</v>
      </c>
      <c r="BO27" s="134">
        <f>'Income Support'!BO11</f>
        <v>154.90300893745626</v>
      </c>
      <c r="BP27" s="134">
        <f>'Income Support'!BP11</f>
        <v>76.267852899601877</v>
      </c>
      <c r="BQ27" s="134">
        <f>'Income Support'!BQ11</f>
        <v>20.56193343208226</v>
      </c>
      <c r="BR27" s="134">
        <f>'Income Support'!BR11</f>
        <v>6.1435737027836854</v>
      </c>
      <c r="BS27" s="134">
        <f>'Income Support'!BS11</f>
        <v>2.054652867902226</v>
      </c>
      <c r="BT27" s="134">
        <f>'Income Support'!BT11</f>
        <v>0.52378414252916405</v>
      </c>
      <c r="BU27" s="134">
        <f>'Income Support'!BU11</f>
        <v>0</v>
      </c>
      <c r="BV27" s="134">
        <f>'Income Support'!BV11</f>
        <v>0</v>
      </c>
      <c r="BW27" s="134">
        <f>'Income Support'!BW11</f>
        <v>0</v>
      </c>
      <c r="BX27" s="134">
        <f>'Income Support'!BX11</f>
        <v>0</v>
      </c>
      <c r="BY27" s="134">
        <f>'Income Support'!BY11</f>
        <v>0</v>
      </c>
      <c r="BZ27" s="135">
        <f>'Income Support'!BZ11</f>
        <v>0</v>
      </c>
    </row>
    <row r="28" spans="1:78" x14ac:dyDescent="0.35">
      <c r="A28" s="132"/>
      <c r="B28" s="61" t="s">
        <v>296</v>
      </c>
      <c r="C28" s="51"/>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134">
        <f>'Income Support'!AH33</f>
        <v>182.15085531267607</v>
      </c>
      <c r="AI28" s="134">
        <f>'Income Support'!AI33</f>
        <v>193.603454</v>
      </c>
      <c r="AJ28" s="134">
        <f>'Income Support'!AJ33</f>
        <v>246.08449246153847</v>
      </c>
      <c r="AK28" s="134">
        <f>'Income Support'!AK33</f>
        <v>298.00780700000001</v>
      </c>
      <c r="AL28" s="134">
        <f>'Income Support'!AL33</f>
        <v>372.96242025000004</v>
      </c>
      <c r="AM28" s="134">
        <f>'Income Support'!AM33</f>
        <v>418.66883899999999</v>
      </c>
      <c r="AN28" s="134">
        <f>'Income Support'!AN33</f>
        <v>472.97908750000005</v>
      </c>
      <c r="AO28" s="134">
        <f>'Income Support'!AO33</f>
        <v>559.46277857142854</v>
      </c>
      <c r="AP28" s="134">
        <f>'Income Support'!AP33</f>
        <v>619.10317680000003</v>
      </c>
      <c r="AQ28" s="134">
        <f>'Income Support'!AQ33</f>
        <v>687.23668999999995</v>
      </c>
      <c r="AR28" s="134">
        <f>'Income Support'!AR33</f>
        <v>786.62654500000008</v>
      </c>
      <c r="AS28" s="134">
        <f>'Income Support'!AS33</f>
        <v>914.84584999999981</v>
      </c>
      <c r="AT28" s="134">
        <f>'Income Support'!AT33</f>
        <v>1031.7429646666667</v>
      </c>
      <c r="AU28" s="134">
        <f>'Income Support'!AU33</f>
        <v>1238.1339973333331</v>
      </c>
      <c r="AV28" s="134">
        <f>'Income Support'!AV33</f>
        <v>1496.1980143333333</v>
      </c>
      <c r="AW28" s="134">
        <f>'Income Support'!AW33</f>
        <v>1640.7096546666664</v>
      </c>
      <c r="AX28" s="134">
        <f>'Income Support'!AX33</f>
        <v>1565.194</v>
      </c>
      <c r="AY28" s="134">
        <f>'Income Support'!AY33</f>
        <v>1620.7080000000001</v>
      </c>
      <c r="AZ28" s="134">
        <f>'Income Support'!AZ33</f>
        <v>1655.7110000000002</v>
      </c>
      <c r="BA28" s="134">
        <f>'Income Support'!BA33</f>
        <v>1620.1309999999999</v>
      </c>
      <c r="BB28" s="134">
        <f>'Income Support'!BB33</f>
        <v>1603.6470000000002</v>
      </c>
      <c r="BC28" s="134">
        <f>'Income Support'!BC33</f>
        <v>1767.1590000000001</v>
      </c>
      <c r="BD28" s="134">
        <f>'Income Support'!BD33</f>
        <v>2165.7539999999999</v>
      </c>
      <c r="BE28" s="134">
        <f>'Income Support'!BE33</f>
        <v>2410.0329999999999</v>
      </c>
      <c r="BF28" s="134">
        <f>'Income Support'!BF33</f>
        <v>2614.94</v>
      </c>
      <c r="BG28" s="134">
        <f>'Income Support'!BG33</f>
        <v>2692.2280000000001</v>
      </c>
      <c r="BH28" s="227">
        <f>'Income Support'!BH12</f>
        <v>2379.5925143374584</v>
      </c>
      <c r="BI28" s="134">
        <f>'Income Support'!BI12</f>
        <v>1837.3630975898855</v>
      </c>
      <c r="BJ28" s="134">
        <f>'Income Support'!BJ12</f>
        <v>1488.0812530592266</v>
      </c>
      <c r="BK28" s="134">
        <f>'Income Support'!BK12</f>
        <v>1240.0749327219526</v>
      </c>
      <c r="BL28" s="134">
        <f>'Income Support'!BL12</f>
        <v>1019.2297363963041</v>
      </c>
      <c r="BM28" s="134">
        <f>'Income Support'!BM12</f>
        <v>573.42465157263109</v>
      </c>
      <c r="BN28" s="134">
        <f>'Income Support'!BN12</f>
        <v>385.58487222799226</v>
      </c>
      <c r="BO28" s="134">
        <f>'Income Support'!BO12</f>
        <v>257.83000969421636</v>
      </c>
      <c r="BP28" s="134">
        <f>'Income Support'!BP12</f>
        <v>181.74617268748545</v>
      </c>
      <c r="BQ28" s="134">
        <f>'Income Support'!BQ12</f>
        <v>126.36562807856818</v>
      </c>
      <c r="BR28" s="134">
        <f>'Income Support'!BR12</f>
        <v>93.6580137692699</v>
      </c>
      <c r="BS28" s="134">
        <f>'Income Support'!BS12</f>
        <v>62.747404987093589</v>
      </c>
      <c r="BT28" s="134">
        <f>'Income Support'!BT12</f>
        <v>46.221046769974315</v>
      </c>
      <c r="BU28" s="134">
        <f>'Income Support'!BU12</f>
        <v>33.137810044803572</v>
      </c>
      <c r="BV28" s="134">
        <f>'Income Support'!BV12</f>
        <v>25.367637799262493</v>
      </c>
      <c r="BW28" s="134">
        <f>'Income Support'!BW12</f>
        <v>19.789564578646964</v>
      </c>
      <c r="BX28" s="134">
        <f>'Income Support'!BX12</f>
        <v>15.43729044594977</v>
      </c>
      <c r="BY28" s="134">
        <f>'Income Support'!BY12</f>
        <v>12.559143256777348</v>
      </c>
      <c r="BZ28" s="135">
        <f>'Income Support'!BZ12</f>
        <v>9.9538406584469552</v>
      </c>
    </row>
    <row r="29" spans="1:78" x14ac:dyDescent="0.35">
      <c r="A29" s="132"/>
      <c r="B29" s="61" t="s">
        <v>297</v>
      </c>
      <c r="C29" s="51"/>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134">
        <f>'Income Support'!AH30+'Table 2a'!AH13</f>
        <v>93.471266166347988</v>
      </c>
      <c r="AI29" s="134">
        <f>'Income Support'!AI30+'Table 2a'!AI13</f>
        <v>94.923246999999989</v>
      </c>
      <c r="AJ29" s="134">
        <f>'Income Support'!AJ30+'Table 2a'!AJ13</f>
        <v>133.38773399999999</v>
      </c>
      <c r="AK29" s="134">
        <f>'Income Support'!AK30+'Table 2a'!AK13</f>
        <v>247.07490900000002</v>
      </c>
      <c r="AL29" s="134">
        <f>'Income Support'!AL30+'Table 2a'!AL13</f>
        <v>357.58954</v>
      </c>
      <c r="AM29" s="134">
        <f>'Income Support'!AM30+'Table 2a'!AM13</f>
        <v>431.42880574999998</v>
      </c>
      <c r="AN29" s="134">
        <f>'Income Support'!AN30+'Table 2a'!AN13</f>
        <v>509.44051474999986</v>
      </c>
      <c r="AO29" s="134">
        <f>'Income Support'!AO30+'Table 2a'!AO13</f>
        <v>568.12316771428561</v>
      </c>
      <c r="AP29" s="134">
        <f>'Income Support'!AP30+'Table 2a'!AP13</f>
        <v>574.2704686666666</v>
      </c>
      <c r="AQ29" s="134">
        <f>'Income Support'!AQ30+'Table 2a'!AQ13</f>
        <v>536.17211133333342</v>
      </c>
      <c r="AR29" s="134">
        <f>'Income Support'!AR30+'Table 2a'!AR13</f>
        <v>433.57405600000004</v>
      </c>
      <c r="AS29" s="134">
        <f>'Income Support'!AS30+'Table 2a'!AS13</f>
        <v>354.685723</v>
      </c>
      <c r="AT29" s="134">
        <f>'Income Support'!AT30+'Table 2a'!AT13</f>
        <v>376.53609799999998</v>
      </c>
      <c r="AU29" s="134">
        <f>'Income Support'!AU30+'Table 2a'!AU13</f>
        <v>563.69445233333329</v>
      </c>
      <c r="AV29" s="134">
        <f>'Income Support'!AV30+'Table 2a'!AV13</f>
        <v>715.69305299999996</v>
      </c>
      <c r="AW29" s="134">
        <f>'Income Support'!AW30+'Table 2a'!AW13</f>
        <v>769.72457333333318</v>
      </c>
      <c r="AX29" s="134">
        <f>'Income Support'!AX30+'Table 2a'!AX13</f>
        <v>820</v>
      </c>
      <c r="AY29" s="134">
        <f>'Income Support'!AY30+'Table 2a'!AY13</f>
        <v>660</v>
      </c>
      <c r="AZ29" s="134">
        <f>'Income Support'!AZ30+'Table 2a'!AZ13</f>
        <v>490</v>
      </c>
      <c r="BA29" s="134">
        <f>'Table 2a'!BA13</f>
        <v>330</v>
      </c>
      <c r="BB29" s="134">
        <f>'Table 2a'!BB13</f>
        <v>305</v>
      </c>
      <c r="BC29" s="134">
        <f>'Table 2a'!BC13</f>
        <v>285</v>
      </c>
      <c r="BD29" s="134">
        <f>'Table 2a'!BD13</f>
        <v>305</v>
      </c>
      <c r="BE29" s="134">
        <f>'Table 2a'!BE13</f>
        <v>284</v>
      </c>
      <c r="BF29" s="134">
        <f>'Table 2a'!BF13</f>
        <v>289.81299999999999</v>
      </c>
      <c r="BG29" s="134">
        <f>'Table 2a'!BG13</f>
        <v>255.8872903330878</v>
      </c>
      <c r="BH29" s="227">
        <f>'Table 2a'!BH13</f>
        <v>142.881</v>
      </c>
      <c r="BI29" s="134">
        <f>'Table 2a'!BI13</f>
        <v>24.123565300067376</v>
      </c>
      <c r="BJ29" s="134">
        <f>'Table 2a'!BJ13</f>
        <v>12.22461096189574</v>
      </c>
      <c r="BK29" s="134">
        <f>'Table 2a'!BK13</f>
        <v>0</v>
      </c>
      <c r="BL29" s="134">
        <f>'Table 2a'!BL13</f>
        <v>0</v>
      </c>
      <c r="BM29" s="134">
        <f>'Table 2a'!BM13</f>
        <v>0</v>
      </c>
      <c r="BN29" s="134">
        <f>'Table 2a'!BN13</f>
        <v>0</v>
      </c>
      <c r="BO29" s="134">
        <f>'Table 2a'!BO13</f>
        <v>0</v>
      </c>
      <c r="BP29" s="134">
        <f>'Table 2a'!BP13</f>
        <v>0</v>
      </c>
      <c r="BQ29" s="134">
        <f>'Table 2a'!BQ13</f>
        <v>0</v>
      </c>
      <c r="BR29" s="134">
        <f>'Table 2a'!BR13</f>
        <v>0</v>
      </c>
      <c r="BS29" s="134">
        <f>'Table 2a'!BS13</f>
        <v>0</v>
      </c>
      <c r="BT29" s="134">
        <f>'Table 2a'!BT13</f>
        <v>0</v>
      </c>
      <c r="BU29" s="134">
        <f>'Table 2a'!BU13</f>
        <v>0</v>
      </c>
      <c r="BV29" s="134">
        <f>'Table 2a'!BV13</f>
        <v>0</v>
      </c>
      <c r="BW29" s="134">
        <f>'Table 2a'!BW13</f>
        <v>0</v>
      </c>
      <c r="BX29" s="134">
        <f>'Table 2a'!BX13</f>
        <v>0</v>
      </c>
      <c r="BY29" s="134">
        <f>'Table 2a'!BY13</f>
        <v>0</v>
      </c>
      <c r="BZ29" s="135">
        <f>'Table 2a'!BZ13</f>
        <v>0</v>
      </c>
    </row>
    <row r="30" spans="1:78" x14ac:dyDescent="0.35">
      <c r="A30" s="132"/>
      <c r="B30" s="61" t="s">
        <v>298</v>
      </c>
      <c r="C30" s="51"/>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134">
        <f>'Income Support'!AH35</f>
        <v>1.5700192131147541</v>
      </c>
      <c r="AI30" s="134">
        <f>'Income Support'!AI35</f>
        <v>2.0185961311475409</v>
      </c>
      <c r="AJ30" s="134">
        <f>'Income Support'!AJ35</f>
        <v>2.5145194133333337</v>
      </c>
      <c r="AK30" s="134">
        <f>'Income Support'!AK35</f>
        <v>4.1943370570448213</v>
      </c>
      <c r="AL30" s="134">
        <f>'Income Support'!AL35</f>
        <v>6.0108461111111113</v>
      </c>
      <c r="AM30" s="134">
        <f>'Income Support'!AM35</f>
        <v>8.9534398012422383</v>
      </c>
      <c r="AN30" s="134">
        <f>'Income Support'!AN35</f>
        <v>11.366141948717949</v>
      </c>
      <c r="AO30" s="134">
        <f>'Income Support'!AO35</f>
        <v>12.40421998156682</v>
      </c>
      <c r="AP30" s="134">
        <f>'Income Support'!AP35</f>
        <v>13.377009744444447</v>
      </c>
      <c r="AQ30" s="134">
        <f>'Income Support'!AQ35</f>
        <v>18.165157558712117</v>
      </c>
      <c r="AR30" s="134">
        <f>'Income Support'!AR35</f>
        <v>22.602176873111784</v>
      </c>
      <c r="AS30" s="134">
        <f>'Income Support'!AS35</f>
        <v>36.159565949999994</v>
      </c>
      <c r="AT30" s="134">
        <f>'Income Support'!AT35</f>
        <v>60.108176818985882</v>
      </c>
      <c r="AU30" s="134">
        <f>'Income Support'!AU35</f>
        <v>72.762087296663097</v>
      </c>
      <c r="AV30" s="134">
        <f>'Income Support'!AV35</f>
        <v>82.914424675073988</v>
      </c>
      <c r="AW30" s="134">
        <f>'Income Support'!AW35</f>
        <v>91.830058844770917</v>
      </c>
      <c r="AX30" s="134">
        <f>'Income Support'!AX35</f>
        <v>56.148000000000003</v>
      </c>
      <c r="AY30" s="134">
        <f>'Income Support'!AY35</f>
        <v>67.225999999999999</v>
      </c>
      <c r="AZ30" s="134">
        <f>'Income Support'!AZ35</f>
        <v>72.277000000000001</v>
      </c>
      <c r="BA30" s="134">
        <f>'Income Support'!BA35</f>
        <v>71.974000000000004</v>
      </c>
      <c r="BB30" s="134">
        <f>'Income Support'!BB35</f>
        <v>72.932000000000002</v>
      </c>
      <c r="BC30" s="134">
        <f>'Income Support'!BC35</f>
        <v>57.133000000000003</v>
      </c>
      <c r="BD30" s="134">
        <f>'Income Support'!BD35</f>
        <v>70.122000000000014</v>
      </c>
      <c r="BE30" s="134">
        <f>'Income Support'!BE35</f>
        <v>82.59</v>
      </c>
      <c r="BF30" s="134">
        <f>'Income Support'!BF35</f>
        <v>93.134</v>
      </c>
      <c r="BG30" s="134">
        <f>'Income Support'!BG35</f>
        <v>93.677999999999997</v>
      </c>
      <c r="BH30" s="227">
        <f>'Income Support'!BH13+'Income Support'!BH14</f>
        <v>135.55267129489889</v>
      </c>
      <c r="BI30" s="134">
        <f>'Income Support'!BI13+'Income Support'!BI14</f>
        <v>106.78862109838009</v>
      </c>
      <c r="BJ30" s="134">
        <f>'Income Support'!BJ13+'Income Support'!BJ14</f>
        <v>88.301517376407233</v>
      </c>
      <c r="BK30" s="134">
        <f>'Income Support'!BK13+'Income Support'!BK14</f>
        <v>83.486206160473344</v>
      </c>
      <c r="BL30" s="134">
        <f>'Income Support'!BL13+'Income Support'!BL14</f>
        <v>74.469583454151902</v>
      </c>
      <c r="BM30" s="134">
        <f>'Income Support'!BM13+'Income Support'!BM14</f>
        <v>46.082289627416799</v>
      </c>
      <c r="BN30" s="134">
        <f>'Income Support'!BN13+'Income Support'!BN14</f>
        <v>42.030298381239113</v>
      </c>
      <c r="BO30" s="134">
        <f>'Income Support'!BO13+'Income Support'!BO14</f>
        <v>38.324695975425612</v>
      </c>
      <c r="BP30" s="134">
        <f>'Income Support'!BP13+'Income Support'!BP14</f>
        <v>34.26120907045155</v>
      </c>
      <c r="BQ30" s="134">
        <f>'Income Support'!BQ13+'Income Support'!BQ14</f>
        <v>25.247131731818119</v>
      </c>
      <c r="BR30" s="134">
        <f>'Income Support'!BR13+'Income Support'!BR14</f>
        <v>19.689829310529547</v>
      </c>
      <c r="BS30" s="134">
        <f>'Income Support'!BS13+'Income Support'!BS14</f>
        <v>15.422745257298772</v>
      </c>
      <c r="BT30" s="134">
        <f>'Income Support'!BT13+'Income Support'!BT14</f>
        <v>12.429538210651657</v>
      </c>
      <c r="BU30" s="134">
        <f>'Income Support'!BU13+'Income Support'!BU14</f>
        <v>9.4699919744942598</v>
      </c>
      <c r="BV30" s="134">
        <f>'Income Support'!BV13+'Income Support'!BV14</f>
        <v>7.3137487241668859</v>
      </c>
      <c r="BW30" s="134">
        <f>'Income Support'!BW13+'Income Support'!BW14</f>
        <v>5.7133417226402106</v>
      </c>
      <c r="BX30" s="134">
        <f>'Income Support'!BX13+'Income Support'!BX14</f>
        <v>4.4695253308130987</v>
      </c>
      <c r="BY30" s="134">
        <f>'Income Support'!BY13+'Income Support'!BY14</f>
        <v>3.5180632811400359</v>
      </c>
      <c r="BZ30" s="135">
        <f>'Income Support'!BZ13+'Income Support'!BZ14</f>
        <v>2.8546598480580667</v>
      </c>
    </row>
    <row r="31" spans="1:78" ht="26.25" customHeight="1" x14ac:dyDescent="0.35">
      <c r="A31" s="132"/>
      <c r="B31" s="139" t="s">
        <v>299</v>
      </c>
      <c r="C31" s="51"/>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134">
        <f>SUM(AH27:AH30)</f>
        <v>284.70328213768914</v>
      </c>
      <c r="AI31" s="134">
        <f t="shared" ref="AI31:BU31" si="7">SUM(AI27:AI30)</f>
        <v>298.96270099999998</v>
      </c>
      <c r="AJ31" s="134">
        <f t="shared" si="7"/>
        <v>391.4684084615385</v>
      </c>
      <c r="AK31" s="134">
        <f t="shared" si="7"/>
        <v>561.31200049999995</v>
      </c>
      <c r="AL31" s="134">
        <f t="shared" si="7"/>
        <v>750.30861275000007</v>
      </c>
      <c r="AM31" s="134">
        <f t="shared" si="7"/>
        <v>878.14178574999994</v>
      </c>
      <c r="AN31" s="134">
        <f t="shared" si="7"/>
        <v>1014.7933787499999</v>
      </c>
      <c r="AO31" s="134">
        <f t="shared" si="7"/>
        <v>1166.1093221428569</v>
      </c>
      <c r="AP31" s="134">
        <f t="shared" si="7"/>
        <v>1239.3574444000001</v>
      </c>
      <c r="AQ31" s="134">
        <f t="shared" si="7"/>
        <v>1280.1058499999999</v>
      </c>
      <c r="AR31" s="134">
        <f t="shared" si="7"/>
        <v>1301.9875330000002</v>
      </c>
      <c r="AS31" s="134">
        <f t="shared" si="7"/>
        <v>1394.0287046666663</v>
      </c>
      <c r="AT31" s="134">
        <f t="shared" si="7"/>
        <v>1573.8905556666666</v>
      </c>
      <c r="AU31" s="134">
        <f t="shared" si="7"/>
        <v>2050.8827199999996</v>
      </c>
      <c r="AV31" s="134">
        <f t="shared" si="7"/>
        <v>2550.1679196666664</v>
      </c>
      <c r="AW31" s="134">
        <f t="shared" si="7"/>
        <v>2828.5325656666664</v>
      </c>
      <c r="AX31" s="134">
        <f t="shared" si="7"/>
        <v>2742.453</v>
      </c>
      <c r="AY31" s="134">
        <f t="shared" si="7"/>
        <v>2697.489</v>
      </c>
      <c r="AZ31" s="134">
        <f t="shared" si="7"/>
        <v>2601.8230000000003</v>
      </c>
      <c r="BA31" s="134">
        <f t="shared" si="7"/>
        <v>2432.8490000000002</v>
      </c>
      <c r="BB31" s="134">
        <f t="shared" si="7"/>
        <v>2412.393</v>
      </c>
      <c r="BC31" s="134">
        <f t="shared" si="7"/>
        <v>2613.9699999999998</v>
      </c>
      <c r="BD31" s="134">
        <f t="shared" si="7"/>
        <v>3186.3219999999997</v>
      </c>
      <c r="BE31" s="134">
        <f t="shared" si="7"/>
        <v>3539.1310000000003</v>
      </c>
      <c r="BF31" s="134">
        <f t="shared" si="7"/>
        <v>3865.9170000000004</v>
      </c>
      <c r="BG31" s="134">
        <f t="shared" si="7"/>
        <v>3964.416290333088</v>
      </c>
      <c r="BH31" s="227">
        <f t="shared" si="7"/>
        <v>3420.8809999999999</v>
      </c>
      <c r="BI31" s="134">
        <f t="shared" si="7"/>
        <v>2550.1235653000672</v>
      </c>
      <c r="BJ31" s="134">
        <f t="shared" si="7"/>
        <v>2062.2246109618955</v>
      </c>
      <c r="BK31" s="134">
        <f t="shared" si="7"/>
        <v>1737.5119804834528</v>
      </c>
      <c r="BL31" s="134">
        <f t="shared" si="7"/>
        <v>1455.6900798477316</v>
      </c>
      <c r="BM31" s="134">
        <f t="shared" si="7"/>
        <v>876.97242974579706</v>
      </c>
      <c r="BN31" s="134">
        <f t="shared" si="7"/>
        <v>633.219714059539</v>
      </c>
      <c r="BO31" s="134">
        <f t="shared" si="7"/>
        <v>451.05771460709821</v>
      </c>
      <c r="BP31" s="134">
        <f t="shared" si="7"/>
        <v>292.27523465753887</v>
      </c>
      <c r="BQ31" s="134">
        <f t="shared" si="7"/>
        <v>172.17469324246855</v>
      </c>
      <c r="BR31" s="134">
        <f t="shared" si="7"/>
        <v>119.49141678258313</v>
      </c>
      <c r="BS31" s="134">
        <f t="shared" si="7"/>
        <v>80.22480311229458</v>
      </c>
      <c r="BT31" s="134">
        <f t="shared" si="7"/>
        <v>59.174369123155138</v>
      </c>
      <c r="BU31" s="134">
        <f t="shared" si="7"/>
        <v>42.607802019297836</v>
      </c>
      <c r="BV31" s="134">
        <f>SUM(BV27:BV30)</f>
        <v>32.681386523429381</v>
      </c>
      <c r="BW31" s="134">
        <f>SUM(BW27:BW30)</f>
        <v>25.502906301287176</v>
      </c>
      <c r="BX31" s="134">
        <f>SUM(BX27:BX30)</f>
        <v>19.906815776762869</v>
      </c>
      <c r="BY31" s="134">
        <f>SUM(BY27:BY30)</f>
        <v>16.077206537917384</v>
      </c>
      <c r="BZ31" s="135">
        <f>SUM(BZ27:BZ30)</f>
        <v>12.808500506505021</v>
      </c>
    </row>
    <row r="32" spans="1:78" x14ac:dyDescent="0.35">
      <c r="A32" s="132"/>
      <c r="B32" s="139" t="s">
        <v>300</v>
      </c>
      <c r="C32" s="5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134">
        <f>AH31+AH26</f>
        <v>287.50626379634298</v>
      </c>
      <c r="AI32" s="134">
        <f t="shared" ref="AI32:BU32" si="8">AI31+AI26</f>
        <v>302.08045599999997</v>
      </c>
      <c r="AJ32" s="134">
        <f t="shared" si="8"/>
        <v>395.88564615384621</v>
      </c>
      <c r="AK32" s="134">
        <f t="shared" si="8"/>
        <v>564.3645305</v>
      </c>
      <c r="AL32" s="134">
        <f t="shared" si="8"/>
        <v>755.4666057500001</v>
      </c>
      <c r="AM32" s="134">
        <f t="shared" si="8"/>
        <v>882.96256549999998</v>
      </c>
      <c r="AN32" s="134">
        <f t="shared" si="8"/>
        <v>1020.7705977499999</v>
      </c>
      <c r="AO32" s="134">
        <f t="shared" si="8"/>
        <v>1172.1197127142855</v>
      </c>
      <c r="AP32" s="134">
        <f t="shared" si="8"/>
        <v>1245.5755610666668</v>
      </c>
      <c r="AQ32" s="134">
        <f t="shared" si="8"/>
        <v>1291.2906329999998</v>
      </c>
      <c r="AR32" s="134">
        <f t="shared" si="8"/>
        <v>1322.3629533333335</v>
      </c>
      <c r="AS32" s="134">
        <f t="shared" si="8"/>
        <v>1417.252283333333</v>
      </c>
      <c r="AT32" s="134">
        <f t="shared" si="8"/>
        <v>1601.3146243333333</v>
      </c>
      <c r="AU32" s="134">
        <f t="shared" si="8"/>
        <v>2084.0561549999998</v>
      </c>
      <c r="AV32" s="134">
        <f t="shared" si="8"/>
        <v>2588.9620103333332</v>
      </c>
      <c r="AW32" s="134">
        <f t="shared" si="8"/>
        <v>2871.877622</v>
      </c>
      <c r="AX32" s="134">
        <f t="shared" si="8"/>
        <v>2785.9169999999999</v>
      </c>
      <c r="AY32" s="134">
        <f t="shared" si="8"/>
        <v>2744.35</v>
      </c>
      <c r="AZ32" s="134">
        <f t="shared" si="8"/>
        <v>2652.5270000000005</v>
      </c>
      <c r="BA32" s="134">
        <f t="shared" si="8"/>
        <v>2484.4810000000002</v>
      </c>
      <c r="BB32" s="134">
        <f t="shared" si="8"/>
        <v>2465.527</v>
      </c>
      <c r="BC32" s="134">
        <f t="shared" si="8"/>
        <v>2669.0059999999999</v>
      </c>
      <c r="BD32" s="134">
        <f t="shared" si="8"/>
        <v>3249.4639999999995</v>
      </c>
      <c r="BE32" s="134">
        <f t="shared" si="8"/>
        <v>3609.0670000000005</v>
      </c>
      <c r="BF32" s="134">
        <f t="shared" si="8"/>
        <v>3944.82</v>
      </c>
      <c r="BG32" s="134">
        <f t="shared" si="8"/>
        <v>4008.6762903330882</v>
      </c>
      <c r="BH32" s="227">
        <f t="shared" si="8"/>
        <v>3420.8809999999999</v>
      </c>
      <c r="BI32" s="134">
        <f t="shared" si="8"/>
        <v>2550.1235653000672</v>
      </c>
      <c r="BJ32" s="134">
        <f t="shared" si="8"/>
        <v>2062.2246109618955</v>
      </c>
      <c r="BK32" s="134">
        <f t="shared" si="8"/>
        <v>1737.5119804834528</v>
      </c>
      <c r="BL32" s="134">
        <f t="shared" si="8"/>
        <v>1455.6900798477316</v>
      </c>
      <c r="BM32" s="134">
        <f t="shared" si="8"/>
        <v>876.97242974579706</v>
      </c>
      <c r="BN32" s="134">
        <f t="shared" si="8"/>
        <v>633.219714059539</v>
      </c>
      <c r="BO32" s="134">
        <f t="shared" si="8"/>
        <v>451.05771460709821</v>
      </c>
      <c r="BP32" s="134">
        <f t="shared" si="8"/>
        <v>292.27523465753887</v>
      </c>
      <c r="BQ32" s="134">
        <f t="shared" si="8"/>
        <v>172.17469324246855</v>
      </c>
      <c r="BR32" s="134">
        <f t="shared" si="8"/>
        <v>119.49141678258313</v>
      </c>
      <c r="BS32" s="134">
        <f t="shared" si="8"/>
        <v>80.22480311229458</v>
      </c>
      <c r="BT32" s="134">
        <f t="shared" si="8"/>
        <v>59.174369123155138</v>
      </c>
      <c r="BU32" s="134">
        <f t="shared" si="8"/>
        <v>42.607802019297836</v>
      </c>
      <c r="BV32" s="134">
        <f>BV31+BV26</f>
        <v>32.681386523429381</v>
      </c>
      <c r="BW32" s="134">
        <f>BW31+BW26</f>
        <v>25.502906301287176</v>
      </c>
      <c r="BX32" s="134">
        <f>BX31+BX26</f>
        <v>19.906815776762869</v>
      </c>
      <c r="BY32" s="134">
        <f>BY31+BY26</f>
        <v>16.077206537917384</v>
      </c>
      <c r="BZ32" s="135">
        <f>BZ31+BZ26</f>
        <v>12.808500506505021</v>
      </c>
    </row>
    <row r="33" spans="1:78" ht="26.25" customHeight="1" x14ac:dyDescent="0.35">
      <c r="A33" s="132"/>
      <c r="B33" s="226" t="s">
        <v>307</v>
      </c>
      <c r="C33" s="51"/>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227"/>
      <c r="BI33" s="134"/>
      <c r="BJ33" s="134"/>
      <c r="BK33" s="134"/>
      <c r="BL33" s="134"/>
      <c r="BM33" s="134"/>
      <c r="BN33" s="134"/>
      <c r="BO33" s="134"/>
      <c r="BP33" s="134"/>
      <c r="BQ33" s="134"/>
      <c r="BR33" s="134"/>
      <c r="BS33" s="134"/>
      <c r="BT33" s="134"/>
      <c r="BU33" s="134"/>
      <c r="BV33" s="134"/>
      <c r="BW33" s="134"/>
      <c r="BX33" s="134"/>
      <c r="BY33" s="134"/>
      <c r="BZ33" s="135"/>
    </row>
    <row r="34" spans="1:78" x14ac:dyDescent="0.35">
      <c r="A34" s="132"/>
      <c r="B34" s="61" t="s">
        <v>294</v>
      </c>
      <c r="C34" s="51"/>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134">
        <f>'Income Support'!AH37</f>
        <v>0</v>
      </c>
      <c r="AI34" s="134">
        <f>'Income Support'!AI37</f>
        <v>7.9208541951414011</v>
      </c>
      <c r="AJ34" s="134">
        <f>'Income Support'!AJ37</f>
        <v>14.257537551254522</v>
      </c>
      <c r="AK34" s="134">
        <f>'Income Support'!AK37</f>
        <v>18.217964648825223</v>
      </c>
      <c r="AL34" s="134">
        <f>'Income Support'!AL37</f>
        <v>30.891331361051463</v>
      </c>
      <c r="AM34" s="134">
        <f>'Income Support'!AM37</f>
        <v>82.376883629470569</v>
      </c>
      <c r="AN34" s="134">
        <f>'Income Support'!AN37</f>
        <v>158.41708390282801</v>
      </c>
      <c r="AO34" s="134">
        <f>'Income Support'!AO37</f>
        <v>275.64572599092071</v>
      </c>
      <c r="AP34" s="134">
        <f>'Income Support'!AP37</f>
        <v>396.04270975706999</v>
      </c>
      <c r="AQ34" s="134">
        <f>'Income Support'!AQ37</f>
        <v>531.48931649398799</v>
      </c>
      <c r="AR34" s="134">
        <f>'Income Support'!AR37</f>
        <v>695.45099833341499</v>
      </c>
      <c r="AS34" s="134">
        <f>'Income Support'!AS37</f>
        <v>875.25438856312473</v>
      </c>
      <c r="AT34" s="134">
        <f>'Income Support'!AT37</f>
        <v>1012.7680845889809</v>
      </c>
      <c r="AU34" s="134">
        <f>'Income Support'!AU37</f>
        <v>1284.9325956024427</v>
      </c>
      <c r="AV34" s="134">
        <f>'Income Support'!AV37</f>
        <v>1549.3917064717893</v>
      </c>
      <c r="AW34" s="134">
        <f>'Income Support'!AW37</f>
        <v>1694.465297394725</v>
      </c>
      <c r="AX34" s="134">
        <f>'Income Support'!AX37</f>
        <v>1703.4202564991706</v>
      </c>
      <c r="AY34" s="134">
        <f>'Income Support'!AY37</f>
        <v>1500.1314740626374</v>
      </c>
      <c r="AZ34" s="134">
        <f>'Income Support'!AZ37</f>
        <v>1421.519831098472</v>
      </c>
      <c r="BA34" s="134">
        <f>'Income Support'!BA37</f>
        <v>1299.9456455967315</v>
      </c>
      <c r="BB34" s="134">
        <f>'Income Support'!BB37</f>
        <v>1181.8139462800841</v>
      </c>
      <c r="BC34" s="134">
        <f>'Income Support'!BC37</f>
        <v>1112.7124440704331</v>
      </c>
      <c r="BD34" s="134">
        <f>'Income Support'!BD37</f>
        <v>1077.816952234662</v>
      </c>
      <c r="BE34" s="134">
        <f>'Income Support'!BE37</f>
        <v>1056.9938777475572</v>
      </c>
      <c r="BF34" s="134">
        <f>'Income Support'!BF37</f>
        <v>607.92077511202979</v>
      </c>
      <c r="BG34" s="134">
        <f>'Income Support'!BG37</f>
        <v>239.26332801532695</v>
      </c>
      <c r="BH34" s="227"/>
      <c r="BI34" s="134"/>
      <c r="BJ34" s="134"/>
      <c r="BK34" s="134"/>
      <c r="BL34" s="134"/>
      <c r="BM34" s="134"/>
      <c r="BN34" s="134"/>
      <c r="BO34" s="134"/>
      <c r="BP34" s="134"/>
      <c r="BQ34" s="134"/>
      <c r="BR34" s="134"/>
      <c r="BS34" s="134"/>
      <c r="BT34" s="134"/>
      <c r="BU34" s="134"/>
      <c r="BV34" s="134"/>
      <c r="BW34" s="134"/>
      <c r="BX34" s="134"/>
      <c r="BY34" s="134"/>
      <c r="BZ34" s="135"/>
    </row>
    <row r="35" spans="1:78" x14ac:dyDescent="0.35">
      <c r="A35" s="132"/>
      <c r="B35" s="61" t="s">
        <v>295</v>
      </c>
      <c r="C35" s="51"/>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134">
        <f>'Income Support'!AH38</f>
        <v>0</v>
      </c>
      <c r="AI35" s="134">
        <f>'Income Support'!AI38</f>
        <v>2.0791458048585989</v>
      </c>
      <c r="AJ35" s="134">
        <f>'Income Support'!AJ38</f>
        <v>3.7424624487454778</v>
      </c>
      <c r="AK35" s="134">
        <f>'Income Support'!AK38</f>
        <v>4.7820353511747768</v>
      </c>
      <c r="AL35" s="134">
        <f>'Income Support'!AL38</f>
        <v>8.1086686389485365</v>
      </c>
      <c r="AM35" s="134">
        <f>'Income Support'!AM38</f>
        <v>21.623116370529431</v>
      </c>
      <c r="AN35" s="134">
        <f>'Income Support'!AN38</f>
        <v>41.582916097171989</v>
      </c>
      <c r="AO35" s="134">
        <f>'Income Support'!AO38</f>
        <v>72.35427400907929</v>
      </c>
      <c r="AP35" s="134">
        <f>'Income Support'!AP38</f>
        <v>103.95729024293001</v>
      </c>
      <c r="AQ35" s="134">
        <f>'Income Support'!AQ38</f>
        <v>139.51068350601201</v>
      </c>
      <c r="AR35" s="134">
        <f>'Income Support'!AR38</f>
        <v>182.54900166658501</v>
      </c>
      <c r="AS35" s="134">
        <f>'Income Support'!AS38</f>
        <v>229.74561143687527</v>
      </c>
      <c r="AT35" s="134">
        <f>'Income Support'!AT38</f>
        <v>251.9138825897187</v>
      </c>
      <c r="AU35" s="134">
        <f>'Income Support'!AU38</f>
        <v>322.46952062524298</v>
      </c>
      <c r="AV35" s="134">
        <f>'Income Support'!AV38</f>
        <v>389.73388162224228</v>
      </c>
      <c r="AW35" s="134">
        <f>'Income Support'!AW38</f>
        <v>462.72661970850959</v>
      </c>
      <c r="AX35" s="134">
        <f>'Income Support'!AX38</f>
        <v>478.80049192921024</v>
      </c>
      <c r="AY35" s="134">
        <f>'Income Support'!AY38</f>
        <v>480.76420050781519</v>
      </c>
      <c r="AZ35" s="134">
        <f>'Income Support'!AZ38</f>
        <v>487.18098724935635</v>
      </c>
      <c r="BA35" s="134">
        <f>'Income Support'!BA38</f>
        <v>493.93324999863</v>
      </c>
      <c r="BB35" s="134">
        <f>'Income Support'!BB38</f>
        <v>496.25659195105163</v>
      </c>
      <c r="BC35" s="134">
        <f>'Income Support'!BC38</f>
        <v>496.5127764741809</v>
      </c>
      <c r="BD35" s="134">
        <f>'Income Support'!BD38</f>
        <v>485.25471579187501</v>
      </c>
      <c r="BE35" s="134">
        <f>'Income Support'!BE38</f>
        <v>489.04849039406668</v>
      </c>
      <c r="BF35" s="134">
        <f>'Income Support'!BF38</f>
        <v>147.12428187369665</v>
      </c>
      <c r="BG35" s="134">
        <f>'Income Support'!BG38</f>
        <v>64.975747559198723</v>
      </c>
      <c r="BH35" s="227"/>
      <c r="BI35" s="134"/>
      <c r="BJ35" s="134"/>
      <c r="BK35" s="134"/>
      <c r="BL35" s="134"/>
      <c r="BM35" s="134"/>
      <c r="BN35" s="134"/>
      <c r="BO35" s="134"/>
      <c r="BP35" s="134"/>
      <c r="BQ35" s="134"/>
      <c r="BR35" s="134"/>
      <c r="BS35" s="134"/>
      <c r="BT35" s="134"/>
      <c r="BU35" s="134"/>
      <c r="BV35" s="134"/>
      <c r="BW35" s="134"/>
      <c r="BX35" s="134"/>
      <c r="BY35" s="134"/>
      <c r="BZ35" s="135"/>
    </row>
    <row r="36" spans="1:78" ht="39" customHeight="1" x14ac:dyDescent="0.35">
      <c r="A36" s="132"/>
      <c r="B36" s="56" t="s">
        <v>308</v>
      </c>
      <c r="C36" s="258"/>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227"/>
      <c r="BI36" s="134"/>
      <c r="BJ36" s="134"/>
      <c r="BK36" s="134"/>
      <c r="BL36" s="134"/>
      <c r="BM36" s="134"/>
      <c r="BN36" s="134"/>
      <c r="BO36" s="134"/>
      <c r="BP36" s="134"/>
      <c r="BQ36" s="134"/>
      <c r="BR36" s="134"/>
      <c r="BS36" s="134"/>
      <c r="BT36" s="134"/>
      <c r="BU36" s="134"/>
      <c r="BV36" s="134"/>
      <c r="BW36" s="134"/>
      <c r="BX36" s="134"/>
      <c r="BY36" s="134"/>
      <c r="BZ36" s="135"/>
    </row>
    <row r="37" spans="1:78" x14ac:dyDescent="0.35">
      <c r="A37" s="132"/>
      <c r="B37" s="61" t="s">
        <v>294</v>
      </c>
      <c r="C37" s="51"/>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134">
        <f>AH6-AH26-AH34</f>
        <v>558.19701834134617</v>
      </c>
      <c r="AI37" s="134">
        <f t="shared" ref="AI37:BZ38" si="9">AI6-AI26-AI34</f>
        <v>612.96139080485864</v>
      </c>
      <c r="AJ37" s="134">
        <f t="shared" si="9"/>
        <v>710.32522475643782</v>
      </c>
      <c r="AK37" s="134">
        <f t="shared" si="9"/>
        <v>902.85950535117468</v>
      </c>
      <c r="AL37" s="134">
        <f t="shared" si="9"/>
        <v>904.9506756389485</v>
      </c>
      <c r="AM37" s="134">
        <f t="shared" si="9"/>
        <v>897.80233662052933</v>
      </c>
      <c r="AN37" s="134">
        <f t="shared" si="9"/>
        <v>1024.605697097172</v>
      </c>
      <c r="AO37" s="134">
        <f t="shared" si="9"/>
        <v>1089.3438834376507</v>
      </c>
      <c r="AP37" s="134">
        <f t="shared" si="9"/>
        <v>1055.7391735762633</v>
      </c>
      <c r="AQ37" s="134">
        <f t="shared" si="9"/>
        <v>1031.3259005060122</v>
      </c>
      <c r="AR37" s="134">
        <f t="shared" si="9"/>
        <v>1138.1505813332519</v>
      </c>
      <c r="AS37" s="134">
        <f t="shared" si="9"/>
        <v>1151.5800327702086</v>
      </c>
      <c r="AT37" s="134">
        <f t="shared" si="9"/>
        <v>1264.9928467443524</v>
      </c>
      <c r="AU37" s="134">
        <f t="shared" si="9"/>
        <v>1439.8939693975572</v>
      </c>
      <c r="AV37" s="134">
        <f t="shared" si="9"/>
        <v>2139.8142028615439</v>
      </c>
      <c r="AW37" s="134">
        <f t="shared" si="9"/>
        <v>2201.1896462719415</v>
      </c>
      <c r="AX37" s="134">
        <f t="shared" si="9"/>
        <v>2222.1157435008295</v>
      </c>
      <c r="AY37" s="134">
        <f t="shared" si="9"/>
        <v>2341.0075259373625</v>
      </c>
      <c r="AZ37" s="134">
        <f t="shared" si="9"/>
        <v>2342.7761689015279</v>
      </c>
      <c r="BA37" s="134">
        <f t="shared" si="9"/>
        <v>2421.4223544032684</v>
      </c>
      <c r="BB37" s="134">
        <f t="shared" si="9"/>
        <v>2384.0520537199159</v>
      </c>
      <c r="BC37" s="134">
        <f t="shared" si="9"/>
        <v>2613.2515559295671</v>
      </c>
      <c r="BD37" s="134">
        <f t="shared" si="9"/>
        <v>2954.0410477653381</v>
      </c>
      <c r="BE37" s="134">
        <f t="shared" si="9"/>
        <v>3359.0701222524431</v>
      </c>
      <c r="BF37" s="134">
        <f t="shared" si="9"/>
        <v>3797.17622488797</v>
      </c>
      <c r="BG37" s="134">
        <f t="shared" si="9"/>
        <v>4567.6617954197345</v>
      </c>
      <c r="BH37" s="227">
        <f t="shared" si="9"/>
        <v>5970.616</v>
      </c>
      <c r="BI37" s="134">
        <f t="shared" si="9"/>
        <v>6426.2752195999992</v>
      </c>
      <c r="BJ37" s="134">
        <f t="shared" si="9"/>
        <v>6868.5436595999981</v>
      </c>
      <c r="BK37" s="134">
        <f t="shared" si="9"/>
        <v>7367.1248207140325</v>
      </c>
      <c r="BL37" s="134">
        <f t="shared" si="9"/>
        <v>7703.3184822999983</v>
      </c>
      <c r="BM37" s="134">
        <f t="shared" si="9"/>
        <v>8128.8851483600001</v>
      </c>
      <c r="BN37" s="134">
        <f t="shared" si="9"/>
        <v>8242.1568431600008</v>
      </c>
      <c r="BO37" s="134">
        <f t="shared" si="9"/>
        <v>8052.1531093099993</v>
      </c>
      <c r="BP37" s="134">
        <f t="shared" si="9"/>
        <v>7510.8751163199995</v>
      </c>
      <c r="BQ37" s="134">
        <f t="shared" si="9"/>
        <v>7041.5234761999718</v>
      </c>
      <c r="BR37" s="134">
        <f t="shared" si="9"/>
        <v>6576.0799377400017</v>
      </c>
      <c r="BS37" s="134">
        <f t="shared" si="9"/>
        <v>6078.7060508699969</v>
      </c>
      <c r="BT37" s="134">
        <f t="shared" si="9"/>
        <v>5665.5855551100012</v>
      </c>
      <c r="BU37" s="134">
        <f t="shared" si="9"/>
        <v>5380.934012443041</v>
      </c>
      <c r="BV37" s="134">
        <f t="shared" si="9"/>
        <v>5041.5428013939945</v>
      </c>
      <c r="BW37" s="134">
        <f t="shared" si="9"/>
        <v>4837.7691681648794</v>
      </c>
      <c r="BX37" s="134">
        <f t="shared" si="9"/>
        <v>4637.4176111866709</v>
      </c>
      <c r="BY37" s="134">
        <f t="shared" si="9"/>
        <v>4572.5212226305248</v>
      </c>
      <c r="BZ37" s="135">
        <f t="shared" si="9"/>
        <v>4619.8357614276956</v>
      </c>
    </row>
    <row r="38" spans="1:78" x14ac:dyDescent="0.35">
      <c r="A38" s="132"/>
      <c r="B38" s="61" t="s">
        <v>295</v>
      </c>
      <c r="C38" s="51"/>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134">
        <f>AH7-AH27-AH35</f>
        <v>122.48885855444965</v>
      </c>
      <c r="AI38" s="134">
        <f t="shared" si="9"/>
        <v>135.50345032628894</v>
      </c>
      <c r="AJ38" s="134">
        <f t="shared" si="9"/>
        <v>158.77587496458787</v>
      </c>
      <c r="AK38" s="134">
        <f t="shared" si="9"/>
        <v>181.18301720587004</v>
      </c>
      <c r="AL38" s="134">
        <f t="shared" si="9"/>
        <v>237.14552497216258</v>
      </c>
      <c r="AM38" s="134">
        <f t="shared" si="9"/>
        <v>264.28618243071281</v>
      </c>
      <c r="AN38" s="134">
        <f t="shared" si="9"/>
        <v>290.40944935154596</v>
      </c>
      <c r="AO38" s="134">
        <f t="shared" si="9"/>
        <v>333.52657011534467</v>
      </c>
      <c r="AP38" s="134">
        <f t="shared" si="9"/>
        <v>402.43592056818107</v>
      </c>
      <c r="AQ38" s="134">
        <f t="shared" si="9"/>
        <v>408.95742538603349</v>
      </c>
      <c r="AR38" s="134">
        <f t="shared" si="9"/>
        <v>530.26624320652672</v>
      </c>
      <c r="AS38" s="134">
        <f t="shared" si="9"/>
        <v>583.9168228464581</v>
      </c>
      <c r="AT38" s="134">
        <f t="shared" si="9"/>
        <v>724.57480122926722</v>
      </c>
      <c r="AU38" s="134">
        <f t="shared" si="9"/>
        <v>900.23829633808691</v>
      </c>
      <c r="AV38" s="134">
        <f t="shared" si="9"/>
        <v>1253.9036907194984</v>
      </c>
      <c r="AW38" s="134">
        <f t="shared" si="9"/>
        <v>1569.0051014695946</v>
      </c>
      <c r="AX38" s="134">
        <f t="shared" si="9"/>
        <v>1978.0885080707899</v>
      </c>
      <c r="AY38" s="134">
        <f t="shared" si="9"/>
        <v>2391.6807994921851</v>
      </c>
      <c r="AZ38" s="134">
        <f t="shared" si="9"/>
        <v>2635.9840127506436</v>
      </c>
      <c r="BA38" s="134">
        <f t="shared" si="9"/>
        <v>2774.32275000137</v>
      </c>
      <c r="BB38" s="134">
        <f t="shared" si="9"/>
        <v>2920.9294080489485</v>
      </c>
      <c r="BC38" s="134">
        <f t="shared" si="9"/>
        <v>3049.8092235258191</v>
      </c>
      <c r="BD38" s="134">
        <f t="shared" si="9"/>
        <v>3269.2992842081248</v>
      </c>
      <c r="BE38" s="134">
        <f t="shared" si="9"/>
        <v>3517.4435096059333</v>
      </c>
      <c r="BF38" s="134">
        <f t="shared" si="9"/>
        <v>3757.8457181263038</v>
      </c>
      <c r="BG38" s="134">
        <f t="shared" si="9"/>
        <v>4017.4012524408013</v>
      </c>
      <c r="BH38" s="227">
        <f t="shared" si="9"/>
        <v>3953.7842532317363</v>
      </c>
      <c r="BI38" s="134">
        <f t="shared" si="9"/>
        <v>3950.3417630533431</v>
      </c>
      <c r="BJ38" s="134">
        <f t="shared" si="9"/>
        <v>4100.6338335056571</v>
      </c>
      <c r="BK38" s="134">
        <f t="shared" si="9"/>
        <v>4642.9075633741932</v>
      </c>
      <c r="BL38" s="134">
        <f t="shared" si="9"/>
        <v>4799.5690843548891</v>
      </c>
      <c r="BM38" s="134">
        <f t="shared" si="9"/>
        <v>5413.8919304595684</v>
      </c>
      <c r="BN38" s="134">
        <f t="shared" si="9"/>
        <v>5706.3128426790163</v>
      </c>
      <c r="BO38" s="134">
        <f>BO7-BO27-BO35</f>
        <v>6042.9685290972529</v>
      </c>
      <c r="BP38" s="134">
        <f t="shared" si="9"/>
        <v>6888.0399773750541</v>
      </c>
      <c r="BQ38" s="134">
        <f t="shared" si="9"/>
        <v>7868.9157778272302</v>
      </c>
      <c r="BR38" s="134">
        <f t="shared" si="9"/>
        <v>9180.1627341628191</v>
      </c>
      <c r="BS38" s="134">
        <f t="shared" si="9"/>
        <v>10045.407876417305</v>
      </c>
      <c r="BT38" s="134">
        <f t="shared" si="9"/>
        <v>10233.916613160622</v>
      </c>
      <c r="BU38" s="134">
        <f t="shared" si="9"/>
        <v>10163.031973942921</v>
      </c>
      <c r="BV38" s="134">
        <f t="shared" si="9"/>
        <v>11274.289989239638</v>
      </c>
      <c r="BW38" s="134">
        <f t="shared" si="9"/>
        <v>11248.453594492583</v>
      </c>
      <c r="BX38" s="134">
        <f t="shared" si="9"/>
        <v>11610.816302898787</v>
      </c>
      <c r="BY38" s="134">
        <f t="shared" si="9"/>
        <v>11963.279064693872</v>
      </c>
      <c r="BZ38" s="135">
        <f t="shared" si="9"/>
        <v>12331.637038223264</v>
      </c>
    </row>
    <row r="39" spans="1:78" x14ac:dyDescent="0.35">
      <c r="A39" s="132"/>
      <c r="B39" s="61" t="s">
        <v>296</v>
      </c>
      <c r="C39" s="51"/>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134">
        <f>AH8-AH28</f>
        <v>151.84914468732393</v>
      </c>
      <c r="AI39" s="134">
        <f t="shared" ref="AI39:BZ41" si="10">AI8-AI28</f>
        <v>161.396546</v>
      </c>
      <c r="AJ39" s="134">
        <f t="shared" si="10"/>
        <v>189.91550753846153</v>
      </c>
      <c r="AK39" s="134">
        <f t="shared" si="10"/>
        <v>266.61219299999999</v>
      </c>
      <c r="AL39" s="134">
        <f t="shared" si="10"/>
        <v>407.03757974999996</v>
      </c>
      <c r="AM39" s="134">
        <f t="shared" si="10"/>
        <v>537.33116100000007</v>
      </c>
      <c r="AN39" s="134">
        <f t="shared" si="10"/>
        <v>613.02091249999989</v>
      </c>
      <c r="AO39" s="134">
        <f t="shared" si="10"/>
        <v>753.53722142857146</v>
      </c>
      <c r="AP39" s="134">
        <f t="shared" si="10"/>
        <v>863.89682319999997</v>
      </c>
      <c r="AQ39" s="134">
        <f t="shared" si="10"/>
        <v>908.76331000000005</v>
      </c>
      <c r="AR39" s="134">
        <f t="shared" si="10"/>
        <v>975.37345499999992</v>
      </c>
      <c r="AS39" s="134">
        <f t="shared" si="10"/>
        <v>1015.1541500000002</v>
      </c>
      <c r="AT39" s="134">
        <f t="shared" si="10"/>
        <v>1254.7130353333334</v>
      </c>
      <c r="AU39" s="134">
        <f t="shared" si="10"/>
        <v>1621.8660026666669</v>
      </c>
      <c r="AV39" s="134">
        <f t="shared" si="10"/>
        <v>1951.8019856666667</v>
      </c>
      <c r="AW39" s="134">
        <f t="shared" si="10"/>
        <v>2094.2903453333338</v>
      </c>
      <c r="AX39" s="134">
        <f t="shared" si="10"/>
        <v>2485.806</v>
      </c>
      <c r="AY39" s="134">
        <f t="shared" si="10"/>
        <v>2644.2919999999999</v>
      </c>
      <c r="AZ39" s="134">
        <f t="shared" si="10"/>
        <v>2657.2889999999998</v>
      </c>
      <c r="BA39" s="134">
        <f t="shared" si="10"/>
        <v>2485.8690000000001</v>
      </c>
      <c r="BB39" s="134">
        <f t="shared" si="10"/>
        <v>2337.3530000000001</v>
      </c>
      <c r="BC39" s="134">
        <f t="shared" si="10"/>
        <v>2195.8409999999999</v>
      </c>
      <c r="BD39" s="134">
        <f t="shared" si="10"/>
        <v>2168.2460000000001</v>
      </c>
      <c r="BE39" s="134">
        <f t="shared" si="10"/>
        <v>2109.9670000000001</v>
      </c>
      <c r="BF39" s="134">
        <f t="shared" si="10"/>
        <v>2011.06</v>
      </c>
      <c r="BG39" s="134">
        <f t="shared" si="10"/>
        <v>2161.7719999999999</v>
      </c>
      <c r="BH39" s="227">
        <f t="shared" si="10"/>
        <v>2217.1601861909335</v>
      </c>
      <c r="BI39" s="134">
        <f t="shared" si="10"/>
        <v>2105.6454449380922</v>
      </c>
      <c r="BJ39" s="134">
        <f t="shared" si="10"/>
        <v>2116.3850352606423</v>
      </c>
      <c r="BK39" s="134">
        <f t="shared" si="10"/>
        <v>2145.6769502982315</v>
      </c>
      <c r="BL39" s="134">
        <f t="shared" si="10"/>
        <v>2042.0937964678544</v>
      </c>
      <c r="BM39" s="134">
        <f t="shared" si="10"/>
        <v>2268.9005564261188</v>
      </c>
      <c r="BN39" s="134">
        <f t="shared" si="10"/>
        <v>2200.6879547325525</v>
      </c>
      <c r="BO39" s="134">
        <f t="shared" si="10"/>
        <v>2046.557400271515</v>
      </c>
      <c r="BP39" s="134">
        <f t="shared" si="10"/>
        <v>1928.7480865398493</v>
      </c>
      <c r="BQ39" s="134">
        <f t="shared" si="10"/>
        <v>1730.1651089447923</v>
      </c>
      <c r="BR39" s="134">
        <f t="shared" si="10"/>
        <v>1605.1906213365639</v>
      </c>
      <c r="BS39" s="134">
        <f t="shared" si="10"/>
        <v>1495.9789991242774</v>
      </c>
      <c r="BT39" s="134">
        <f t="shared" si="10"/>
        <v>1356.8615336968189</v>
      </c>
      <c r="BU39" s="134">
        <f t="shared" si="10"/>
        <v>1318.5063703972578</v>
      </c>
      <c r="BV39" s="134">
        <f t="shared" si="10"/>
        <v>1317.2353320221439</v>
      </c>
      <c r="BW39" s="134">
        <f t="shared" si="10"/>
        <v>1223.8736271850362</v>
      </c>
      <c r="BX39" s="134">
        <f t="shared" si="10"/>
        <v>1155.8657034121047</v>
      </c>
      <c r="BY39" s="134">
        <f t="shared" si="10"/>
        <v>1116.9007850016121</v>
      </c>
      <c r="BZ39" s="135">
        <f t="shared" si="10"/>
        <v>1122.340034961542</v>
      </c>
    </row>
    <row r="40" spans="1:78" x14ac:dyDescent="0.35">
      <c r="A40" s="132"/>
      <c r="B40" s="61" t="s">
        <v>297</v>
      </c>
      <c r="C40" s="51"/>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134">
        <f>AH9-AH29</f>
        <v>421.52873383365204</v>
      </c>
      <c r="AI40" s="134">
        <f t="shared" si="10"/>
        <v>428.076753</v>
      </c>
      <c r="AJ40" s="134">
        <f t="shared" si="10"/>
        <v>660.61226599999998</v>
      </c>
      <c r="AK40" s="134">
        <f t="shared" si="10"/>
        <v>1264.965091</v>
      </c>
      <c r="AL40" s="134">
        <f t="shared" si="10"/>
        <v>2209.4104600000001</v>
      </c>
      <c r="AM40" s="134">
        <f t="shared" si="10"/>
        <v>2825.5711942500002</v>
      </c>
      <c r="AN40" s="134">
        <f t="shared" si="10"/>
        <v>3220.5594852500003</v>
      </c>
      <c r="AO40" s="134">
        <f t="shared" si="10"/>
        <v>3645.8768322857145</v>
      </c>
      <c r="AP40" s="134">
        <f t="shared" si="10"/>
        <v>3761.7295313333334</v>
      </c>
      <c r="AQ40" s="134">
        <f t="shared" si="10"/>
        <v>3448.8278886666667</v>
      </c>
      <c r="AR40" s="134">
        <f t="shared" si="10"/>
        <v>2611.4259440000001</v>
      </c>
      <c r="AS40" s="134">
        <f t="shared" si="10"/>
        <v>2276.3142769999999</v>
      </c>
      <c r="AT40" s="134">
        <f t="shared" si="10"/>
        <v>2563.941902</v>
      </c>
      <c r="AU40" s="134">
        <f t="shared" si="10"/>
        <v>3636.3055476666668</v>
      </c>
      <c r="AV40" s="134">
        <f t="shared" si="10"/>
        <v>4663.306947</v>
      </c>
      <c r="AW40" s="134">
        <f t="shared" si="10"/>
        <v>4967.275426666667</v>
      </c>
      <c r="AX40" s="134">
        <f t="shared" si="10"/>
        <v>4363</v>
      </c>
      <c r="AY40" s="134">
        <f t="shared" si="10"/>
        <v>4163</v>
      </c>
      <c r="AZ40" s="134">
        <f t="shared" si="10"/>
        <v>3702.2150000000001</v>
      </c>
      <c r="BA40" s="134">
        <f t="shared" si="10"/>
        <v>3088.4580000000001</v>
      </c>
      <c r="BB40" s="134">
        <f t="shared" si="10"/>
        <v>2778.4490000000001</v>
      </c>
      <c r="BC40" s="134">
        <f t="shared" si="10"/>
        <v>2511.067</v>
      </c>
      <c r="BD40" s="134">
        <f t="shared" si="10"/>
        <v>2130.2660000000001</v>
      </c>
      <c r="BE40" s="134">
        <f t="shared" si="10"/>
        <v>1851.8090000000002</v>
      </c>
      <c r="BF40" s="134">
        <f t="shared" si="10"/>
        <v>1815.6551379400003</v>
      </c>
      <c r="BG40" s="134">
        <f t="shared" si="10"/>
        <v>1796.0921970551724</v>
      </c>
      <c r="BH40" s="227">
        <f t="shared" si="10"/>
        <v>1616.366</v>
      </c>
      <c r="BI40" s="134">
        <f t="shared" si="10"/>
        <v>1800.8370419799328</v>
      </c>
      <c r="BJ40" s="134">
        <f t="shared" si="10"/>
        <v>1949.6482782981043</v>
      </c>
      <c r="BK40" s="134">
        <f t="shared" si="10"/>
        <v>1817.4577446102965</v>
      </c>
      <c r="BL40" s="134">
        <f t="shared" si="10"/>
        <v>2129.1275195499998</v>
      </c>
      <c r="BM40" s="134">
        <f t="shared" si="10"/>
        <v>3595.32545321</v>
      </c>
      <c r="BN40" s="134">
        <f t="shared" si="10"/>
        <v>3672.3248568335066</v>
      </c>
      <c r="BO40" s="134">
        <f t="shared" si="10"/>
        <v>4184.1081413699985</v>
      </c>
      <c r="BP40" s="134">
        <f t="shared" si="10"/>
        <v>4507.4715771600004</v>
      </c>
      <c r="BQ40" s="134">
        <f t="shared" si="10"/>
        <v>3811.3202527161902</v>
      </c>
      <c r="BR40" s="134">
        <f t="shared" si="10"/>
        <v>2695.8303489699992</v>
      </c>
      <c r="BS40" s="134">
        <f t="shared" si="10"/>
        <v>2003.6174202700001</v>
      </c>
      <c r="BT40" s="134">
        <f t="shared" si="10"/>
        <v>1611.2098276999998</v>
      </c>
      <c r="BU40" s="134">
        <f t="shared" si="10"/>
        <v>1490.7192751114922</v>
      </c>
      <c r="BV40" s="134">
        <f t="shared" si="10"/>
        <v>2223.6170155933678</v>
      </c>
      <c r="BW40" s="134">
        <f t="shared" si="10"/>
        <v>2377.5199128628469</v>
      </c>
      <c r="BX40" s="134">
        <f t="shared" si="10"/>
        <v>2517.4906574571119</v>
      </c>
      <c r="BY40" s="134">
        <f t="shared" si="10"/>
        <v>2612.0569952934329</v>
      </c>
      <c r="BZ40" s="135">
        <f t="shared" si="10"/>
        <v>2667.3962190037</v>
      </c>
    </row>
    <row r="41" spans="1:78" x14ac:dyDescent="0.35">
      <c r="A41" s="132"/>
      <c r="B41" s="61" t="s">
        <v>298</v>
      </c>
      <c r="C41" s="51"/>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134">
        <f>AH10-AH30</f>
        <v>19.429980786885245</v>
      </c>
      <c r="AI41" s="134">
        <f t="shared" si="10"/>
        <v>24.98140386885246</v>
      </c>
      <c r="AJ41" s="134">
        <f t="shared" si="10"/>
        <v>31.485480586666668</v>
      </c>
      <c r="AK41" s="134">
        <f t="shared" si="10"/>
        <v>42.065662942955178</v>
      </c>
      <c r="AL41" s="134">
        <f t="shared" si="10"/>
        <v>58.989153888888886</v>
      </c>
      <c r="AM41" s="134">
        <f t="shared" si="10"/>
        <v>80.04656019875776</v>
      </c>
      <c r="AN41" s="134">
        <f t="shared" si="10"/>
        <v>100.63385805128205</v>
      </c>
      <c r="AO41" s="134">
        <f t="shared" si="10"/>
        <v>103.59578001843317</v>
      </c>
      <c r="AP41" s="134">
        <f t="shared" si="10"/>
        <v>135.62299025555555</v>
      </c>
      <c r="AQ41" s="134">
        <f t="shared" si="10"/>
        <v>195.83484244128789</v>
      </c>
      <c r="AR41" s="134">
        <f t="shared" si="10"/>
        <v>126.39782312688821</v>
      </c>
      <c r="AS41" s="134">
        <f t="shared" si="10"/>
        <v>125.84043405</v>
      </c>
      <c r="AT41" s="134">
        <f t="shared" si="10"/>
        <v>220.96582318101412</v>
      </c>
      <c r="AU41" s="134">
        <f t="shared" si="10"/>
        <v>356.26081221506735</v>
      </c>
      <c r="AV41" s="134">
        <f t="shared" si="10"/>
        <v>253.07357532492722</v>
      </c>
      <c r="AW41" s="134">
        <f t="shared" si="10"/>
        <v>248.79294115522868</v>
      </c>
      <c r="AX41" s="134">
        <f t="shared" si="10"/>
        <v>369.89999999999884</v>
      </c>
      <c r="AY41" s="134">
        <f t="shared" si="10"/>
        <v>427.30699999999945</v>
      </c>
      <c r="AZ41" s="134">
        <f t="shared" si="10"/>
        <v>378.41800000000001</v>
      </c>
      <c r="BA41" s="134">
        <f t="shared" si="10"/>
        <v>335.34300000000093</v>
      </c>
      <c r="BB41" s="134">
        <f t="shared" si="10"/>
        <v>309.75799999999867</v>
      </c>
      <c r="BC41" s="134">
        <f t="shared" si="10"/>
        <v>230.18900000000011</v>
      </c>
      <c r="BD41" s="134">
        <f t="shared" si="10"/>
        <v>222.10499999999894</v>
      </c>
      <c r="BE41" s="134">
        <f t="shared" si="10"/>
        <v>243.31711941217159</v>
      </c>
      <c r="BF41" s="134">
        <f t="shared" si="10"/>
        <v>261.18071095259984</v>
      </c>
      <c r="BG41" s="134">
        <f t="shared" si="10"/>
        <v>391.25825241992959</v>
      </c>
      <c r="BH41" s="227">
        <f t="shared" si="10"/>
        <v>579.968560577331</v>
      </c>
      <c r="BI41" s="134">
        <f t="shared" si="10"/>
        <v>568.00879661356441</v>
      </c>
      <c r="BJ41" s="134">
        <f t="shared" si="10"/>
        <v>571.75198014370062</v>
      </c>
      <c r="BK41" s="134">
        <f t="shared" si="10"/>
        <v>501.8893751028902</v>
      </c>
      <c r="BL41" s="134">
        <f t="shared" si="10"/>
        <v>450.18861358952347</v>
      </c>
      <c r="BM41" s="134">
        <f t="shared" si="10"/>
        <v>500.43241755851398</v>
      </c>
      <c r="BN41" s="134">
        <f t="shared" si="10"/>
        <v>593.08102332709927</v>
      </c>
      <c r="BO41" s="134">
        <f t="shared" si="10"/>
        <v>612.21709897413382</v>
      </c>
      <c r="BP41" s="134">
        <f t="shared" si="10"/>
        <v>674.75149356755662</v>
      </c>
      <c r="BQ41" s="134">
        <f t="shared" si="10"/>
        <v>709.39838687550969</v>
      </c>
      <c r="BR41" s="134">
        <f t="shared" si="10"/>
        <v>715.09465586803412</v>
      </c>
      <c r="BS41" s="134">
        <f t="shared" si="10"/>
        <v>732.38390401612207</v>
      </c>
      <c r="BT41" s="134">
        <f t="shared" si="10"/>
        <v>725.35999749940868</v>
      </c>
      <c r="BU41" s="134">
        <f t="shared" si="10"/>
        <v>764.05514989261769</v>
      </c>
      <c r="BV41" s="134">
        <f t="shared" si="10"/>
        <v>833.92054273193105</v>
      </c>
      <c r="BW41" s="134">
        <f t="shared" si="10"/>
        <v>886.64782992036191</v>
      </c>
      <c r="BX41" s="134">
        <f t="shared" si="10"/>
        <v>939.50575783461841</v>
      </c>
      <c r="BY41" s="134">
        <f t="shared" si="10"/>
        <v>997.64468306190236</v>
      </c>
      <c r="BZ41" s="135">
        <f t="shared" si="10"/>
        <v>1067.1634187754642</v>
      </c>
    </row>
    <row r="42" spans="1:78" ht="26.25" customHeight="1" x14ac:dyDescent="0.35">
      <c r="A42" s="132"/>
      <c r="B42" s="139" t="s">
        <v>299</v>
      </c>
      <c r="C42" s="5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134">
        <f>SUM(AH38:AH41)</f>
        <v>715.29671786231086</v>
      </c>
      <c r="AI42" s="134">
        <f t="shared" ref="AI42:BU42" si="11">SUM(AI38:AI41)</f>
        <v>749.95815319514134</v>
      </c>
      <c r="AJ42" s="134">
        <f t="shared" si="11"/>
        <v>1040.789129089716</v>
      </c>
      <c r="AK42" s="134">
        <f t="shared" si="11"/>
        <v>1754.8259641488253</v>
      </c>
      <c r="AL42" s="134">
        <f t="shared" si="11"/>
        <v>2912.5827186110514</v>
      </c>
      <c r="AM42" s="134">
        <f t="shared" si="11"/>
        <v>3707.2350978794707</v>
      </c>
      <c r="AN42" s="134">
        <f t="shared" si="11"/>
        <v>4224.6237051528278</v>
      </c>
      <c r="AO42" s="134">
        <f t="shared" si="11"/>
        <v>4836.5364038480639</v>
      </c>
      <c r="AP42" s="134">
        <f t="shared" si="11"/>
        <v>5163.6852653570695</v>
      </c>
      <c r="AQ42" s="134">
        <f t="shared" si="11"/>
        <v>4962.3834664939886</v>
      </c>
      <c r="AR42" s="134">
        <f t="shared" si="11"/>
        <v>4243.4634653334151</v>
      </c>
      <c r="AS42" s="134">
        <f t="shared" si="11"/>
        <v>4001.2256838964586</v>
      </c>
      <c r="AT42" s="134">
        <f t="shared" si="11"/>
        <v>4764.1955617436151</v>
      </c>
      <c r="AU42" s="134">
        <f t="shared" si="11"/>
        <v>6514.6706588864881</v>
      </c>
      <c r="AV42" s="134">
        <f t="shared" si="11"/>
        <v>8122.086198711092</v>
      </c>
      <c r="AW42" s="134">
        <f t="shared" si="11"/>
        <v>8879.3638146248231</v>
      </c>
      <c r="AX42" s="134">
        <f t="shared" si="11"/>
        <v>9196.7945080707887</v>
      </c>
      <c r="AY42" s="134">
        <f t="shared" si="11"/>
        <v>9626.2797994921839</v>
      </c>
      <c r="AZ42" s="134">
        <f t="shared" si="11"/>
        <v>9373.9060127506436</v>
      </c>
      <c r="BA42" s="134">
        <f t="shared" si="11"/>
        <v>8683.992750001371</v>
      </c>
      <c r="BB42" s="134">
        <f t="shared" si="11"/>
        <v>8346.4894080489466</v>
      </c>
      <c r="BC42" s="134">
        <f t="shared" si="11"/>
        <v>7986.9062235258198</v>
      </c>
      <c r="BD42" s="134">
        <f t="shared" si="11"/>
        <v>7789.9162842081232</v>
      </c>
      <c r="BE42" s="134">
        <f t="shared" si="11"/>
        <v>7722.5366290181055</v>
      </c>
      <c r="BF42" s="134">
        <f t="shared" si="11"/>
        <v>7845.7415670189039</v>
      </c>
      <c r="BG42" s="134">
        <f t="shared" si="11"/>
        <v>8366.5237019159031</v>
      </c>
      <c r="BH42" s="227">
        <f t="shared" si="11"/>
        <v>8367.2790000000005</v>
      </c>
      <c r="BI42" s="134">
        <f t="shared" si="11"/>
        <v>8424.8330465849322</v>
      </c>
      <c r="BJ42" s="134">
        <f t="shared" si="11"/>
        <v>8738.4191272081043</v>
      </c>
      <c r="BK42" s="134">
        <f t="shared" si="11"/>
        <v>9107.9316333856113</v>
      </c>
      <c r="BL42" s="134">
        <f t="shared" si="11"/>
        <v>9420.9790139622673</v>
      </c>
      <c r="BM42" s="134">
        <f t="shared" si="11"/>
        <v>11778.5503576542</v>
      </c>
      <c r="BN42" s="134">
        <f t="shared" si="11"/>
        <v>12172.406677572175</v>
      </c>
      <c r="BO42" s="134">
        <f t="shared" si="11"/>
        <v>12885.8511697129</v>
      </c>
      <c r="BP42" s="134">
        <f t="shared" si="11"/>
        <v>13999.011134642462</v>
      </c>
      <c r="BQ42" s="134">
        <f t="shared" si="11"/>
        <v>14119.799526363722</v>
      </c>
      <c r="BR42" s="134">
        <f t="shared" si="11"/>
        <v>14196.278360337416</v>
      </c>
      <c r="BS42" s="134">
        <f t="shared" si="11"/>
        <v>14277.388199827705</v>
      </c>
      <c r="BT42" s="134">
        <f t="shared" si="11"/>
        <v>13927.34797205685</v>
      </c>
      <c r="BU42" s="134">
        <f t="shared" si="11"/>
        <v>13736.312769344289</v>
      </c>
      <c r="BV42" s="134">
        <f>SUM(BV38:BV41)</f>
        <v>15649.062879587082</v>
      </c>
      <c r="BW42" s="134">
        <f>SUM(BW38:BW41)</f>
        <v>15736.494964460828</v>
      </c>
      <c r="BX42" s="134">
        <f>SUM(BX38:BX41)</f>
        <v>16223.678421602623</v>
      </c>
      <c r="BY42" s="134">
        <f>SUM(BY38:BY41)</f>
        <v>16689.881528050817</v>
      </c>
      <c r="BZ42" s="135">
        <f>SUM(BZ38:BZ41)</f>
        <v>17188.53671096397</v>
      </c>
    </row>
    <row r="43" spans="1:78" x14ac:dyDescent="0.35">
      <c r="A43" s="132"/>
      <c r="B43" s="139" t="s">
        <v>300</v>
      </c>
      <c r="C43" s="51"/>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134">
        <f>AH42+AH37</f>
        <v>1273.4937362036571</v>
      </c>
      <c r="AI43" s="134">
        <f t="shared" ref="AI43:BU43" si="12">AI42+AI37</f>
        <v>1362.9195439999999</v>
      </c>
      <c r="AJ43" s="134">
        <f t="shared" si="12"/>
        <v>1751.1143538461538</v>
      </c>
      <c r="AK43" s="134">
        <f t="shared" si="12"/>
        <v>2657.6854695000002</v>
      </c>
      <c r="AL43" s="134">
        <f t="shared" si="12"/>
        <v>3817.5333942500001</v>
      </c>
      <c r="AM43" s="134">
        <f t="shared" si="12"/>
        <v>4605.0374345</v>
      </c>
      <c r="AN43" s="134">
        <f t="shared" si="12"/>
        <v>5249.22940225</v>
      </c>
      <c r="AO43" s="134">
        <f t="shared" si="12"/>
        <v>5925.8802872857141</v>
      </c>
      <c r="AP43" s="134">
        <f t="shared" si="12"/>
        <v>6219.4244389333326</v>
      </c>
      <c r="AQ43" s="134">
        <f t="shared" si="12"/>
        <v>5993.7093670000013</v>
      </c>
      <c r="AR43" s="134">
        <f t="shared" si="12"/>
        <v>5381.6140466666675</v>
      </c>
      <c r="AS43" s="134">
        <f t="shared" si="12"/>
        <v>5152.8057166666676</v>
      </c>
      <c r="AT43" s="134">
        <f t="shared" si="12"/>
        <v>6029.1884084879675</v>
      </c>
      <c r="AU43" s="134">
        <f t="shared" si="12"/>
        <v>7954.5646282840453</v>
      </c>
      <c r="AV43" s="134">
        <f t="shared" si="12"/>
        <v>10261.900401572635</v>
      </c>
      <c r="AW43" s="134">
        <f t="shared" si="12"/>
        <v>11080.553460896765</v>
      </c>
      <c r="AX43" s="134">
        <f t="shared" si="12"/>
        <v>11418.910251571619</v>
      </c>
      <c r="AY43" s="134">
        <f t="shared" si="12"/>
        <v>11967.287325429546</v>
      </c>
      <c r="AZ43" s="134">
        <f t="shared" si="12"/>
        <v>11716.682181652171</v>
      </c>
      <c r="BA43" s="134">
        <f t="shared" si="12"/>
        <v>11105.415104404639</v>
      </c>
      <c r="BB43" s="134">
        <f t="shared" si="12"/>
        <v>10730.541461768862</v>
      </c>
      <c r="BC43" s="134">
        <f t="shared" si="12"/>
        <v>10600.157779455387</v>
      </c>
      <c r="BD43" s="134">
        <f t="shared" si="12"/>
        <v>10743.957331973461</v>
      </c>
      <c r="BE43" s="134">
        <f t="shared" si="12"/>
        <v>11081.606751270549</v>
      </c>
      <c r="BF43" s="134">
        <f t="shared" si="12"/>
        <v>11642.917791906873</v>
      </c>
      <c r="BG43" s="134">
        <f t="shared" si="12"/>
        <v>12934.185497335639</v>
      </c>
      <c r="BH43" s="227">
        <f t="shared" si="12"/>
        <v>14337.895</v>
      </c>
      <c r="BI43" s="134">
        <f t="shared" si="12"/>
        <v>14851.108266184932</v>
      </c>
      <c r="BJ43" s="134">
        <f t="shared" si="12"/>
        <v>15606.962786808102</v>
      </c>
      <c r="BK43" s="134">
        <f t="shared" si="12"/>
        <v>16475.056454099642</v>
      </c>
      <c r="BL43" s="134">
        <f t="shared" si="12"/>
        <v>17124.297496262265</v>
      </c>
      <c r="BM43" s="134">
        <f t="shared" si="12"/>
        <v>19907.435506014201</v>
      </c>
      <c r="BN43" s="134">
        <f t="shared" si="12"/>
        <v>20414.563520732176</v>
      </c>
      <c r="BO43" s="134">
        <f t="shared" si="12"/>
        <v>20938.004279022898</v>
      </c>
      <c r="BP43" s="134">
        <f t="shared" si="12"/>
        <v>21509.88625096246</v>
      </c>
      <c r="BQ43" s="134">
        <f t="shared" si="12"/>
        <v>21161.323002563695</v>
      </c>
      <c r="BR43" s="134">
        <f t="shared" si="12"/>
        <v>20772.358298077415</v>
      </c>
      <c r="BS43" s="134">
        <f t="shared" si="12"/>
        <v>20356.094250697701</v>
      </c>
      <c r="BT43" s="134">
        <f t="shared" si="12"/>
        <v>19592.933527166853</v>
      </c>
      <c r="BU43" s="134">
        <f t="shared" si="12"/>
        <v>19117.246781787329</v>
      </c>
      <c r="BV43" s="134">
        <f>BV42+BV37</f>
        <v>20690.605680981076</v>
      </c>
      <c r="BW43" s="134">
        <f>BW42+BW37</f>
        <v>20574.264132625707</v>
      </c>
      <c r="BX43" s="134">
        <f>BX42+BX37</f>
        <v>20861.096032789294</v>
      </c>
      <c r="BY43" s="134">
        <f>BY42+BY37</f>
        <v>21262.402750681344</v>
      </c>
      <c r="BZ43" s="135">
        <f>BZ42+BZ37</f>
        <v>21808.372472391668</v>
      </c>
    </row>
    <row r="44" spans="1:78" ht="26.25" customHeight="1" x14ac:dyDescent="0.35">
      <c r="A44" s="132"/>
      <c r="B44" s="226" t="s">
        <v>309</v>
      </c>
      <c r="C44" s="51"/>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5"/>
    </row>
    <row r="45" spans="1:78" x14ac:dyDescent="0.35">
      <c r="A45" s="132"/>
      <c r="B45" s="61" t="s">
        <v>310</v>
      </c>
      <c r="C45" s="51"/>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134">
        <v>24</v>
      </c>
      <c r="AI45" s="134">
        <v>27</v>
      </c>
      <c r="AJ45" s="134">
        <v>42</v>
      </c>
      <c r="AK45" s="134">
        <v>66</v>
      </c>
      <c r="AL45" s="134">
        <v>94</v>
      </c>
      <c r="AM45" s="134">
        <v>123</v>
      </c>
      <c r="AN45" s="134">
        <v>126</v>
      </c>
      <c r="AO45" s="134">
        <v>130</v>
      </c>
      <c r="AP45" s="134">
        <v>161</v>
      </c>
      <c r="AQ45" s="134">
        <v>179.708</v>
      </c>
      <c r="AR45" s="134">
        <v>394.245</v>
      </c>
      <c r="AS45" s="134">
        <v>425.16500000000002</v>
      </c>
      <c r="AT45" s="134">
        <v>494.35300000000001</v>
      </c>
      <c r="AU45" s="134">
        <v>626.245</v>
      </c>
      <c r="AV45" s="134">
        <v>928.67899999999997</v>
      </c>
      <c r="AW45" s="134">
        <v>1207.7750000000001</v>
      </c>
      <c r="AX45" s="134">
        <v>1440.797</v>
      </c>
      <c r="AY45" s="134">
        <v>1739.5630000000001</v>
      </c>
      <c r="AZ45" s="134">
        <v>2083.6799999999998</v>
      </c>
      <c r="BA45" s="134">
        <v>2326.3319999999999</v>
      </c>
      <c r="BB45" s="134">
        <v>2428.9789999999998</v>
      </c>
      <c r="BC45" s="134">
        <v>1895.7190000000001</v>
      </c>
      <c r="BD45" s="134">
        <v>1.71</v>
      </c>
      <c r="BE45" s="134">
        <v>-0.81900222</v>
      </c>
      <c r="BF45" s="134">
        <v>-0.73990369000000011</v>
      </c>
      <c r="BG45" s="134">
        <v>8.5208560000000017E-2</v>
      </c>
      <c r="BH45" s="134">
        <v>-2.9000000000000001E-2</v>
      </c>
      <c r="BI45" s="134">
        <v>0</v>
      </c>
      <c r="BJ45" s="134">
        <v>0</v>
      </c>
      <c r="BK45" s="134">
        <v>0</v>
      </c>
      <c r="BL45" s="134">
        <v>0</v>
      </c>
      <c r="BM45" s="134">
        <v>0</v>
      </c>
      <c r="BN45" s="134">
        <v>0</v>
      </c>
      <c r="BO45" s="134">
        <v>0</v>
      </c>
      <c r="BP45" s="134">
        <v>0</v>
      </c>
      <c r="BQ45" s="134">
        <v>0</v>
      </c>
      <c r="BR45" s="134">
        <v>0</v>
      </c>
      <c r="BS45" s="134">
        <v>0</v>
      </c>
      <c r="BT45" s="134">
        <v>0</v>
      </c>
      <c r="BU45" s="134">
        <v>0</v>
      </c>
      <c r="BV45" s="134">
        <v>0</v>
      </c>
      <c r="BW45" s="134">
        <v>0</v>
      </c>
      <c r="BX45" s="134">
        <v>0</v>
      </c>
      <c r="BY45" s="134">
        <v>0</v>
      </c>
      <c r="BZ45" s="135">
        <v>0</v>
      </c>
    </row>
    <row r="46" spans="1:78" x14ac:dyDescent="0.35">
      <c r="A46" s="132"/>
      <c r="B46" s="97" t="s">
        <v>311</v>
      </c>
      <c r="C46" s="51"/>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134">
        <v>14.511966970103668</v>
      </c>
      <c r="AI46" s="134">
        <v>16.133326530612248</v>
      </c>
      <c r="AJ46" s="134">
        <v>24.717428571428567</v>
      </c>
      <c r="AK46" s="134">
        <v>38.256555984555987</v>
      </c>
      <c r="AL46" s="134">
        <v>53.688094574692514</v>
      </c>
      <c r="AM46" s="134">
        <v>69.433802484230412</v>
      </c>
      <c r="AN46" s="134">
        <v>70.79400989192159</v>
      </c>
      <c r="AO46" s="134">
        <v>72.922577563434828</v>
      </c>
      <c r="AP46" s="134">
        <v>90.311245126833001</v>
      </c>
      <c r="AQ46" s="134">
        <v>101.14080485724621</v>
      </c>
      <c r="AR46" s="134">
        <v>214.69849528659114</v>
      </c>
      <c r="AS46" s="134">
        <v>246.22674990624449</v>
      </c>
      <c r="AT46" s="134">
        <v>290.78532291356805</v>
      </c>
      <c r="AU46" s="134">
        <v>374.87953670196288</v>
      </c>
      <c r="AV46" s="134">
        <v>515.91282807874779</v>
      </c>
      <c r="AW46" s="134">
        <v>639.46872373484587</v>
      </c>
      <c r="AX46" s="134">
        <v>746.17943712198155</v>
      </c>
      <c r="AY46" s="134">
        <v>868.26822643117271</v>
      </c>
      <c r="AZ46" s="134">
        <v>1014.3606606667142</v>
      </c>
      <c r="BA46" s="134">
        <v>1119.2241017635679</v>
      </c>
      <c r="BB46" s="134">
        <v>1161.318333432162</v>
      </c>
      <c r="BC46" s="134">
        <v>952.99214417084886</v>
      </c>
      <c r="BD46" s="134">
        <v>0.85962981144998363</v>
      </c>
      <c r="BE46" s="134">
        <v>-0.41171855202088775</v>
      </c>
      <c r="BF46" s="134">
        <v>-0.37195512837768846</v>
      </c>
      <c r="BG46" s="134">
        <v>4.2834981501008555E-2</v>
      </c>
      <c r="BH46" s="134">
        <v>-1.4578517270204401E-2</v>
      </c>
      <c r="BI46" s="134">
        <v>0</v>
      </c>
      <c r="BJ46" s="134">
        <v>0</v>
      </c>
      <c r="BK46" s="134">
        <v>0</v>
      </c>
      <c r="BL46" s="134">
        <v>0</v>
      </c>
      <c r="BM46" s="134">
        <v>0</v>
      </c>
      <c r="BN46" s="134">
        <v>0</v>
      </c>
      <c r="BO46" s="134">
        <v>0</v>
      </c>
      <c r="BP46" s="134">
        <v>0</v>
      </c>
      <c r="BQ46" s="134">
        <v>0</v>
      </c>
      <c r="BR46" s="134">
        <v>0</v>
      </c>
      <c r="BS46" s="134">
        <v>0</v>
      </c>
      <c r="BT46" s="134">
        <v>0</v>
      </c>
      <c r="BU46" s="134">
        <v>0</v>
      </c>
      <c r="BV46" s="134">
        <v>0</v>
      </c>
      <c r="BW46" s="134">
        <v>0</v>
      </c>
      <c r="BX46" s="134">
        <v>0</v>
      </c>
      <c r="BY46" s="134">
        <v>0</v>
      </c>
      <c r="BZ46" s="135">
        <v>0</v>
      </c>
    </row>
    <row r="47" spans="1:78" x14ac:dyDescent="0.35">
      <c r="A47" s="132"/>
      <c r="B47" s="97" t="s">
        <v>312</v>
      </c>
      <c r="C47" s="51"/>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134">
        <v>9.4880330298963322</v>
      </c>
      <c r="AI47" s="134">
        <v>10.866673469387752</v>
      </c>
      <c r="AJ47" s="134">
        <v>17.282571428571433</v>
      </c>
      <c r="AK47" s="134">
        <v>27.743444015444013</v>
      </c>
      <c r="AL47" s="134">
        <v>40.311905425307486</v>
      </c>
      <c r="AM47" s="134">
        <v>53.566197515769588</v>
      </c>
      <c r="AN47" s="134">
        <v>55.20599010807841</v>
      </c>
      <c r="AO47" s="134">
        <v>57.077422436565172</v>
      </c>
      <c r="AP47" s="134">
        <v>70.688754873166999</v>
      </c>
      <c r="AQ47" s="134">
        <v>78.567195142753789</v>
      </c>
      <c r="AR47" s="134">
        <v>179.54650471340884</v>
      </c>
      <c r="AS47" s="134">
        <v>178.93825009375556</v>
      </c>
      <c r="AT47" s="134">
        <v>203.56767708643196</v>
      </c>
      <c r="AU47" s="134">
        <v>251.36546329803713</v>
      </c>
      <c r="AV47" s="134">
        <v>412.76617192125207</v>
      </c>
      <c r="AW47" s="134">
        <v>568.30627626515411</v>
      </c>
      <c r="AX47" s="134">
        <v>694.61756287801848</v>
      </c>
      <c r="AY47" s="134">
        <v>871.2947735688274</v>
      </c>
      <c r="AZ47" s="134">
        <v>1069.3193393332856</v>
      </c>
      <c r="BA47" s="134">
        <v>1207.107898236432</v>
      </c>
      <c r="BB47" s="134">
        <v>1267.660666567838</v>
      </c>
      <c r="BC47" s="134">
        <v>942.7268558291513</v>
      </c>
      <c r="BD47" s="134">
        <v>0.85037018855001634</v>
      </c>
      <c r="BE47" s="134">
        <v>-0.40728366797911225</v>
      </c>
      <c r="BF47" s="134">
        <v>-0.36794856162231165</v>
      </c>
      <c r="BG47" s="134">
        <v>4.2373578498991461E-2</v>
      </c>
      <c r="BH47" s="134">
        <v>-1.44214827297956E-2</v>
      </c>
      <c r="BI47" s="134">
        <v>0</v>
      </c>
      <c r="BJ47" s="134">
        <v>0</v>
      </c>
      <c r="BK47" s="134">
        <v>0</v>
      </c>
      <c r="BL47" s="134">
        <v>0</v>
      </c>
      <c r="BM47" s="134">
        <v>0</v>
      </c>
      <c r="BN47" s="134">
        <v>0</v>
      </c>
      <c r="BO47" s="134">
        <v>0</v>
      </c>
      <c r="BP47" s="134">
        <v>0</v>
      </c>
      <c r="BQ47" s="134">
        <v>0</v>
      </c>
      <c r="BR47" s="134">
        <v>0</v>
      </c>
      <c r="BS47" s="134">
        <v>0</v>
      </c>
      <c r="BT47" s="134">
        <v>0</v>
      </c>
      <c r="BU47" s="134">
        <v>0</v>
      </c>
      <c r="BV47" s="134">
        <v>0</v>
      </c>
      <c r="BW47" s="134">
        <v>0</v>
      </c>
      <c r="BX47" s="134">
        <v>0</v>
      </c>
      <c r="BY47" s="134">
        <v>0</v>
      </c>
      <c r="BZ47" s="135">
        <v>0</v>
      </c>
    </row>
    <row r="48" spans="1:78" x14ac:dyDescent="0.35">
      <c r="A48" s="132"/>
      <c r="B48" s="97" t="s">
        <v>313</v>
      </c>
      <c r="C48" s="51"/>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134">
        <v>13.756276951258759</v>
      </c>
      <c r="AI48" s="134">
        <v>14.721428571428573</v>
      </c>
      <c r="AJ48" s="134">
        <v>22.033333333333331</v>
      </c>
      <c r="AK48" s="134">
        <v>32.202197802197801</v>
      </c>
      <c r="AL48" s="134">
        <v>41.401985111662533</v>
      </c>
      <c r="AM48" s="134">
        <v>50.329731447640235</v>
      </c>
      <c r="AN48" s="134">
        <v>51.097730029457637</v>
      </c>
      <c r="AO48" s="134">
        <v>53.433919597989942</v>
      </c>
      <c r="AP48" s="134">
        <v>66.668636363636352</v>
      </c>
      <c r="AQ48" s="134">
        <v>77.651036790439605</v>
      </c>
      <c r="AR48" s="134">
        <v>134.98114050144258</v>
      </c>
      <c r="AS48" s="134">
        <v>173.14325355946306</v>
      </c>
      <c r="AT48" s="134">
        <v>199.74592724262308</v>
      </c>
      <c r="AU48" s="134">
        <v>245.91611603384013</v>
      </c>
      <c r="AV48" s="134">
        <v>404.6508545365192</v>
      </c>
      <c r="AW48" s="134">
        <v>552.73875902745692</v>
      </c>
      <c r="AX48" s="134">
        <v>656.20748239800935</v>
      </c>
      <c r="AY48" s="134">
        <v>792.96442475354183</v>
      </c>
      <c r="AZ48" s="134">
        <v>949.43287308560286</v>
      </c>
      <c r="BA48" s="134">
        <v>1104.2454763063374</v>
      </c>
      <c r="BB48" s="134">
        <v>1220.2878674290116</v>
      </c>
      <c r="BC48" s="134">
        <v>970.71840220705849</v>
      </c>
      <c r="BD48" s="134">
        <v>0.8756194709100189</v>
      </c>
      <c r="BE48" s="134">
        <v>-0.41937677809972562</v>
      </c>
      <c r="BF48" s="134">
        <v>-0.37887372956852083</v>
      </c>
      <c r="BG48" s="134">
        <v>4.3631739312400351E-2</v>
      </c>
      <c r="BH48" s="134">
        <v>-1.4849686933561724E-2</v>
      </c>
      <c r="BI48" s="134">
        <v>0</v>
      </c>
      <c r="BJ48" s="134">
        <v>0</v>
      </c>
      <c r="BK48" s="134">
        <v>0</v>
      </c>
      <c r="BL48" s="134">
        <v>0</v>
      </c>
      <c r="BM48" s="134">
        <v>0</v>
      </c>
      <c r="BN48" s="134">
        <v>0</v>
      </c>
      <c r="BO48" s="134">
        <v>0</v>
      </c>
      <c r="BP48" s="134">
        <v>0</v>
      </c>
      <c r="BQ48" s="134">
        <v>0</v>
      </c>
      <c r="BR48" s="134">
        <v>0</v>
      </c>
      <c r="BS48" s="134">
        <v>0</v>
      </c>
      <c r="BT48" s="134">
        <v>0</v>
      </c>
      <c r="BU48" s="134">
        <v>0</v>
      </c>
      <c r="BV48" s="134">
        <v>0</v>
      </c>
      <c r="BW48" s="134">
        <v>0</v>
      </c>
      <c r="BX48" s="134">
        <v>0</v>
      </c>
      <c r="BY48" s="134">
        <v>0</v>
      </c>
      <c r="BZ48" s="135">
        <v>0</v>
      </c>
    </row>
    <row r="49" spans="1:78" x14ac:dyDescent="0.35">
      <c r="A49" s="132"/>
      <c r="B49" s="97" t="s">
        <v>314</v>
      </c>
      <c r="C49" s="51"/>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134">
        <v>10.243723048741241</v>
      </c>
      <c r="AI49" s="134">
        <v>12.278571428571427</v>
      </c>
      <c r="AJ49" s="134">
        <v>19.966666666666669</v>
      </c>
      <c r="AK49" s="134">
        <v>33.797802197802199</v>
      </c>
      <c r="AL49" s="134">
        <v>52.598014888337467</v>
      </c>
      <c r="AM49" s="134">
        <v>72.670268552359772</v>
      </c>
      <c r="AN49" s="134">
        <v>74.902269970542363</v>
      </c>
      <c r="AO49" s="134">
        <v>76.566080402010058</v>
      </c>
      <c r="AP49" s="134">
        <v>94.331363636363648</v>
      </c>
      <c r="AQ49" s="134">
        <v>102.05696320956039</v>
      </c>
      <c r="AR49" s="134">
        <v>259.26385949855739</v>
      </c>
      <c r="AS49" s="134">
        <v>252.02174644053699</v>
      </c>
      <c r="AT49" s="134">
        <v>294.60707275737695</v>
      </c>
      <c r="AU49" s="134">
        <v>380.32888396615988</v>
      </c>
      <c r="AV49" s="134">
        <v>524.02814546348088</v>
      </c>
      <c r="AW49" s="134">
        <v>655.03624097254328</v>
      </c>
      <c r="AX49" s="134">
        <v>784.58951760199068</v>
      </c>
      <c r="AY49" s="134">
        <v>946.59857524645815</v>
      </c>
      <c r="AZ49" s="134">
        <v>1134.2471269143971</v>
      </c>
      <c r="BA49" s="134">
        <v>1222.0865236936625</v>
      </c>
      <c r="BB49" s="134">
        <v>1208.691132570988</v>
      </c>
      <c r="BC49" s="134">
        <v>925.00059779294145</v>
      </c>
      <c r="BD49" s="134">
        <v>0.83438052908998106</v>
      </c>
      <c r="BE49" s="134">
        <v>-0.39962544190027438</v>
      </c>
      <c r="BF49" s="134">
        <v>-0.36102996043147928</v>
      </c>
      <c r="BG49" s="134">
        <v>4.1576820687599665E-2</v>
      </c>
      <c r="BH49" s="134">
        <v>-1.4150313066438278E-2</v>
      </c>
      <c r="BI49" s="134">
        <v>0</v>
      </c>
      <c r="BJ49" s="134">
        <v>0</v>
      </c>
      <c r="BK49" s="134">
        <v>0</v>
      </c>
      <c r="BL49" s="134">
        <v>0</v>
      </c>
      <c r="BM49" s="134">
        <v>0</v>
      </c>
      <c r="BN49" s="134">
        <v>0</v>
      </c>
      <c r="BO49" s="134">
        <v>0</v>
      </c>
      <c r="BP49" s="134">
        <v>0</v>
      </c>
      <c r="BQ49" s="134">
        <v>0</v>
      </c>
      <c r="BR49" s="134">
        <v>0</v>
      </c>
      <c r="BS49" s="134">
        <v>0</v>
      </c>
      <c r="BT49" s="134">
        <v>0</v>
      </c>
      <c r="BU49" s="134">
        <v>0</v>
      </c>
      <c r="BV49" s="134">
        <v>0</v>
      </c>
      <c r="BW49" s="134">
        <v>0</v>
      </c>
      <c r="BX49" s="134">
        <v>0</v>
      </c>
      <c r="BY49" s="134">
        <v>0</v>
      </c>
      <c r="BZ49" s="135">
        <v>0</v>
      </c>
    </row>
    <row r="50" spans="1:78" ht="26.25" customHeight="1" x14ac:dyDescent="0.35">
      <c r="A50" s="132"/>
      <c r="B50" s="61" t="s">
        <v>134</v>
      </c>
      <c r="C50" s="51"/>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134">
        <v>0</v>
      </c>
      <c r="AI50" s="134">
        <v>0</v>
      </c>
      <c r="AJ50" s="134">
        <v>0</v>
      </c>
      <c r="AK50" s="134">
        <v>0</v>
      </c>
      <c r="AL50" s="134">
        <v>0</v>
      </c>
      <c r="AM50" s="134">
        <v>0</v>
      </c>
      <c r="AN50" s="134">
        <v>0</v>
      </c>
      <c r="AO50" s="134">
        <v>0</v>
      </c>
      <c r="AP50" s="134">
        <v>0</v>
      </c>
      <c r="AQ50" s="134">
        <v>0</v>
      </c>
      <c r="AR50" s="134">
        <v>0</v>
      </c>
      <c r="AS50" s="134">
        <v>0</v>
      </c>
      <c r="AT50" s="134">
        <v>0</v>
      </c>
      <c r="AU50" s="134">
        <v>0</v>
      </c>
      <c r="AV50" s="134">
        <v>2.8769999999999998</v>
      </c>
      <c r="AW50" s="134">
        <v>7.2039999999999997</v>
      </c>
      <c r="AX50" s="134">
        <v>11.369</v>
      </c>
      <c r="AY50" s="134">
        <v>19.163</v>
      </c>
      <c r="AZ50" s="134">
        <v>34.027000000000001</v>
      </c>
      <c r="BA50" s="134">
        <v>42.026000000000003</v>
      </c>
      <c r="BB50" s="134">
        <v>48.832000000000001</v>
      </c>
      <c r="BC50" s="134">
        <v>39.287999999999997</v>
      </c>
      <c r="BD50" s="134">
        <v>-6.0999999999999999E-2</v>
      </c>
      <c r="BE50" s="134">
        <v>-8.6436562195121955E-2</v>
      </c>
      <c r="BF50" s="134">
        <v>-0.14737339999999999</v>
      </c>
      <c r="BG50" s="134">
        <v>8.5208560000000017E-2</v>
      </c>
      <c r="BH50" s="134">
        <v>-2.9000000000000001E-2</v>
      </c>
      <c r="BI50" s="134">
        <v>0</v>
      </c>
      <c r="BJ50" s="134">
        <v>0</v>
      </c>
      <c r="BK50" s="134">
        <v>0</v>
      </c>
      <c r="BL50" s="134">
        <v>0</v>
      </c>
      <c r="BM50" s="134">
        <v>0</v>
      </c>
      <c r="BN50" s="134">
        <v>0</v>
      </c>
      <c r="BO50" s="134">
        <v>0</v>
      </c>
      <c r="BP50" s="134">
        <v>0</v>
      </c>
      <c r="BQ50" s="134">
        <v>0</v>
      </c>
      <c r="BR50" s="134">
        <v>0</v>
      </c>
      <c r="BS50" s="134">
        <v>0</v>
      </c>
      <c r="BT50" s="134">
        <v>0</v>
      </c>
      <c r="BU50" s="134">
        <v>0</v>
      </c>
      <c r="BV50" s="134">
        <v>0</v>
      </c>
      <c r="BW50" s="134">
        <v>0</v>
      </c>
      <c r="BX50" s="134">
        <v>0</v>
      </c>
      <c r="BY50" s="134">
        <v>0</v>
      </c>
      <c r="BZ50" s="135">
        <v>0</v>
      </c>
    </row>
    <row r="51" spans="1:78" x14ac:dyDescent="0.35">
      <c r="A51" s="132"/>
      <c r="B51" s="97" t="s">
        <v>311</v>
      </c>
      <c r="C51" s="51"/>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0.65355075911120464</v>
      </c>
      <c r="AW51" s="134">
        <v>1.6217743773994191</v>
      </c>
      <c r="AX51" s="134">
        <v>2.5752797853609004</v>
      </c>
      <c r="AY51" s="134">
        <v>4.0695107580942906</v>
      </c>
      <c r="AZ51" s="134">
        <v>7.3852964480226744</v>
      </c>
      <c r="BA51" s="134">
        <v>9.2967079417926204</v>
      </c>
      <c r="BB51" s="134">
        <v>10.80366474213008</v>
      </c>
      <c r="BC51" s="134">
        <v>9.355921533335783</v>
      </c>
      <c r="BD51" s="134">
        <v>0</v>
      </c>
      <c r="BE51" s="134">
        <v>0</v>
      </c>
      <c r="BF51" s="134">
        <v>0</v>
      </c>
      <c r="BG51" s="134">
        <v>0</v>
      </c>
      <c r="BH51" s="134">
        <v>0</v>
      </c>
      <c r="BI51" s="134">
        <v>0</v>
      </c>
      <c r="BJ51" s="134">
        <v>0</v>
      </c>
      <c r="BK51" s="134">
        <v>0</v>
      </c>
      <c r="BL51" s="134">
        <v>0</v>
      </c>
      <c r="BM51" s="134">
        <v>0</v>
      </c>
      <c r="BN51" s="134">
        <v>0</v>
      </c>
      <c r="BO51" s="134">
        <v>0</v>
      </c>
      <c r="BP51" s="134">
        <v>0</v>
      </c>
      <c r="BQ51" s="134">
        <v>0</v>
      </c>
      <c r="BR51" s="134">
        <v>0</v>
      </c>
      <c r="BS51" s="134">
        <v>0</v>
      </c>
      <c r="BT51" s="134">
        <v>0</v>
      </c>
      <c r="BU51" s="134">
        <v>0</v>
      </c>
      <c r="BV51" s="134">
        <v>0</v>
      </c>
      <c r="BW51" s="134">
        <v>0</v>
      </c>
      <c r="BX51" s="134">
        <v>0</v>
      </c>
      <c r="BY51" s="134">
        <v>0</v>
      </c>
      <c r="BZ51" s="135">
        <v>0</v>
      </c>
    </row>
    <row r="52" spans="1:78" x14ac:dyDescent="0.35">
      <c r="A52" s="132"/>
      <c r="B52" s="97" t="s">
        <v>312</v>
      </c>
      <c r="C52" s="51"/>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2.2234492408887951</v>
      </c>
      <c r="AW52" s="134">
        <v>5.5822256226005811</v>
      </c>
      <c r="AX52" s="134">
        <v>8.7937202146390998</v>
      </c>
      <c r="AY52" s="134">
        <v>15.09348924190571</v>
      </c>
      <c r="AZ52" s="134">
        <v>26.641703551977329</v>
      </c>
      <c r="BA52" s="134">
        <v>32.729292058207385</v>
      </c>
      <c r="BB52" s="134">
        <v>38.028335257869927</v>
      </c>
      <c r="BC52" s="134">
        <v>29.932078466664212</v>
      </c>
      <c r="BD52" s="134">
        <v>-6.0999999999999999E-2</v>
      </c>
      <c r="BE52" s="134">
        <v>-8.6436562195121955E-2</v>
      </c>
      <c r="BF52" s="134">
        <v>-0.14737339999999999</v>
      </c>
      <c r="BG52" s="134">
        <v>8.5208560000000017E-2</v>
      </c>
      <c r="BH52" s="134">
        <v>-2.9000000000000001E-2</v>
      </c>
      <c r="BI52" s="134">
        <v>0</v>
      </c>
      <c r="BJ52" s="134">
        <v>0</v>
      </c>
      <c r="BK52" s="134">
        <v>0</v>
      </c>
      <c r="BL52" s="134">
        <v>0</v>
      </c>
      <c r="BM52" s="134">
        <v>0</v>
      </c>
      <c r="BN52" s="134">
        <v>0</v>
      </c>
      <c r="BO52" s="134">
        <v>0</v>
      </c>
      <c r="BP52" s="134">
        <v>0</v>
      </c>
      <c r="BQ52" s="134">
        <v>0</v>
      </c>
      <c r="BR52" s="134">
        <v>0</v>
      </c>
      <c r="BS52" s="134">
        <v>0</v>
      </c>
      <c r="BT52" s="134">
        <v>0</v>
      </c>
      <c r="BU52" s="134">
        <v>0</v>
      </c>
      <c r="BV52" s="134">
        <v>0</v>
      </c>
      <c r="BW52" s="134">
        <v>0</v>
      </c>
      <c r="BX52" s="134">
        <v>0</v>
      </c>
      <c r="BY52" s="134">
        <v>0</v>
      </c>
      <c r="BZ52" s="135">
        <v>0</v>
      </c>
    </row>
    <row r="53" spans="1:78" x14ac:dyDescent="0.35">
      <c r="A53" s="132"/>
      <c r="B53" s="61" t="s">
        <v>250</v>
      </c>
      <c r="C53" s="51"/>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134">
        <v>0</v>
      </c>
      <c r="AI53" s="134">
        <v>0</v>
      </c>
      <c r="AJ53" s="134">
        <v>0</v>
      </c>
      <c r="AK53" s="134">
        <v>0</v>
      </c>
      <c r="AL53" s="134">
        <v>0</v>
      </c>
      <c r="AM53" s="134">
        <v>0</v>
      </c>
      <c r="AN53" s="134">
        <v>0</v>
      </c>
      <c r="AO53" s="134">
        <v>0</v>
      </c>
      <c r="AP53" s="134">
        <v>0</v>
      </c>
      <c r="AQ53" s="134">
        <v>0</v>
      </c>
      <c r="AR53" s="134">
        <v>0</v>
      </c>
      <c r="AS53" s="134">
        <v>0</v>
      </c>
      <c r="AT53" s="134">
        <v>0</v>
      </c>
      <c r="AU53" s="134">
        <v>0</v>
      </c>
      <c r="AV53" s="134">
        <v>0</v>
      </c>
      <c r="AW53" s="134">
        <v>0</v>
      </c>
      <c r="AX53" s="134">
        <v>0</v>
      </c>
      <c r="AY53" s="134">
        <v>0</v>
      </c>
      <c r="AZ53" s="134">
        <v>3.1930000000000001</v>
      </c>
      <c r="BA53" s="134">
        <v>23.582999999999998</v>
      </c>
      <c r="BB53" s="134">
        <v>32.392000000000003</v>
      </c>
      <c r="BC53" s="134">
        <v>27.45</v>
      </c>
      <c r="BD53" s="134">
        <v>4.1689999999999996</v>
      </c>
      <c r="BE53" s="134">
        <v>6.0000000000000001E-3</v>
      </c>
      <c r="BF53" s="134">
        <v>4.2999999999999997E-2</v>
      </c>
      <c r="BG53" s="134">
        <v>0</v>
      </c>
      <c r="BH53" s="134">
        <v>0</v>
      </c>
      <c r="BI53" s="134">
        <v>0</v>
      </c>
      <c r="BJ53" s="134">
        <v>0</v>
      </c>
      <c r="BK53" s="134">
        <v>0</v>
      </c>
      <c r="BL53" s="134">
        <v>0</v>
      </c>
      <c r="BM53" s="134">
        <v>0</v>
      </c>
      <c r="BN53" s="134">
        <v>0</v>
      </c>
      <c r="BO53" s="134">
        <v>0</v>
      </c>
      <c r="BP53" s="134">
        <v>0</v>
      </c>
      <c r="BQ53" s="134">
        <v>0</v>
      </c>
      <c r="BR53" s="134">
        <v>0</v>
      </c>
      <c r="BS53" s="134">
        <v>0</v>
      </c>
      <c r="BT53" s="134">
        <v>0</v>
      </c>
      <c r="BU53" s="134">
        <v>0</v>
      </c>
      <c r="BV53" s="134">
        <v>0</v>
      </c>
      <c r="BW53" s="134">
        <v>0</v>
      </c>
      <c r="BX53" s="134">
        <v>0</v>
      </c>
      <c r="BY53" s="134">
        <v>0</v>
      </c>
      <c r="BZ53" s="135">
        <v>0</v>
      </c>
    </row>
    <row r="54" spans="1:78" x14ac:dyDescent="0.35">
      <c r="A54" s="132"/>
      <c r="B54" s="61" t="s">
        <v>315</v>
      </c>
      <c r="C54" s="51"/>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134">
        <f>'Table 1a'!AH36</f>
        <v>0</v>
      </c>
      <c r="AI54" s="134">
        <f>'Table 1a'!AI36</f>
        <v>0</v>
      </c>
      <c r="AJ54" s="134">
        <f>'Table 1a'!AJ36</f>
        <v>0</v>
      </c>
      <c r="AK54" s="134">
        <f>'Table 1a'!AK36</f>
        <v>0</v>
      </c>
      <c r="AL54" s="134">
        <f>'Table 1a'!AL36</f>
        <v>0</v>
      </c>
      <c r="AM54" s="134">
        <f>'Table 1a'!AM36</f>
        <v>0</v>
      </c>
      <c r="AN54" s="134">
        <f>'Table 1a'!AN36</f>
        <v>0</v>
      </c>
      <c r="AO54" s="134">
        <f>'Table 1a'!AO36</f>
        <v>0</v>
      </c>
      <c r="AP54" s="134">
        <f>'Table 1a'!AP36</f>
        <v>0</v>
      </c>
      <c r="AQ54" s="134">
        <f>'Table 1a'!AQ36</f>
        <v>0</v>
      </c>
      <c r="AR54" s="134">
        <f>'Table 1a'!AR36</f>
        <v>0</v>
      </c>
      <c r="AS54" s="134">
        <f>'Table 1a'!AS36</f>
        <v>0</v>
      </c>
      <c r="AT54" s="134">
        <f>'Table 1a'!AT36</f>
        <v>0</v>
      </c>
      <c r="AU54" s="134">
        <f>'Table 1a'!AU36</f>
        <v>0</v>
      </c>
      <c r="AV54" s="134">
        <f>'Table 1a'!AV36</f>
        <v>0</v>
      </c>
      <c r="AW54" s="134">
        <f>'Table 1a'!AW36</f>
        <v>0</v>
      </c>
      <c r="AX54" s="134">
        <f>'Table 1a'!AX36</f>
        <v>0</v>
      </c>
      <c r="AY54" s="134">
        <f>'Table 1a'!AY36</f>
        <v>0</v>
      </c>
      <c r="AZ54" s="134">
        <f>'Table 1a'!AZ36</f>
        <v>0</v>
      </c>
      <c r="BA54" s="134">
        <f>'Table 1a'!BA36</f>
        <v>0</v>
      </c>
      <c r="BB54" s="134">
        <f>'Table 1a'!BB36</f>
        <v>0</v>
      </c>
      <c r="BC54" s="134">
        <f>'Table 1a'!BC36</f>
        <v>0</v>
      </c>
      <c r="BD54" s="134">
        <f>'Table 1a'!BD36</f>
        <v>0</v>
      </c>
      <c r="BE54" s="134">
        <f>'Table 1a'!BE36</f>
        <v>0</v>
      </c>
      <c r="BF54" s="134">
        <f>'Table 1a'!BF36</f>
        <v>0</v>
      </c>
      <c r="BG54" s="134">
        <f>'Table 1a'!BG36</f>
        <v>0</v>
      </c>
      <c r="BH54" s="134">
        <f>'Table 1a'!BH36</f>
        <v>0</v>
      </c>
      <c r="BI54" s="134">
        <f>'Table 1a'!BI36</f>
        <v>0</v>
      </c>
      <c r="BJ54" s="134">
        <f>'Table 1a'!BJ36</f>
        <v>0</v>
      </c>
      <c r="BK54" s="134">
        <f>'Table 1a'!BK36</f>
        <v>0</v>
      </c>
      <c r="BL54" s="134">
        <f>'Table 1a'!BL36</f>
        <v>90.849720650000009</v>
      </c>
      <c r="BM54" s="134">
        <f>'Table 1a'!BM36</f>
        <v>106.96880001999999</v>
      </c>
      <c r="BN54" s="134">
        <f>'Table 1a'!BN36</f>
        <v>109.92031101000002</v>
      </c>
      <c r="BO54" s="134">
        <f>'Table 1a'!BO36</f>
        <v>115.96021940000001</v>
      </c>
      <c r="BP54" s="134">
        <f>'Table 1a'!BP36</f>
        <v>110.02752643000001</v>
      </c>
      <c r="BQ54" s="134">
        <f>'Table 1a'!BQ36</f>
        <v>101.38309716000001</v>
      </c>
      <c r="BR54" s="134">
        <f>'Table 1a'!BR36</f>
        <v>15.698963300000001</v>
      </c>
      <c r="BS54" s="134">
        <f>'Table 1a'!BS36</f>
        <v>0</v>
      </c>
      <c r="BT54" s="134">
        <f>'Table 1a'!BT36</f>
        <v>0</v>
      </c>
      <c r="BU54" s="134">
        <f>'Table 1a'!BU36</f>
        <v>0</v>
      </c>
      <c r="BV54" s="134">
        <f>'Table 1a'!BV36</f>
        <v>0</v>
      </c>
      <c r="BW54" s="134">
        <f>'Table 1a'!BW36</f>
        <v>0</v>
      </c>
      <c r="BX54" s="134">
        <f>'Table 1a'!BX36</f>
        <v>0</v>
      </c>
      <c r="BY54" s="134">
        <f>'Table 1a'!BY36</f>
        <v>0</v>
      </c>
      <c r="BZ54" s="135">
        <f>'Table 1a'!BZ36</f>
        <v>0</v>
      </c>
    </row>
    <row r="55" spans="1:78" ht="26.25" customHeight="1" x14ac:dyDescent="0.35">
      <c r="A55" s="132"/>
      <c r="B55" s="226" t="s">
        <v>316</v>
      </c>
      <c r="C55" s="51"/>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256" t="s">
        <v>293</v>
      </c>
      <c r="BM55" s="134"/>
      <c r="BN55" s="134"/>
      <c r="BO55" s="134"/>
      <c r="BP55" s="134"/>
      <c r="BQ55" s="134"/>
      <c r="BR55" s="134"/>
      <c r="BS55" s="134"/>
      <c r="BT55" s="134"/>
      <c r="BU55" s="134"/>
      <c r="BV55" s="134"/>
      <c r="BW55" s="134"/>
      <c r="BX55" s="134"/>
      <c r="BY55" s="134"/>
      <c r="BZ55" s="135"/>
    </row>
    <row r="56" spans="1:78" x14ac:dyDescent="0.35">
      <c r="A56" s="132"/>
      <c r="B56" s="61" t="s">
        <v>317</v>
      </c>
      <c r="C56" s="51"/>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134">
        <f>'Council Tax Benefit'!AH19</f>
        <v>189.0604099893182</v>
      </c>
      <c r="AI56" s="134">
        <f>'Council Tax Benefit'!AI19</f>
        <v>217.24186395918002</v>
      </c>
      <c r="AJ56" s="134">
        <f>'Council Tax Benefit'!AJ19</f>
        <v>291.64676658977385</v>
      </c>
      <c r="AK56" s="134">
        <f>'Council Tax Benefit'!AK19</f>
        <v>435.79447132057123</v>
      </c>
      <c r="AL56" s="134">
        <f>'Council Tax Benefit'!AL19</f>
        <v>531.64070822038082</v>
      </c>
      <c r="AM56" s="134">
        <f>'Council Tax Benefit'!AM19</f>
        <v>599.91337522552976</v>
      </c>
      <c r="AN56" s="134">
        <f>'Council Tax Benefit'!AN19</f>
        <v>667.59777746960162</v>
      </c>
      <c r="AO56" s="134">
        <f>'Council Tax Benefit'!AO19</f>
        <v>730.54411349699535</v>
      </c>
      <c r="AP56" s="134">
        <f>'Council Tax Benefit'!AP19</f>
        <v>805.60849456809274</v>
      </c>
      <c r="AQ56" s="134">
        <f>'Council Tax Benefit'!AQ19</f>
        <v>838.18835992187337</v>
      </c>
      <c r="AR56" s="134">
        <f>'Council Tax Benefit'!AR19</f>
        <v>760.26900000000001</v>
      </c>
      <c r="AS56" s="134">
        <f>'Council Tax Benefit'!AS19</f>
        <v>936.29321192193368</v>
      </c>
      <c r="AT56" s="134">
        <f>'Council Tax Benefit'!AT19</f>
        <v>1162.117</v>
      </c>
      <c r="AU56" s="134">
        <f>'Council Tax Benefit'!AU19</f>
        <v>670.327</v>
      </c>
      <c r="AV56" s="134">
        <f>'Council Tax Benefit'!AV19</f>
        <v>724.20100000000002</v>
      </c>
      <c r="AW56" s="134">
        <f>'Council Tax Benefit'!AW19</f>
        <v>941.47799999999995</v>
      </c>
      <c r="AX56" s="134">
        <f>'Council Tax Benefit'!AX19</f>
        <v>973.24916299999973</v>
      </c>
      <c r="AY56" s="134">
        <f>'Council Tax Benefit'!AY19</f>
        <v>991.50290500000006</v>
      </c>
      <c r="AZ56" s="134">
        <f>'Council Tax Benefit'!AZ19</f>
        <v>1035.1050220000002</v>
      </c>
      <c r="BA56" s="134">
        <f>'Council Tax Benefit'!BA19</f>
        <v>1079.5440269999999</v>
      </c>
      <c r="BB56" s="134">
        <f>'Council Tax Benefit'!BB19</f>
        <v>1124.7226409999994</v>
      </c>
      <c r="BC56" s="134">
        <f>'Council Tax Benefit'!BC19</f>
        <v>1163.735510948489</v>
      </c>
      <c r="BD56" s="134">
        <f>'Council Tax Benefit'!BD19</f>
        <v>1229.3620240181656</v>
      </c>
      <c r="BE56" s="134">
        <f>'Council Tax Benefit'!BE19</f>
        <v>1349.4457237699216</v>
      </c>
      <c r="BF56" s="134">
        <f>'Council Tax Benefit'!BF19</f>
        <v>1430.8457317625675</v>
      </c>
      <c r="BG56" s="134">
        <f>'Council Tax Benefit'!BG19</f>
        <v>1612.517104499429</v>
      </c>
      <c r="BH56" s="134">
        <f>'Council Tax Benefit'!BH19</f>
        <v>1828.5273484448542</v>
      </c>
      <c r="BI56" s="134">
        <f>'Council Tax Benefit'!BI19</f>
        <v>1843.2959341159444</v>
      </c>
      <c r="BJ56" s="134">
        <f>'Council Tax Benefit'!BJ19</f>
        <v>2003.9939900362206</v>
      </c>
      <c r="BK56" s="134">
        <f>'Council Tax Benefit'!BK19</f>
        <v>2046.6136160962108</v>
      </c>
      <c r="BL56" s="227">
        <f>'Council Tax Benefit'!BL11+'Council Tax Benefit'!BL14</f>
        <v>1951.6371495119893</v>
      </c>
      <c r="BM56" s="134">
        <f>'Council Tax Benefit'!BM11+'Council Tax Benefit'!BM14</f>
        <v>2006.7896813621428</v>
      </c>
      <c r="BN56" s="134">
        <f>'Council Tax Benefit'!BN11+'Council Tax Benefit'!BN14</f>
        <v>2033.5200871314812</v>
      </c>
      <c r="BO56" s="134">
        <f>'Council Tax Benefit'!BO11+'Council Tax Benefit'!BO14</f>
        <v>1982.7831259442928</v>
      </c>
      <c r="BP56" s="134">
        <f>'Council Tax Benefit'!BP11+'Council Tax Benefit'!BP14</f>
        <v>1921.059573258301</v>
      </c>
      <c r="BQ56" s="134">
        <f>'Council Tax Benefit'!BQ11+'Council Tax Benefit'!BQ14</f>
        <v>0</v>
      </c>
      <c r="BR56" s="134">
        <f>'Council Tax Benefit'!BR11+'Council Tax Benefit'!BR14</f>
        <v>0</v>
      </c>
      <c r="BS56" s="134">
        <f>'Council Tax Benefit'!BS11+'Council Tax Benefit'!BS14</f>
        <v>0</v>
      </c>
      <c r="BT56" s="134">
        <f>'Council Tax Benefit'!BT11+'Council Tax Benefit'!BT14</f>
        <v>0</v>
      </c>
      <c r="BU56" s="134">
        <f>'Council Tax Benefit'!BU11+'Council Tax Benefit'!BU14</f>
        <v>0</v>
      </c>
      <c r="BV56" s="134">
        <f>'Council Tax Benefit'!BV11+'Council Tax Benefit'!BV14</f>
        <v>0</v>
      </c>
      <c r="BW56" s="134">
        <f>'Council Tax Benefit'!BW11+'Council Tax Benefit'!BW14</f>
        <v>0</v>
      </c>
      <c r="BX56" s="134">
        <f>'Council Tax Benefit'!BX11+'Council Tax Benefit'!BX14</f>
        <v>0</v>
      </c>
      <c r="BY56" s="134">
        <f>'Council Tax Benefit'!BY11+'Council Tax Benefit'!BY14</f>
        <v>0</v>
      </c>
      <c r="BZ56" s="135">
        <f>'Council Tax Benefit'!BZ11+'Council Tax Benefit'!BZ14</f>
        <v>0</v>
      </c>
    </row>
    <row r="57" spans="1:78" x14ac:dyDescent="0.35">
      <c r="A57" s="132"/>
      <c r="B57" s="61" t="s">
        <v>318</v>
      </c>
      <c r="C57" s="51"/>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134">
        <f>'Council Tax Benefit'!AH20</f>
        <v>27.502827272667155</v>
      </c>
      <c r="AI57" s="134">
        <f>'Council Tax Benefit'!AI20</f>
        <v>31.585852043726426</v>
      </c>
      <c r="AJ57" s="134">
        <f>'Council Tax Benefit'!AJ20</f>
        <v>42.384582121077884</v>
      </c>
      <c r="AK57" s="134">
        <f>'Council Tax Benefit'!AK20</f>
        <v>63.213077234706887</v>
      </c>
      <c r="AL57" s="134">
        <f>'Council Tax Benefit'!AL20</f>
        <v>76.776376134597115</v>
      </c>
      <c r="AM57" s="134">
        <f>'Council Tax Benefit'!AM20</f>
        <v>86.294927523123278</v>
      </c>
      <c r="AN57" s="134">
        <f>'Council Tax Benefit'!AN20</f>
        <v>96.19980924653629</v>
      </c>
      <c r="AO57" s="134">
        <f>'Council Tax Benefit'!AO20</f>
        <v>104.64116166965778</v>
      </c>
      <c r="AP57" s="134">
        <f>'Council Tax Benefit'!AP20</f>
        <v>116.03413200590694</v>
      </c>
      <c r="AQ57" s="134">
        <f>'Council Tax Benefit'!AQ20</f>
        <v>120.6229520803748</v>
      </c>
      <c r="AR57" s="134">
        <f>'Council Tax Benefit'!AR20</f>
        <v>83.058999999999997</v>
      </c>
      <c r="AS57" s="134">
        <f>'Council Tax Benefit'!AS20</f>
        <v>114.8284154022263</v>
      </c>
      <c r="AT57" s="134">
        <f>'Council Tax Benefit'!AT20</f>
        <v>166.71700000000001</v>
      </c>
      <c r="AU57" s="134">
        <f>'Council Tax Benefit'!AU20</f>
        <v>112.279</v>
      </c>
      <c r="AV57" s="134">
        <f>'Council Tax Benefit'!AV20</f>
        <v>146.14699999999999</v>
      </c>
      <c r="AW57" s="134">
        <f>'Council Tax Benefit'!AW20</f>
        <v>188.857</v>
      </c>
      <c r="AX57" s="134">
        <f>'Council Tax Benefit'!AX20</f>
        <v>237.89668399999994</v>
      </c>
      <c r="AY57" s="134">
        <f>'Council Tax Benefit'!AY20</f>
        <v>279.43384600000002</v>
      </c>
      <c r="AZ57" s="134">
        <f>'Council Tax Benefit'!AZ20</f>
        <v>318.77796300000006</v>
      </c>
      <c r="BA57" s="134">
        <f>'Council Tax Benefit'!BA20</f>
        <v>366.771837</v>
      </c>
      <c r="BB57" s="134">
        <f>'Council Tax Benefit'!BB20</f>
        <v>408.74446599999976</v>
      </c>
      <c r="BC57" s="134">
        <f>'Council Tax Benefit'!BC20</f>
        <v>444.9005951357899</v>
      </c>
      <c r="BD57" s="134">
        <f>'Council Tax Benefit'!BD20</f>
        <v>486.32011499999982</v>
      </c>
      <c r="BE57" s="134">
        <f>'Council Tax Benefit'!BE20</f>
        <v>528.76477520781191</v>
      </c>
      <c r="BF57" s="134">
        <f>'Council Tax Benefit'!BF20</f>
        <v>593.43878223860281</v>
      </c>
      <c r="BG57" s="134">
        <f>'Council Tax Benefit'!BG20</f>
        <v>700.71103272999665</v>
      </c>
      <c r="BH57" s="134">
        <f>'Council Tax Benefit'!BH20</f>
        <v>750.02694315173312</v>
      </c>
      <c r="BI57" s="134">
        <f>'Council Tax Benefit'!BI20</f>
        <v>839.96132516636135</v>
      </c>
      <c r="BJ57" s="134">
        <f>'Council Tax Benefit'!BJ20</f>
        <v>805.30950638016247</v>
      </c>
      <c r="BK57" s="134">
        <f>'Council Tax Benefit'!BK20</f>
        <v>828.09404862651547</v>
      </c>
      <c r="BL57" s="227">
        <f>'Council Tax Benefit'!BL7</f>
        <v>944.21315574012146</v>
      </c>
      <c r="BM57" s="134">
        <f>'Council Tax Benefit'!BM7</f>
        <v>1026.3094368543275</v>
      </c>
      <c r="BN57" s="134">
        <f>'Council Tax Benefit'!BN7</f>
        <v>1083.9569208671562</v>
      </c>
      <c r="BO57" s="134">
        <f>'Council Tax Benefit'!BO7</f>
        <v>1097.3255047744601</v>
      </c>
      <c r="BP57" s="134">
        <f>'Council Tax Benefit'!BP7</f>
        <v>1110.9613710199749</v>
      </c>
      <c r="BQ57" s="134">
        <f>'Council Tax Benefit'!BQ7</f>
        <v>0</v>
      </c>
      <c r="BR57" s="134">
        <f>'Council Tax Benefit'!BR7</f>
        <v>0</v>
      </c>
      <c r="BS57" s="134">
        <f>'Council Tax Benefit'!BS7</f>
        <v>0</v>
      </c>
      <c r="BT57" s="134">
        <f>'Council Tax Benefit'!BT7</f>
        <v>0</v>
      </c>
      <c r="BU57" s="134">
        <f>'Council Tax Benefit'!BU7</f>
        <v>0</v>
      </c>
      <c r="BV57" s="134">
        <f>'Council Tax Benefit'!BV7</f>
        <v>0</v>
      </c>
      <c r="BW57" s="134">
        <f>'Council Tax Benefit'!BW7</f>
        <v>0</v>
      </c>
      <c r="BX57" s="134">
        <f>'Council Tax Benefit'!BX7</f>
        <v>0</v>
      </c>
      <c r="BY57" s="134">
        <f>'Council Tax Benefit'!BY7</f>
        <v>0</v>
      </c>
      <c r="BZ57" s="135">
        <f>'Council Tax Benefit'!BZ7</f>
        <v>0</v>
      </c>
    </row>
    <row r="58" spans="1:78" x14ac:dyDescent="0.35">
      <c r="A58" s="132"/>
      <c r="B58" s="61" t="s">
        <v>319</v>
      </c>
      <c r="C58" s="51"/>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134">
        <f>'Council Tax Benefit'!AH21</f>
        <v>88.945632781705058</v>
      </c>
      <c r="AI58" s="134">
        <f>'Council Tax Benefit'!AI21</f>
        <v>102.63989716099778</v>
      </c>
      <c r="AJ58" s="134">
        <f>'Council Tax Benefit'!AJ21</f>
        <v>138.3856917255178</v>
      </c>
      <c r="AK58" s="134">
        <f>'Council Tax Benefit'!AK21</f>
        <v>205.51754927689734</v>
      </c>
      <c r="AL58" s="134">
        <f>'Council Tax Benefit'!AL21</f>
        <v>249.99250242525952</v>
      </c>
      <c r="AM58" s="134">
        <f>'Council Tax Benefit'!AM21</f>
        <v>281.05739095461479</v>
      </c>
      <c r="AN58" s="134">
        <f>'Council Tax Benefit'!AN21</f>
        <v>312.24655644943772</v>
      </c>
      <c r="AO58" s="134">
        <f>'Council Tax Benefit'!AO21</f>
        <v>341.18609501439198</v>
      </c>
      <c r="AP58" s="134">
        <f>'Council Tax Benefit'!AP21</f>
        <v>377.30402508543466</v>
      </c>
      <c r="AQ58" s="134">
        <f>'Council Tax Benefit'!AQ21</f>
        <v>392.27715570427546</v>
      </c>
      <c r="AR58" s="134">
        <f>'Council Tax Benefit'!AR21</f>
        <v>216.39</v>
      </c>
      <c r="AS58" s="134">
        <f>'Council Tax Benefit'!AS21</f>
        <v>243.14730758287362</v>
      </c>
      <c r="AT58" s="134">
        <f>'Council Tax Benefit'!AT21</f>
        <v>222.857</v>
      </c>
      <c r="AU58" s="134">
        <f>'Council Tax Benefit'!AU21</f>
        <v>185.916</v>
      </c>
      <c r="AV58" s="134">
        <f>'Council Tax Benefit'!AV21</f>
        <v>219.042</v>
      </c>
      <c r="AW58" s="134">
        <f>'Council Tax Benefit'!AW21</f>
        <v>306.87099999999998</v>
      </c>
      <c r="AX58" s="134">
        <f>'Council Tax Benefit'!AX21</f>
        <v>345.70058699999993</v>
      </c>
      <c r="AY58" s="134">
        <f>'Council Tax Benefit'!AY21</f>
        <v>383.72152899999998</v>
      </c>
      <c r="AZ58" s="134">
        <f>'Council Tax Benefit'!AZ21</f>
        <v>408.69452700000005</v>
      </c>
      <c r="BA58" s="134">
        <f>'Council Tax Benefit'!BA21</f>
        <v>423.69869799999998</v>
      </c>
      <c r="BB58" s="134">
        <f>'Council Tax Benefit'!BB21</f>
        <v>442.26725699999969</v>
      </c>
      <c r="BC58" s="134">
        <f>'Council Tax Benefit'!BC21</f>
        <v>458.38614234181148</v>
      </c>
      <c r="BD58" s="134">
        <f>'Council Tax Benefit'!BD21</f>
        <v>449.61359899999985</v>
      </c>
      <c r="BE58" s="134">
        <f>'Council Tax Benefit'!BE21</f>
        <v>447.65738801479245</v>
      </c>
      <c r="BF58" s="134">
        <f>'Council Tax Benefit'!BF21</f>
        <v>456.77495423193301</v>
      </c>
      <c r="BG58" s="134">
        <f>'Council Tax Benefit'!BG21</f>
        <v>524.55682653580504</v>
      </c>
      <c r="BH58" s="134">
        <f>'Council Tax Benefit'!BH21</f>
        <v>571.40950903414523</v>
      </c>
      <c r="BI58" s="134">
        <f>'Council Tax Benefit'!BI21</f>
        <v>632.58899092529441</v>
      </c>
      <c r="BJ58" s="134">
        <f>'Council Tax Benefit'!BJ21</f>
        <v>623.4840715467576</v>
      </c>
      <c r="BK58" s="134">
        <f>'Council Tax Benefit'!BK21</f>
        <v>618.93076704709995</v>
      </c>
      <c r="BL58" s="227">
        <f>'Council Tax Benefit'!BL8</f>
        <v>548.72375959129954</v>
      </c>
      <c r="BM58" s="134">
        <f>'Council Tax Benefit'!BM8</f>
        <v>539.7901437571029</v>
      </c>
      <c r="BN58" s="134">
        <f>'Council Tax Benefit'!BN8</f>
        <v>504.78300198133326</v>
      </c>
      <c r="BO58" s="134">
        <f>'Council Tax Benefit'!BO8</f>
        <v>443.73935361736528</v>
      </c>
      <c r="BP58" s="134">
        <f>'Council Tax Benefit'!BP8</f>
        <v>399.82414747873798</v>
      </c>
      <c r="BQ58" s="134">
        <f>'Council Tax Benefit'!BQ8</f>
        <v>0</v>
      </c>
      <c r="BR58" s="134">
        <f>'Council Tax Benefit'!BR8</f>
        <v>0</v>
      </c>
      <c r="BS58" s="134">
        <f>'Council Tax Benefit'!BS8</f>
        <v>0</v>
      </c>
      <c r="BT58" s="134">
        <f>'Council Tax Benefit'!BT8</f>
        <v>0</v>
      </c>
      <c r="BU58" s="134">
        <f>'Council Tax Benefit'!BU8</f>
        <v>0</v>
      </c>
      <c r="BV58" s="134">
        <f>'Council Tax Benefit'!BV8</f>
        <v>0</v>
      </c>
      <c r="BW58" s="134">
        <f>'Council Tax Benefit'!BW8</f>
        <v>0</v>
      </c>
      <c r="BX58" s="134">
        <f>'Council Tax Benefit'!BX8</f>
        <v>0</v>
      </c>
      <c r="BY58" s="134">
        <f>'Council Tax Benefit'!BY8</f>
        <v>0</v>
      </c>
      <c r="BZ58" s="135">
        <f>'Council Tax Benefit'!BZ8</f>
        <v>0</v>
      </c>
    </row>
    <row r="59" spans="1:78" x14ac:dyDescent="0.35">
      <c r="A59" s="132"/>
      <c r="B59" s="61" t="s">
        <v>320</v>
      </c>
      <c r="C59" s="51"/>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134">
        <f>'Council Tax Benefit'!AH22</f>
        <v>73.242794596669199</v>
      </c>
      <c r="AI59" s="134">
        <f>'Council Tax Benefit'!AI22</f>
        <v>85.168081893459714</v>
      </c>
      <c r="AJ59" s="134">
        <f>'Council Tax Benefit'!AJ22</f>
        <v>115.30566723086193</v>
      </c>
      <c r="AK59" s="134">
        <f>'Council Tax Benefit'!AK22</f>
        <v>169.32691721496712</v>
      </c>
      <c r="AL59" s="134">
        <f>'Council Tax Benefit'!AL22</f>
        <v>204.21808645897408</v>
      </c>
      <c r="AM59" s="134">
        <f>'Council Tax Benefit'!AM22</f>
        <v>227.83044737490729</v>
      </c>
      <c r="AN59" s="134">
        <f>'Council Tax Benefit'!AN22</f>
        <v>252.51033820403745</v>
      </c>
      <c r="AO59" s="134">
        <f>'Council Tax Benefit'!AO22</f>
        <v>274.82477751762963</v>
      </c>
      <c r="AP59" s="134">
        <f>'Council Tax Benefit'!AP22</f>
        <v>305.30618267506998</v>
      </c>
      <c r="AQ59" s="134">
        <f>'Council Tax Benefit'!AQ22</f>
        <v>317.94417999582299</v>
      </c>
      <c r="AR59" s="134">
        <f>'Council Tax Benefit'!AR22</f>
        <v>223.36600000000001</v>
      </c>
      <c r="AS59" s="134">
        <f>'Council Tax Benefit'!AS22</f>
        <v>286.63975529133552</v>
      </c>
      <c r="AT59" s="134">
        <f>'Council Tax Benefit'!AT22</f>
        <v>372.90100000000001</v>
      </c>
      <c r="AU59" s="134">
        <f>'Council Tax Benefit'!AU22</f>
        <v>327.95400000000001</v>
      </c>
      <c r="AV59" s="134">
        <f>'Council Tax Benefit'!AV22</f>
        <v>480.35</v>
      </c>
      <c r="AW59" s="134">
        <f>'Council Tax Benefit'!AW22</f>
        <v>380.02</v>
      </c>
      <c r="AX59" s="134">
        <f>'Council Tax Benefit'!AX22</f>
        <v>382.28165999999993</v>
      </c>
      <c r="AY59" s="134">
        <f>'Council Tax Benefit'!AY22</f>
        <v>366.89570099999997</v>
      </c>
      <c r="AZ59" s="134">
        <f>'Council Tax Benefit'!AZ22</f>
        <v>361.93527000000006</v>
      </c>
      <c r="BA59" s="134">
        <f>'Council Tax Benefit'!BA22</f>
        <v>314.93220000000008</v>
      </c>
      <c r="BB59" s="134">
        <f>'Council Tax Benefit'!BB22</f>
        <v>270.82839699999982</v>
      </c>
      <c r="BC59" s="134">
        <f>'Council Tax Benefit'!BC22</f>
        <v>249.93090682948699</v>
      </c>
      <c r="BD59" s="134">
        <f>'Council Tax Benefit'!BD22</f>
        <v>226.13233899999992</v>
      </c>
      <c r="BE59" s="134">
        <f>'Council Tax Benefit'!BE22</f>
        <v>192.60883676756498</v>
      </c>
      <c r="BF59" s="134">
        <f>'Council Tax Benefit'!BF22</f>
        <v>192.05057165464862</v>
      </c>
      <c r="BG59" s="134">
        <f>'Council Tax Benefit'!BG22</f>
        <v>171.31617186991193</v>
      </c>
      <c r="BH59" s="134">
        <f>'Council Tax Benefit'!BH22</f>
        <v>217.85321717670377</v>
      </c>
      <c r="BI59" s="134">
        <f>'Council Tax Benefit'!BI22</f>
        <v>241.13550347906477</v>
      </c>
      <c r="BJ59" s="134">
        <f>'Council Tax Benefit'!BJ22</f>
        <v>243.50566881771863</v>
      </c>
      <c r="BK59" s="134">
        <f>'Council Tax Benefit'!BK22</f>
        <v>242.59360966221021</v>
      </c>
      <c r="BL59" s="227">
        <f>'Council Tax Benefit'!BL6</f>
        <v>308.02755006718922</v>
      </c>
      <c r="BM59" s="134">
        <f>'Council Tax Benefit'!BM6</f>
        <v>515.48243622450877</v>
      </c>
      <c r="BN59" s="134">
        <f>'Council Tax Benefit'!BN6</f>
        <v>559.64886740375289</v>
      </c>
      <c r="BO59" s="134">
        <f>'Council Tax Benefit'!BO6</f>
        <v>588.23789220306298</v>
      </c>
      <c r="BP59" s="134">
        <f>'Council Tax Benefit'!BP6</f>
        <v>620.96731151552888</v>
      </c>
      <c r="BQ59" s="134">
        <f>'Council Tax Benefit'!BQ6</f>
        <v>0</v>
      </c>
      <c r="BR59" s="134">
        <f>'Council Tax Benefit'!BR6</f>
        <v>0</v>
      </c>
      <c r="BS59" s="134">
        <f>'Council Tax Benefit'!BS6</f>
        <v>0</v>
      </c>
      <c r="BT59" s="134">
        <f>'Council Tax Benefit'!BT6</f>
        <v>0</v>
      </c>
      <c r="BU59" s="134">
        <f>'Council Tax Benefit'!BU6</f>
        <v>0</v>
      </c>
      <c r="BV59" s="134">
        <f>'Council Tax Benefit'!BV6</f>
        <v>0</v>
      </c>
      <c r="BW59" s="134">
        <f>'Council Tax Benefit'!BW6</f>
        <v>0</v>
      </c>
      <c r="BX59" s="134">
        <f>'Council Tax Benefit'!BX6</f>
        <v>0</v>
      </c>
      <c r="BY59" s="134">
        <f>'Council Tax Benefit'!BY6</f>
        <v>0</v>
      </c>
      <c r="BZ59" s="135">
        <f>'Council Tax Benefit'!BZ6</f>
        <v>0</v>
      </c>
    </row>
    <row r="60" spans="1:78" x14ac:dyDescent="0.35">
      <c r="A60" s="132"/>
      <c r="B60" s="61" t="s">
        <v>321</v>
      </c>
      <c r="C60" s="51"/>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134">
        <f>'Council Tax Benefit'!AH23</f>
        <v>7.2483353596404072</v>
      </c>
      <c r="AI60" s="134">
        <f>'Council Tax Benefit'!AI23</f>
        <v>8.3643049426361529</v>
      </c>
      <c r="AJ60" s="134">
        <f>'Council Tax Benefit'!AJ23</f>
        <v>11.277292332768525</v>
      </c>
      <c r="AK60" s="134">
        <f>'Council Tax Benefit'!AK23</f>
        <v>16.747984952857394</v>
      </c>
      <c r="AL60" s="134">
        <f>'Council Tax Benefit'!AL23</f>
        <v>20.372326760788525</v>
      </c>
      <c r="AM60" s="134">
        <f>'Council Tax Benefit'!AM23</f>
        <v>22.903858921824849</v>
      </c>
      <c r="AN60" s="134">
        <f>'Council Tax Benefit'!AN23</f>
        <v>25.445518630386744</v>
      </c>
      <c r="AO60" s="134">
        <f>'Council Tax Benefit'!AO23</f>
        <v>27.803852301325378</v>
      </c>
      <c r="AP60" s="134">
        <f>'Council Tax Benefit'!AP23</f>
        <v>30.747165665495459</v>
      </c>
      <c r="AQ60" s="134">
        <f>'Council Tax Benefit'!AQ23</f>
        <v>31.967352297653349</v>
      </c>
      <c r="AR60" s="134">
        <f>'Council Tax Benefit'!AR23</f>
        <v>82.050000000000196</v>
      </c>
      <c r="AS60" s="134">
        <f>'Council Tax Benefit'!AS23</f>
        <v>118.75330980163085</v>
      </c>
      <c r="AT60" s="134">
        <f>'Council Tax Benefit'!AT23</f>
        <v>198.21799999999985</v>
      </c>
      <c r="AU60" s="134">
        <f>'Council Tax Benefit'!AU23</f>
        <v>107.69100000000003</v>
      </c>
      <c r="AV60" s="134">
        <f>'Council Tax Benefit'!AV23</f>
        <v>122.83600000000021</v>
      </c>
      <c r="AW60" s="134">
        <f>'Council Tax Benefit'!AW23</f>
        <v>122.67399999999998</v>
      </c>
      <c r="AX60" s="134">
        <f>'Council Tax Benefit'!AX23</f>
        <v>138.08320000000001</v>
      </c>
      <c r="AY60" s="134">
        <f>'Council Tax Benefit'!AY23</f>
        <v>167.11695100000003</v>
      </c>
      <c r="AZ60" s="134">
        <f>'Council Tax Benefit'!AZ23</f>
        <v>186.09901000000005</v>
      </c>
      <c r="BA60" s="134">
        <f>'Council Tax Benefit'!BA23</f>
        <v>209.73186299999998</v>
      </c>
      <c r="BB60" s="134">
        <f>'Council Tax Benefit'!BB23</f>
        <v>205.84185399999987</v>
      </c>
      <c r="BC60" s="134">
        <f>'Council Tax Benefit'!BC23</f>
        <v>193.93417053751386</v>
      </c>
      <c r="BD60" s="134">
        <f>'Council Tax Benefit'!BD23</f>
        <v>183.09040199999998</v>
      </c>
      <c r="BE60" s="134">
        <f>'Council Tax Benefit'!BE23</f>
        <v>167.34613042003627</v>
      </c>
      <c r="BF60" s="134">
        <f>'Council Tax Benefit'!BF23</f>
        <v>160.82925848722746</v>
      </c>
      <c r="BG60" s="134">
        <f>'Council Tax Benefit'!BG23</f>
        <v>217.02985962485695</v>
      </c>
      <c r="BH60" s="134">
        <f>'Council Tax Benefit'!BH23</f>
        <v>189.16794511091098</v>
      </c>
      <c r="BI60" s="134">
        <f>'Council Tax Benefit'!BI23</f>
        <v>217.10782131333502</v>
      </c>
      <c r="BJ60" s="134">
        <f>'Council Tax Benefit'!BJ23</f>
        <v>264.73346821914066</v>
      </c>
      <c r="BK60" s="134">
        <f>'Council Tax Benefit'!BK23</f>
        <v>290.45553756796437</v>
      </c>
      <c r="BL60" s="227">
        <f>SUM('Council Tax Benefit'!BL9:BL10,'Council Tax Benefit'!BL12:BL13,'Council Tax Benefit'!BL15)</f>
        <v>481.84204708940024</v>
      </c>
      <c r="BM60" s="134">
        <f>SUM('Council Tax Benefit'!BM9:BM10,'Council Tax Benefit'!BM12:BM13,'Council Tax Benefit'!BM15)</f>
        <v>609.30652680191724</v>
      </c>
      <c r="BN60" s="134">
        <f>SUM('Council Tax Benefit'!BN9:BN10,'Council Tax Benefit'!BN12:BN13,'Council Tax Benefit'!BN15)</f>
        <v>742.86444761627672</v>
      </c>
      <c r="BO60" s="134">
        <f>SUM('Council Tax Benefit'!BO9:BO10,'Council Tax Benefit'!BO12:BO13,'Council Tax Benefit'!BO15)</f>
        <v>806.2930184608191</v>
      </c>
      <c r="BP60" s="134">
        <f>SUM('Council Tax Benefit'!BP9:BP10,'Council Tax Benefit'!BP12:BP13,'Council Tax Benefit'!BP15)</f>
        <v>859.13568672745646</v>
      </c>
      <c r="BQ60" s="134">
        <f>SUM('Council Tax Benefit'!BQ9:BQ10,'Council Tax Benefit'!BQ12:BQ13,'Council Tax Benefit'!BQ15)</f>
        <v>0</v>
      </c>
      <c r="BR60" s="134">
        <f>SUM('Council Tax Benefit'!BR9:BR10,'Council Tax Benefit'!BR12:BR13,'Council Tax Benefit'!BR15)</f>
        <v>0</v>
      </c>
      <c r="BS60" s="134">
        <f>SUM('Council Tax Benefit'!BS9:BS10,'Council Tax Benefit'!BS12:BS13,'Council Tax Benefit'!BS15)</f>
        <v>0</v>
      </c>
      <c r="BT60" s="134">
        <f>SUM('Council Tax Benefit'!BT9:BT10,'Council Tax Benefit'!BT12:BT13,'Council Tax Benefit'!BT15)</f>
        <v>0</v>
      </c>
      <c r="BU60" s="134">
        <f>SUM('Council Tax Benefit'!BU9:BU10,'Council Tax Benefit'!BU12:BU13,'Council Tax Benefit'!BU15)</f>
        <v>0</v>
      </c>
      <c r="BV60" s="134">
        <f>SUM('Council Tax Benefit'!BV9:BV10,'Council Tax Benefit'!BV12:BV13,'Council Tax Benefit'!BV15)</f>
        <v>0</v>
      </c>
      <c r="BW60" s="134">
        <f>SUM('Council Tax Benefit'!BW9:BW10,'Council Tax Benefit'!BW12:BW13,'Council Tax Benefit'!BW15)</f>
        <v>0</v>
      </c>
      <c r="BX60" s="134">
        <f>SUM('Council Tax Benefit'!BX9:BX10,'Council Tax Benefit'!BX12:BX13,'Council Tax Benefit'!BX15)</f>
        <v>0</v>
      </c>
      <c r="BY60" s="134">
        <f>SUM('Council Tax Benefit'!BY9:BY10,'Council Tax Benefit'!BY12:BY13,'Council Tax Benefit'!BY15)</f>
        <v>0</v>
      </c>
      <c r="BZ60" s="135">
        <f>SUM('Council Tax Benefit'!BZ9:BZ10,'Council Tax Benefit'!BZ12:BZ13,'Council Tax Benefit'!BZ15)</f>
        <v>0</v>
      </c>
    </row>
    <row r="61" spans="1:78" ht="26.25" customHeight="1" x14ac:dyDescent="0.35">
      <c r="A61" s="132"/>
      <c r="B61" s="139" t="s">
        <v>322</v>
      </c>
      <c r="C61" s="51"/>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134">
        <f>'Council Tax Benefit'!AH16</f>
        <v>189.0604099893182</v>
      </c>
      <c r="AI61" s="134">
        <f>'Council Tax Benefit'!AI16</f>
        <v>217.24186395918002</v>
      </c>
      <c r="AJ61" s="134">
        <f>'Council Tax Benefit'!AJ16</f>
        <v>291.64676658977385</v>
      </c>
      <c r="AK61" s="134">
        <f>'Council Tax Benefit'!AK16</f>
        <v>435.79447132057123</v>
      </c>
      <c r="AL61" s="134">
        <f>'Council Tax Benefit'!AL16</f>
        <v>531.64070822038082</v>
      </c>
      <c r="AM61" s="134">
        <f>'Council Tax Benefit'!AM16</f>
        <v>599.91337522552976</v>
      </c>
      <c r="AN61" s="134">
        <f>'Council Tax Benefit'!AN16</f>
        <v>667.59777746960162</v>
      </c>
      <c r="AO61" s="134">
        <f>'Council Tax Benefit'!AO16</f>
        <v>730.54411349699535</v>
      </c>
      <c r="AP61" s="134">
        <f>'Council Tax Benefit'!AP16</f>
        <v>805.60849456809274</v>
      </c>
      <c r="AQ61" s="134">
        <f>'Council Tax Benefit'!AQ16</f>
        <v>838.18835992187337</v>
      </c>
      <c r="AR61" s="134">
        <f>'Council Tax Benefit'!AR16</f>
        <v>760.26900000000001</v>
      </c>
      <c r="AS61" s="134">
        <f>'Council Tax Benefit'!AS16</f>
        <v>936.29321192193368</v>
      </c>
      <c r="AT61" s="134">
        <f>'Council Tax Benefit'!AT16</f>
        <v>1162.117</v>
      </c>
      <c r="AU61" s="134">
        <f>'Council Tax Benefit'!AU16</f>
        <v>670.327</v>
      </c>
      <c r="AV61" s="134">
        <f>'Council Tax Benefit'!AV16</f>
        <v>724.20100000000002</v>
      </c>
      <c r="AW61" s="134">
        <f>'Council Tax Benefit'!AW16</f>
        <v>941.47799999999995</v>
      </c>
      <c r="AX61" s="134">
        <f>'Council Tax Benefit'!AX16</f>
        <v>973.24916299999973</v>
      </c>
      <c r="AY61" s="134">
        <f>'Council Tax Benefit'!AY16</f>
        <v>991.50290500000006</v>
      </c>
      <c r="AZ61" s="134">
        <f>'Council Tax Benefit'!AZ16</f>
        <v>1035.1050220000002</v>
      </c>
      <c r="BA61" s="134">
        <f>'Council Tax Benefit'!BA16</f>
        <v>1079.5440269999999</v>
      </c>
      <c r="BB61" s="134">
        <f>'Council Tax Benefit'!BB16</f>
        <v>1124.7226409999994</v>
      </c>
      <c r="BC61" s="134">
        <f>'Council Tax Benefit'!BC16</f>
        <v>1163.735510948489</v>
      </c>
      <c r="BD61" s="134">
        <f>'Council Tax Benefit'!BD16</f>
        <v>1229.3620240181656</v>
      </c>
      <c r="BE61" s="134">
        <f>'Council Tax Benefit'!BE16</f>
        <v>1349.4457237699216</v>
      </c>
      <c r="BF61" s="134">
        <f>'Council Tax Benefit'!BF16</f>
        <v>1430.8457317625675</v>
      </c>
      <c r="BG61" s="134">
        <f>'Council Tax Benefit'!BG16</f>
        <v>1612.517104499429</v>
      </c>
      <c r="BH61" s="134">
        <f>'Council Tax Benefit'!BH16</f>
        <v>1828.5273484448542</v>
      </c>
      <c r="BI61" s="134">
        <f>'Council Tax Benefit'!BI16</f>
        <v>1843.2959341159444</v>
      </c>
      <c r="BJ61" s="134">
        <f>'Council Tax Benefit'!BJ16</f>
        <v>2003.9939900362206</v>
      </c>
      <c r="BK61" s="134">
        <f>'Council Tax Benefit'!BK16</f>
        <v>2046.6136160962108</v>
      </c>
      <c r="BL61" s="134">
        <f>'Council Tax Benefit'!BL16</f>
        <v>2162.8252108384918</v>
      </c>
      <c r="BM61" s="134">
        <f>'Council Tax Benefit'!BM16</f>
        <v>2239.7459853678515</v>
      </c>
      <c r="BN61" s="134">
        <f>'Council Tax Benefit'!BN16</f>
        <v>2273.0145576027198</v>
      </c>
      <c r="BO61" s="134">
        <f>'Council Tax Benefit'!BO16</f>
        <v>2227.1295013956719</v>
      </c>
      <c r="BP61" s="134">
        <f>'Council Tax Benefit'!BP16</f>
        <v>2136.5856605519407</v>
      </c>
      <c r="BQ61" s="134">
        <f>'Council Tax Benefit'!BQ16</f>
        <v>0</v>
      </c>
      <c r="BR61" s="134">
        <f>'Council Tax Benefit'!BR16</f>
        <v>0</v>
      </c>
      <c r="BS61" s="134">
        <f>'Council Tax Benefit'!BS16</f>
        <v>0</v>
      </c>
      <c r="BT61" s="134">
        <f>'Council Tax Benefit'!BT16</f>
        <v>0</v>
      </c>
      <c r="BU61" s="134">
        <f>'Council Tax Benefit'!BU16</f>
        <v>0</v>
      </c>
      <c r="BV61" s="134">
        <f>'Council Tax Benefit'!BV16</f>
        <v>0</v>
      </c>
      <c r="BW61" s="134">
        <f>'Council Tax Benefit'!BW16</f>
        <v>0</v>
      </c>
      <c r="BX61" s="134">
        <f>'Council Tax Benefit'!BX16</f>
        <v>0</v>
      </c>
      <c r="BY61" s="134">
        <f>'Council Tax Benefit'!BY16</f>
        <v>0</v>
      </c>
      <c r="BZ61" s="135">
        <f>'Council Tax Benefit'!BZ16</f>
        <v>0</v>
      </c>
    </row>
    <row r="62" spans="1:78" x14ac:dyDescent="0.35">
      <c r="A62" s="132"/>
      <c r="B62" s="139" t="s">
        <v>299</v>
      </c>
      <c r="C62" s="51"/>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134">
        <f>'Council Tax Benefit'!AH17</f>
        <v>196.93959001068183</v>
      </c>
      <c r="AI62" s="134">
        <f>'Council Tax Benefit'!AI17</f>
        <v>227.75813604082006</v>
      </c>
      <c r="AJ62" s="134">
        <f>'Council Tax Benefit'!AJ17</f>
        <v>307.35323341022615</v>
      </c>
      <c r="AK62" s="134">
        <f>'Council Tax Benefit'!AK17</f>
        <v>454.80552867942873</v>
      </c>
      <c r="AL62" s="134">
        <f>'Council Tax Benefit'!AL17</f>
        <v>551.35929177961918</v>
      </c>
      <c r="AM62" s="134">
        <f>'Council Tax Benefit'!AM17</f>
        <v>618.08662477447024</v>
      </c>
      <c r="AN62" s="134">
        <f>'Council Tax Benefit'!AN17</f>
        <v>686.40222253039815</v>
      </c>
      <c r="AO62" s="134">
        <f>'Council Tax Benefit'!AO17</f>
        <v>748.45588650300476</v>
      </c>
      <c r="AP62" s="134">
        <f>'Council Tax Benefit'!AP17</f>
        <v>829.39150543190704</v>
      </c>
      <c r="AQ62" s="134">
        <f>'Council Tax Benefit'!AQ17</f>
        <v>862.81164007812663</v>
      </c>
      <c r="AR62" s="134">
        <f>'Council Tax Benefit'!AR17</f>
        <v>604.86500000000012</v>
      </c>
      <c r="AS62" s="134">
        <f>'Council Tax Benefit'!AS17</f>
        <v>763.36878807806625</v>
      </c>
      <c r="AT62" s="134">
        <f>'Council Tax Benefit'!AT17</f>
        <v>960.69299999999987</v>
      </c>
      <c r="AU62" s="134">
        <f>'Council Tax Benefit'!AU17</f>
        <v>733.84</v>
      </c>
      <c r="AV62" s="134">
        <f>'Council Tax Benefit'!AV17</f>
        <v>968.37500000000023</v>
      </c>
      <c r="AW62" s="134">
        <f>'Council Tax Benefit'!AW17</f>
        <v>998.42199999999991</v>
      </c>
      <c r="AX62" s="134">
        <f>'Council Tax Benefit'!AX17</f>
        <v>1103.9621309999998</v>
      </c>
      <c r="AY62" s="134">
        <f>'Council Tax Benefit'!AY17</f>
        <v>1197.1680269999999</v>
      </c>
      <c r="AZ62" s="134">
        <f>'Council Tax Benefit'!AZ17</f>
        <v>1275.5067700000002</v>
      </c>
      <c r="BA62" s="134">
        <f>'Council Tax Benefit'!BA17</f>
        <v>1315.1345980000001</v>
      </c>
      <c r="BB62" s="134">
        <f>'Council Tax Benefit'!BB17</f>
        <v>1327.6819739999989</v>
      </c>
      <c r="BC62" s="134">
        <f>'Council Tax Benefit'!BC17</f>
        <v>1347.1518148446023</v>
      </c>
      <c r="BD62" s="134">
        <f>'Council Tax Benefit'!BD17</f>
        <v>1345.1564549999996</v>
      </c>
      <c r="BE62" s="134">
        <f>'Council Tax Benefit'!BE17</f>
        <v>1336.3771304102056</v>
      </c>
      <c r="BF62" s="134">
        <f>'Council Tax Benefit'!BF17</f>
        <v>1403.0935666124119</v>
      </c>
      <c r="BG62" s="134">
        <f>'Council Tax Benefit'!BG17</f>
        <v>1613.6138907605705</v>
      </c>
      <c r="BH62" s="134">
        <f>'Council Tax Benefit'!BH17</f>
        <v>1728.4576144734931</v>
      </c>
      <c r="BI62" s="134">
        <f>'Council Tax Benefit'!BI17</f>
        <v>1930.7936408840555</v>
      </c>
      <c r="BJ62" s="134">
        <f>'Council Tax Benefit'!BJ17</f>
        <v>1937.0327149637794</v>
      </c>
      <c r="BK62" s="134">
        <f>'Council Tax Benefit'!BK17</f>
        <v>1980.0739629037898</v>
      </c>
      <c r="BL62" s="134">
        <f>'Council Tax Benefit'!BL17</f>
        <v>2071.6184511615079</v>
      </c>
      <c r="BM62" s="134">
        <f>'Council Tax Benefit'!BM17</f>
        <v>2457.9322396321481</v>
      </c>
      <c r="BN62" s="134">
        <f>'Council Tax Benefit'!BN17</f>
        <v>2651.7587673972803</v>
      </c>
      <c r="BO62" s="134">
        <f>'Council Tax Benefit'!BO17</f>
        <v>2691.2493936043288</v>
      </c>
      <c r="BP62" s="134">
        <f>'Council Tax Benefit'!BP17</f>
        <v>2775.3624294480583</v>
      </c>
      <c r="BQ62" s="134">
        <f>'Council Tax Benefit'!BQ17</f>
        <v>0</v>
      </c>
      <c r="BR62" s="134">
        <f>'Council Tax Benefit'!BR17</f>
        <v>0</v>
      </c>
      <c r="BS62" s="134">
        <f>'Council Tax Benefit'!BS17</f>
        <v>0</v>
      </c>
      <c r="BT62" s="134">
        <f>'Council Tax Benefit'!BT17</f>
        <v>0</v>
      </c>
      <c r="BU62" s="134">
        <f>'Council Tax Benefit'!BU17</f>
        <v>0</v>
      </c>
      <c r="BV62" s="134">
        <f>'Council Tax Benefit'!BV17</f>
        <v>0</v>
      </c>
      <c r="BW62" s="134">
        <f>'Council Tax Benefit'!BW17</f>
        <v>0</v>
      </c>
      <c r="BX62" s="134">
        <f>'Council Tax Benefit'!BX17</f>
        <v>0</v>
      </c>
      <c r="BY62" s="134">
        <f>'Council Tax Benefit'!BY17</f>
        <v>0</v>
      </c>
      <c r="BZ62" s="135">
        <f>'Council Tax Benefit'!BZ17</f>
        <v>0</v>
      </c>
    </row>
    <row r="63" spans="1:78" s="57" customFormat="1" x14ac:dyDescent="0.35">
      <c r="A63" s="146"/>
      <c r="B63" s="226" t="s">
        <v>88</v>
      </c>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47">
        <f>AH62+AH56</f>
        <v>386</v>
      </c>
      <c r="AI63" s="47">
        <f t="shared" ref="AI63:BK63" si="13">AI62+AI56</f>
        <v>445.00000000000011</v>
      </c>
      <c r="AJ63" s="47">
        <f t="shared" si="13"/>
        <v>599</v>
      </c>
      <c r="AK63" s="47">
        <f t="shared" si="13"/>
        <v>890.59999999999991</v>
      </c>
      <c r="AL63" s="47">
        <f t="shared" si="13"/>
        <v>1083</v>
      </c>
      <c r="AM63" s="47">
        <f t="shared" si="13"/>
        <v>1218</v>
      </c>
      <c r="AN63" s="47">
        <f t="shared" si="13"/>
        <v>1353.9999999999998</v>
      </c>
      <c r="AO63" s="47">
        <f t="shared" si="13"/>
        <v>1479</v>
      </c>
      <c r="AP63" s="47">
        <f t="shared" si="13"/>
        <v>1634.9999999999998</v>
      </c>
      <c r="AQ63" s="47">
        <f t="shared" si="13"/>
        <v>1701</v>
      </c>
      <c r="AR63" s="47">
        <f t="shared" si="13"/>
        <v>1365.134</v>
      </c>
      <c r="AS63" s="47">
        <f t="shared" si="13"/>
        <v>1699.6619999999998</v>
      </c>
      <c r="AT63" s="47">
        <f t="shared" si="13"/>
        <v>2122.81</v>
      </c>
      <c r="AU63" s="47">
        <f t="shared" si="13"/>
        <v>1404.1669999999999</v>
      </c>
      <c r="AV63" s="47">
        <f t="shared" si="13"/>
        <v>1692.5760000000002</v>
      </c>
      <c r="AW63" s="47">
        <f t="shared" si="13"/>
        <v>1939.8999999999999</v>
      </c>
      <c r="AX63" s="47">
        <f t="shared" si="13"/>
        <v>2077.2112939999997</v>
      </c>
      <c r="AY63" s="47">
        <f t="shared" si="13"/>
        <v>2188.670932</v>
      </c>
      <c r="AZ63" s="47">
        <f t="shared" si="13"/>
        <v>2310.6117920000006</v>
      </c>
      <c r="BA63" s="47">
        <f t="shared" si="13"/>
        <v>2394.678625</v>
      </c>
      <c r="BB63" s="47">
        <f t="shared" si="13"/>
        <v>2452.4046149999986</v>
      </c>
      <c r="BC63" s="47">
        <f t="shared" si="13"/>
        <v>2510.8873257930913</v>
      </c>
      <c r="BD63" s="47">
        <f t="shared" si="13"/>
        <v>2574.5184790181652</v>
      </c>
      <c r="BE63" s="47">
        <f t="shared" si="13"/>
        <v>2685.8228541801273</v>
      </c>
      <c r="BF63" s="47">
        <f t="shared" si="13"/>
        <v>2833.9392983749794</v>
      </c>
      <c r="BG63" s="47">
        <f t="shared" si="13"/>
        <v>3226.1309952599995</v>
      </c>
      <c r="BH63" s="47">
        <f t="shared" si="13"/>
        <v>3556.9849629183473</v>
      </c>
      <c r="BI63" s="47">
        <f t="shared" si="13"/>
        <v>3774.089575</v>
      </c>
      <c r="BJ63" s="47">
        <f t="shared" si="13"/>
        <v>3941.0267050000002</v>
      </c>
      <c r="BK63" s="47">
        <f t="shared" si="13"/>
        <v>4026.6875790000004</v>
      </c>
      <c r="BL63" s="47">
        <f t="shared" ref="BL63:BU63" si="14">BL62+BL61</f>
        <v>4234.4436619999997</v>
      </c>
      <c r="BM63" s="47">
        <f t="shared" si="14"/>
        <v>4697.6782249999997</v>
      </c>
      <c r="BN63" s="47">
        <f t="shared" si="14"/>
        <v>4924.7733250000001</v>
      </c>
      <c r="BO63" s="47">
        <f t="shared" si="14"/>
        <v>4918.3788950000007</v>
      </c>
      <c r="BP63" s="47">
        <f t="shared" si="14"/>
        <v>4911.948089999999</v>
      </c>
      <c r="BQ63" s="47">
        <f t="shared" si="14"/>
        <v>0</v>
      </c>
      <c r="BR63" s="47">
        <f t="shared" si="14"/>
        <v>0</v>
      </c>
      <c r="BS63" s="47">
        <f t="shared" si="14"/>
        <v>0</v>
      </c>
      <c r="BT63" s="47">
        <f t="shared" si="14"/>
        <v>0</v>
      </c>
      <c r="BU63" s="47">
        <f t="shared" si="14"/>
        <v>0</v>
      </c>
      <c r="BV63" s="47">
        <f>BV62+BV61</f>
        <v>0</v>
      </c>
      <c r="BW63" s="47">
        <f>BW62+BW61</f>
        <v>0</v>
      </c>
      <c r="BX63" s="47">
        <f>BX62+BX61</f>
        <v>0</v>
      </c>
      <c r="BY63" s="47">
        <f>BY62+BY61</f>
        <v>0</v>
      </c>
      <c r="BZ63" s="48">
        <f>BZ62+BZ61</f>
        <v>0</v>
      </c>
    </row>
    <row r="64" spans="1:78" ht="26.25" customHeight="1" x14ac:dyDescent="0.35">
      <c r="A64" s="132"/>
      <c r="B64" s="226" t="s">
        <v>143</v>
      </c>
      <c r="C64" s="51"/>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256" t="s">
        <v>293</v>
      </c>
      <c r="BM64" s="134"/>
      <c r="BN64" s="134"/>
      <c r="BO64" s="134"/>
      <c r="BP64" s="134"/>
      <c r="BQ64" s="134"/>
      <c r="BR64" s="134"/>
      <c r="BS64" s="134"/>
      <c r="BT64" s="134"/>
      <c r="BU64" s="134"/>
      <c r="BV64" s="134"/>
      <c r="BW64" s="134"/>
      <c r="BX64" s="134"/>
      <c r="BY64" s="134"/>
      <c r="BZ64" s="135"/>
    </row>
    <row r="65" spans="1:78" x14ac:dyDescent="0.35">
      <c r="A65" s="132"/>
      <c r="B65" s="61" t="s">
        <v>317</v>
      </c>
      <c r="C65" s="51"/>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134">
        <f>'Housing benefits'!AH29</f>
        <v>320.9395900106818</v>
      </c>
      <c r="AI65" s="134">
        <f>'Housing benefits'!AI29</f>
        <v>352.75813604081998</v>
      </c>
      <c r="AJ65" s="134">
        <f>'Housing benefits'!AJ29</f>
        <v>455.35323341022615</v>
      </c>
      <c r="AK65" s="134">
        <f>'Housing benefits'!AK29</f>
        <v>736.40552867942881</v>
      </c>
      <c r="AL65" s="134">
        <f>'Housing benefits'!AL29</f>
        <v>946.35929177961918</v>
      </c>
      <c r="AM65" s="134">
        <f>'Housing benefits'!AM29</f>
        <v>1119.0866247744702</v>
      </c>
      <c r="AN65" s="134">
        <f>'Housing benefits'!AN29</f>
        <v>1260.4022225303984</v>
      </c>
      <c r="AO65" s="134">
        <f>'Housing benefits'!AO29</f>
        <v>1413.4558865030046</v>
      </c>
      <c r="AP65" s="134">
        <f>'Housing benefits'!AP29</f>
        <v>1518.3915054319073</v>
      </c>
      <c r="AQ65" s="134">
        <f>'Housing benefits'!AQ29</f>
        <v>1572.8116400781266</v>
      </c>
      <c r="AR65" s="134">
        <f>'Housing benefits'!AR29</f>
        <v>1819.8820000000001</v>
      </c>
      <c r="AS65" s="134">
        <f>'Housing benefits'!AS29</f>
        <v>2044.9829999999999</v>
      </c>
      <c r="AT65" s="134">
        <f>'Housing benefits'!AT29</f>
        <v>2323.52</v>
      </c>
      <c r="AU65" s="134">
        <f>'Housing benefits'!AU29</f>
        <v>2573.1280000000002</v>
      </c>
      <c r="AV65" s="134">
        <f>'Housing benefits'!AV29</f>
        <v>2807.8249999999998</v>
      </c>
      <c r="AW65" s="134">
        <f>'Housing benefits'!AW29</f>
        <v>3189.0050000000001</v>
      </c>
      <c r="AX65" s="134">
        <f>'Housing benefits'!AX29</f>
        <v>3402.2148963971672</v>
      </c>
      <c r="AY65" s="134">
        <f>'Housing benefits'!AY29</f>
        <v>3614.8473488867526</v>
      </c>
      <c r="AZ65" s="134">
        <f>'Housing benefits'!AZ29</f>
        <v>3751.9206727282358</v>
      </c>
      <c r="BA65" s="134">
        <f>'Housing benefits'!BA29</f>
        <v>3788.0146137757624</v>
      </c>
      <c r="BB65" s="134">
        <f>'Housing benefits'!BB29</f>
        <v>3851.7417929521921</v>
      </c>
      <c r="BC65" s="134">
        <f>'Housing benefits'!BC29</f>
        <v>3997.2728888889624</v>
      </c>
      <c r="BD65" s="134">
        <f>'Housing benefits'!BD29</f>
        <v>4207.3417317175063</v>
      </c>
      <c r="BE65" s="134">
        <f>'Housing benefits'!BE29</f>
        <v>4458.6120397296809</v>
      </c>
      <c r="BF65" s="134">
        <f>'Housing benefits'!BF29</f>
        <v>4782.8062827579006</v>
      </c>
      <c r="BG65" s="134">
        <f>'Housing benefits'!BG29</f>
        <v>4439.9426964228405</v>
      </c>
      <c r="BH65" s="134">
        <f>'Housing benefits'!BH29</f>
        <v>4548.4601171225586</v>
      </c>
      <c r="BI65" s="134">
        <f>'Housing benefits'!BI29</f>
        <v>4563.9384927414358</v>
      </c>
      <c r="BJ65" s="134">
        <f>'Housing benefits'!BJ29</f>
        <v>4861.4789099542368</v>
      </c>
      <c r="BK65" s="134">
        <f>'Housing benefits'!BK29</f>
        <v>4923.6027084858815</v>
      </c>
      <c r="BL65" s="227">
        <f>'Housing benefits'!BL21+'Housing benefits'!BL24</f>
        <v>4882.1578166048466</v>
      </c>
      <c r="BM65" s="134">
        <f>'Housing benefits'!BM21+'Housing benefits'!BM24</f>
        <v>5125.0099036320935</v>
      </c>
      <c r="BN65" s="134">
        <f>'Housing benefits'!BN21+'Housing benefits'!BN24</f>
        <v>5232.2329732898997</v>
      </c>
      <c r="BO65" s="134">
        <f>'Housing benefits'!BO21+'Housing benefits'!BO24</f>
        <v>5468.3170610229809</v>
      </c>
      <c r="BP65" s="134">
        <f>'Housing benefits'!BP21+'Housing benefits'!BP24</f>
        <v>5700.6891313261458</v>
      </c>
      <c r="BQ65" s="134">
        <f>'Housing benefits'!BQ21+'Housing benefits'!BQ24</f>
        <v>5896.2725098941992</v>
      </c>
      <c r="BR65" s="134">
        <f>'Housing benefits'!BR21+'Housing benefits'!BR24</f>
        <v>6004.6254088499054</v>
      </c>
      <c r="BS65" s="134">
        <f>'Housing benefits'!BS21+'Housing benefits'!BS24</f>
        <v>6044.6823176369771</v>
      </c>
      <c r="BT65" s="134">
        <f>'Housing benefits'!BT21+'Housing benefits'!BT24</f>
        <v>5964.4625042826092</v>
      </c>
      <c r="BU65" s="134">
        <f>'Housing benefits'!BU21+'Housing benefits'!BU24</f>
        <v>5869.0866056307295</v>
      </c>
      <c r="BV65" s="134">
        <f>'Housing benefits'!BV21+'Housing benefits'!BV24</f>
        <v>5705.3736320084181</v>
      </c>
      <c r="BW65" s="134">
        <f>'Housing benefits'!BW21+'Housing benefits'!BW24</f>
        <v>5519.8690286965948</v>
      </c>
      <c r="BX65" s="134">
        <f>'Housing benefits'!BX21+'Housing benefits'!BX24</f>
        <v>5499.5380038074672</v>
      </c>
      <c r="BY65" s="134">
        <f>'Housing benefits'!BY21+'Housing benefits'!BY24</f>
        <v>5592.2332512943449</v>
      </c>
      <c r="BZ65" s="135">
        <f>'Housing benefits'!BZ21+'Housing benefits'!BZ24</f>
        <v>5719.2071451471747</v>
      </c>
    </row>
    <row r="66" spans="1:78" x14ac:dyDescent="0.35">
      <c r="A66" s="132"/>
      <c r="B66" s="61" t="s">
        <v>318</v>
      </c>
      <c r="C66" s="51"/>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134">
        <f>'Housing benefits'!AH30</f>
        <v>51.497172727332845</v>
      </c>
      <c r="AI66" s="134">
        <f>'Housing benefits'!AI30</f>
        <v>56.414147956273574</v>
      </c>
      <c r="AJ66" s="134">
        <f>'Housing benefits'!AJ30</f>
        <v>72.615417878922116</v>
      </c>
      <c r="AK66" s="134">
        <f>'Housing benefits'!AK30</f>
        <v>117.78692276529311</v>
      </c>
      <c r="AL66" s="134">
        <f>'Housing benefits'!AL30</f>
        <v>151.22362386540289</v>
      </c>
      <c r="AM66" s="134">
        <f>'Housing benefits'!AM30</f>
        <v>178.70507247687672</v>
      </c>
      <c r="AN66" s="134">
        <f>'Housing benefits'!AN30</f>
        <v>201.80019075346371</v>
      </c>
      <c r="AO66" s="134">
        <f>'Housing benefits'!AO30</f>
        <v>225.35883833034222</v>
      </c>
      <c r="AP66" s="134">
        <f>'Housing benefits'!AP30</f>
        <v>242.96586799409306</v>
      </c>
      <c r="AQ66" s="134">
        <f>'Housing benefits'!AQ30</f>
        <v>251.3770479196252</v>
      </c>
      <c r="AR66" s="134">
        <f>'Housing benefits'!AR30</f>
        <v>219.61099999999999</v>
      </c>
      <c r="AS66" s="134">
        <f>'Housing benefits'!AS30</f>
        <v>302.30599999999998</v>
      </c>
      <c r="AT66" s="134">
        <f>'Housing benefits'!AT30</f>
        <v>415.50300000000004</v>
      </c>
      <c r="AU66" s="134">
        <f>'Housing benefits'!AU30</f>
        <v>549.82100000000003</v>
      </c>
      <c r="AV66" s="134">
        <f>'Housing benefits'!AV30</f>
        <v>722.96500000000003</v>
      </c>
      <c r="AW66" s="134">
        <f>'Housing benefits'!AW30</f>
        <v>963.53300000000002</v>
      </c>
      <c r="AX66" s="134">
        <f>'Housing benefits'!AX30</f>
        <v>1237.7020586775143</v>
      </c>
      <c r="AY66" s="134">
        <f>'Housing benefits'!AY30</f>
        <v>1440.7675679371928</v>
      </c>
      <c r="AZ66" s="134">
        <f>'Housing benefits'!AZ30</f>
        <v>1632.1173192887268</v>
      </c>
      <c r="BA66" s="134">
        <f>'Housing benefits'!BA30</f>
        <v>1783.2014949487759</v>
      </c>
      <c r="BB66" s="134">
        <f>'Housing benefits'!BB30</f>
        <v>1966.2753495570933</v>
      </c>
      <c r="BC66" s="134">
        <f>'Housing benefits'!BC30</f>
        <v>2143.4684371455282</v>
      </c>
      <c r="BD66" s="134">
        <f>'Housing benefits'!BD30</f>
        <v>2303.1767229957381</v>
      </c>
      <c r="BE66" s="134">
        <f>'Housing benefits'!BE30</f>
        <v>2531.7035246192022</v>
      </c>
      <c r="BF66" s="134">
        <f>'Housing benefits'!BF30</f>
        <v>2999.4614887041653</v>
      </c>
      <c r="BG66" s="134">
        <f>'Housing benefits'!BG30</f>
        <v>2966.6712049912694</v>
      </c>
      <c r="BH66" s="134">
        <f>'Housing benefits'!BH30</f>
        <v>3201.5130041258617</v>
      </c>
      <c r="BI66" s="134">
        <f>'Housing benefits'!BI30</f>
        <v>3472.5465205192463</v>
      </c>
      <c r="BJ66" s="134">
        <f>'Housing benefits'!BJ30</f>
        <v>3760.9241738617989</v>
      </c>
      <c r="BK66" s="134">
        <f>'Housing benefits'!BK30</f>
        <v>3996.4280011900032</v>
      </c>
      <c r="BL66" s="227">
        <f>'Housing benefits'!BL17</f>
        <v>4476.9210732179572</v>
      </c>
      <c r="BM66" s="134">
        <f>'Housing benefits'!BM17</f>
        <v>5069.1288261388017</v>
      </c>
      <c r="BN66" s="134">
        <f>'Housing benefits'!BN17</f>
        <v>5380.0316400709962</v>
      </c>
      <c r="BO66" s="134">
        <f>'Housing benefits'!BO17</f>
        <v>5751.430097558853</v>
      </c>
      <c r="BP66" s="134">
        <f>'Housing benefits'!BP17</f>
        <v>6054.4950272257229</v>
      </c>
      <c r="BQ66" s="134">
        <f>'Housing benefits'!BQ17</f>
        <v>6194.2714010260988</v>
      </c>
      <c r="BR66" s="134">
        <f>'Housing benefits'!BR17</f>
        <v>6678.1472903271933</v>
      </c>
      <c r="BS66" s="134">
        <f>'Housing benefits'!BS17</f>
        <v>6946.5151764190032</v>
      </c>
      <c r="BT66" s="134">
        <f>'Housing benefits'!BT17</f>
        <v>6870.0617211736808</v>
      </c>
      <c r="BU66" s="134">
        <f>'Housing benefits'!BU17</f>
        <v>6703.7920458532535</v>
      </c>
      <c r="BV66" s="134">
        <f>'Housing benefits'!BV17</f>
        <v>6975.6294490927103</v>
      </c>
      <c r="BW66" s="134">
        <f>'Housing benefits'!BW17</f>
        <v>7033.1903513980606</v>
      </c>
      <c r="BX66" s="134">
        <f>'Housing benefits'!BX17</f>
        <v>6711.5293525337365</v>
      </c>
      <c r="BY66" s="134">
        <f>'Housing benefits'!BY17</f>
        <v>6894.0175139278945</v>
      </c>
      <c r="BZ66" s="135">
        <f>'Housing benefits'!BZ17</f>
        <v>7043.4539337298902</v>
      </c>
    </row>
    <row r="67" spans="1:78" x14ac:dyDescent="0.35">
      <c r="A67" s="132"/>
      <c r="B67" s="61" t="s">
        <v>319</v>
      </c>
      <c r="C67" s="51"/>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134">
        <f>'Housing benefits'!AH31</f>
        <v>168.08730332909167</v>
      </c>
      <c r="AI67" s="134">
        <f>'Housing benefits'!AI31</f>
        <v>184.99751749637238</v>
      </c>
      <c r="AJ67" s="134">
        <f>'Housing benefits'!AJ31</f>
        <v>239.23474572028033</v>
      </c>
      <c r="AK67" s="134">
        <f>'Housing benefits'!AK31</f>
        <v>386.48978982576017</v>
      </c>
      <c r="AL67" s="134">
        <f>'Housing benefits'!AL31</f>
        <v>497.02647197775968</v>
      </c>
      <c r="AM67" s="134">
        <f>'Housing benefits'!AM31</f>
        <v>587.578235170884</v>
      </c>
      <c r="AN67" s="134">
        <f>'Housing benefits'!AN31</f>
        <v>661.2712513369687</v>
      </c>
      <c r="AO67" s="134">
        <f>'Housing benefits'!AO31</f>
        <v>741.87435234499264</v>
      </c>
      <c r="AP67" s="134">
        <f>'Housing benefits'!AP31</f>
        <v>797.59674087542669</v>
      </c>
      <c r="AQ67" s="134">
        <f>'Housing benefits'!AQ31</f>
        <v>825.30668435995631</v>
      </c>
      <c r="AR67" s="134">
        <f>'Housing benefits'!AR31</f>
        <v>605.18799999999999</v>
      </c>
      <c r="AS67" s="134">
        <f>'Housing benefits'!AS31</f>
        <v>725.47699999999998</v>
      </c>
      <c r="AT67" s="134">
        <f>'Housing benefits'!AT31</f>
        <v>943.97500000000002</v>
      </c>
      <c r="AU67" s="134">
        <f>'Housing benefits'!AU31</f>
        <v>1292.8490000000002</v>
      </c>
      <c r="AV67" s="134">
        <f>'Housing benefits'!AV31</f>
        <v>1634.97</v>
      </c>
      <c r="AW67" s="134">
        <f>'Housing benefits'!AW31</f>
        <v>1949.7149999999999</v>
      </c>
      <c r="AX67" s="134">
        <f>'Housing benefits'!AX31</f>
        <v>2178.8338293619486</v>
      </c>
      <c r="AY67" s="134">
        <f>'Housing benefits'!AY31</f>
        <v>2410.3410278276319</v>
      </c>
      <c r="AZ67" s="134">
        <f>'Housing benefits'!AZ31</f>
        <v>2602.0677779938896</v>
      </c>
      <c r="BA67" s="134">
        <f>'Housing benefits'!BA31</f>
        <v>2613.3758641330728</v>
      </c>
      <c r="BB67" s="134">
        <f>'Housing benefits'!BB31</f>
        <v>2654.0090183747411</v>
      </c>
      <c r="BC67" s="134">
        <f>'Housing benefits'!BC31</f>
        <v>2717.25314288246</v>
      </c>
      <c r="BD67" s="134">
        <f>'Housing benefits'!BD31</f>
        <v>2631.7231073019957</v>
      </c>
      <c r="BE67" s="134">
        <f>'Housing benefits'!BE31</f>
        <v>2676.4827117072482</v>
      </c>
      <c r="BF67" s="134">
        <f>'Housing benefits'!BF31</f>
        <v>2863.2198953002007</v>
      </c>
      <c r="BG67" s="134">
        <f>'Housing benefits'!BG31</f>
        <v>3002.8396047330152</v>
      </c>
      <c r="BH67" s="134">
        <f>'Housing benefits'!BH31</f>
        <v>3231.1334929200289</v>
      </c>
      <c r="BI67" s="134">
        <f>'Housing benefits'!BI31</f>
        <v>3522.8486328112713</v>
      </c>
      <c r="BJ67" s="134">
        <f>'Housing benefits'!BJ31</f>
        <v>3676.4928151004046</v>
      </c>
      <c r="BK67" s="134">
        <f>'Housing benefits'!BK31</f>
        <v>3930.1189148811586</v>
      </c>
      <c r="BL67" s="227">
        <f>'Housing benefits'!BL18</f>
        <v>3278.6721206416673</v>
      </c>
      <c r="BM67" s="134">
        <f>'Housing benefits'!BM18</f>
        <v>3414.699558166159</v>
      </c>
      <c r="BN67" s="134">
        <f>'Housing benefits'!BN18</f>
        <v>3246.9003947534702</v>
      </c>
      <c r="BO67" s="134">
        <f>'Housing benefits'!BO18</f>
        <v>3003.0285087410157</v>
      </c>
      <c r="BP67" s="134">
        <f>'Housing benefits'!BP18</f>
        <v>2754.4785976389271</v>
      </c>
      <c r="BQ67" s="134">
        <f>'Housing benefits'!BQ18</f>
        <v>2504.5623245995998</v>
      </c>
      <c r="BR67" s="134">
        <f>'Housing benefits'!BR18</f>
        <v>2378.8444446022886</v>
      </c>
      <c r="BS67" s="134">
        <f>'Housing benefits'!BS18</f>
        <v>2256.0112500659761</v>
      </c>
      <c r="BT67" s="134">
        <f>'Housing benefits'!BT18</f>
        <v>2088.7413831652643</v>
      </c>
      <c r="BU67" s="134">
        <f>'Housing benefits'!BU18</f>
        <v>1845.385483099504</v>
      </c>
      <c r="BV67" s="134">
        <f>'Housing benefits'!BV18</f>
        <v>1973.9979989923218</v>
      </c>
      <c r="BW67" s="134">
        <f>'Housing benefits'!BW18</f>
        <v>1888.1509188739851</v>
      </c>
      <c r="BX67" s="134">
        <f>'Housing benefits'!BX18</f>
        <v>1737.8865309356997</v>
      </c>
      <c r="BY67" s="134">
        <f>'Housing benefits'!BY18</f>
        <v>1702.499863333898</v>
      </c>
      <c r="BZ67" s="135">
        <f>'Housing benefits'!BZ18</f>
        <v>1709.0736543343821</v>
      </c>
    </row>
    <row r="68" spans="1:78" x14ac:dyDescent="0.35">
      <c r="A68" s="132"/>
      <c r="B68" s="61" t="s">
        <v>320</v>
      </c>
      <c r="C68" s="51"/>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134">
        <f>'Housing benefits'!AH32</f>
        <v>167.7572054033308</v>
      </c>
      <c r="AI68" s="134">
        <f>'Housing benefits'!AI32</f>
        <v>184.83191810654029</v>
      </c>
      <c r="AJ68" s="134">
        <f>'Housing benefits'!AJ32</f>
        <v>238.69433276913807</v>
      </c>
      <c r="AK68" s="134">
        <f>'Housing benefits'!AK32</f>
        <v>385.67308278503288</v>
      </c>
      <c r="AL68" s="134">
        <f>'Housing benefits'!AL32</f>
        <v>495.78191354102592</v>
      </c>
      <c r="AM68" s="134">
        <f>'Housing benefits'!AM32</f>
        <v>586.16955262509271</v>
      </c>
      <c r="AN68" s="134">
        <f>'Housing benefits'!AN32</f>
        <v>659.48966179596255</v>
      </c>
      <c r="AO68" s="134">
        <f>'Housing benefits'!AO32</f>
        <v>740.17522248237037</v>
      </c>
      <c r="AP68" s="134">
        <f>'Housing benefits'!AP32</f>
        <v>795.69381732493002</v>
      </c>
      <c r="AQ68" s="134">
        <f>'Housing benefits'!AQ32</f>
        <v>824.05582000417701</v>
      </c>
      <c r="AR68" s="134">
        <f>'Housing benefits'!AR32</f>
        <v>827.64699999999993</v>
      </c>
      <c r="AS68" s="134">
        <f>'Housing benefits'!AS32</f>
        <v>856.07600000000002</v>
      </c>
      <c r="AT68" s="134">
        <f>'Housing benefits'!AT32</f>
        <v>998.779</v>
      </c>
      <c r="AU68" s="134">
        <f>'Housing benefits'!AU32</f>
        <v>1447.0230000000001</v>
      </c>
      <c r="AV68" s="134">
        <f>'Housing benefits'!AV32</f>
        <v>2057.3580000000002</v>
      </c>
      <c r="AW68" s="134">
        <f>'Housing benefits'!AW32</f>
        <v>2331.1950000000002</v>
      </c>
      <c r="AX68" s="134">
        <f>'Housing benefits'!AX32</f>
        <v>2407.7275243945537</v>
      </c>
      <c r="AY68" s="134">
        <f>'Housing benefits'!AY32</f>
        <v>2329.3000610574099</v>
      </c>
      <c r="AZ68" s="134">
        <f>'Housing benefits'!AZ32</f>
        <v>2177.215384967817</v>
      </c>
      <c r="BA68" s="134">
        <f>'Housing benefits'!BA32</f>
        <v>1713.8246039972835</v>
      </c>
      <c r="BB68" s="134">
        <f>'Housing benefits'!BB32</f>
        <v>1410.9078789879757</v>
      </c>
      <c r="BC68" s="134">
        <f>'Housing benefits'!BC32</f>
        <v>1214.0820612666143</v>
      </c>
      <c r="BD68" s="134">
        <f>'Housing benefits'!BD32</f>
        <v>1085.7342355085079</v>
      </c>
      <c r="BE68" s="134">
        <f>'Housing benefits'!BE32</f>
        <v>1001.1096309288404</v>
      </c>
      <c r="BF68" s="134">
        <f>'Housing benefits'!BF32</f>
        <v>1053.6159987005542</v>
      </c>
      <c r="BG68" s="134">
        <f>'Housing benefits'!BG32</f>
        <v>956.77120862113122</v>
      </c>
      <c r="BH68" s="134">
        <f>'Housing benefits'!BH32</f>
        <v>1087.8137888204469</v>
      </c>
      <c r="BI68" s="134">
        <f>'Housing benefits'!BI32</f>
        <v>1160.1935787766724</v>
      </c>
      <c r="BJ68" s="134">
        <f>'Housing benefits'!BJ32</f>
        <v>1245.1512127626136</v>
      </c>
      <c r="BK68" s="134">
        <f>'Housing benefits'!BK32</f>
        <v>1315.7849954177275</v>
      </c>
      <c r="BL68" s="227">
        <f>'Housing benefits'!BL16</f>
        <v>1646.9585583274306</v>
      </c>
      <c r="BM68" s="134">
        <f>'Housing benefits'!BM16</f>
        <v>2732.7185734874533</v>
      </c>
      <c r="BN68" s="134">
        <f>'Housing benefits'!BN16</f>
        <v>3068.8441160952298</v>
      </c>
      <c r="BO68" s="134">
        <f>'Housing benefits'!BO16</f>
        <v>3399.1006602323869</v>
      </c>
      <c r="BP68" s="134">
        <f>'Housing benefits'!BP16</f>
        <v>3644.1718667287919</v>
      </c>
      <c r="BQ68" s="134">
        <f>'Housing benefits'!BQ16</f>
        <v>3241.9422918321306</v>
      </c>
      <c r="BR68" s="134">
        <f>'Housing benefits'!BR16</f>
        <v>2411.6856133845986</v>
      </c>
      <c r="BS68" s="134">
        <f>'Housing benefits'!BS16</f>
        <v>1916.7666369866961</v>
      </c>
      <c r="BT68" s="134">
        <f>'Housing benefits'!BT16</f>
        <v>1636.6315206723273</v>
      </c>
      <c r="BU68" s="134">
        <f>'Housing benefits'!BU16</f>
        <v>1541.674785395325</v>
      </c>
      <c r="BV68" s="134">
        <f>'Housing benefits'!BV16</f>
        <v>2210.919760051665</v>
      </c>
      <c r="BW68" s="134">
        <f>'Housing benefits'!BW16</f>
        <v>2367.7205817163781</v>
      </c>
      <c r="BX68" s="134">
        <f>'Housing benefits'!BX16</f>
        <v>2339.8829130214981</v>
      </c>
      <c r="BY68" s="134">
        <f>'Housing benefits'!BY16</f>
        <v>2458.6345479126135</v>
      </c>
      <c r="BZ68" s="135">
        <f>'Housing benefits'!BZ16</f>
        <v>2553.7799714493676</v>
      </c>
    </row>
    <row r="69" spans="1:78" x14ac:dyDescent="0.35">
      <c r="A69" s="132"/>
      <c r="B69" s="61" t="s">
        <v>321</v>
      </c>
      <c r="C69" s="51"/>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134">
        <f>'Housing benefits'!AH33</f>
        <v>12.718728529562867</v>
      </c>
      <c r="AI69" s="134">
        <f>'Housing benefits'!AI33</f>
        <v>13.998280399993689</v>
      </c>
      <c r="AJ69" s="134">
        <f>'Housing benefits'!AJ33</f>
        <v>18.102270221433344</v>
      </c>
      <c r="AK69" s="134">
        <f>'Housing benefits'!AK33</f>
        <v>29.244675944485095</v>
      </c>
      <c r="AL69" s="134">
        <f>'Housing benefits'!AL33</f>
        <v>37.608698836192275</v>
      </c>
      <c r="AM69" s="134">
        <f>'Housing benefits'!AM33</f>
        <v>44.460514952676363</v>
      </c>
      <c r="AN69" s="134">
        <f>'Housing benefits'!AN33</f>
        <v>50.036673583206834</v>
      </c>
      <c r="AO69" s="134">
        <f>'Housing benefits'!AO33</f>
        <v>56.135700339289997</v>
      </c>
      <c r="AP69" s="134">
        <f>'Housing benefits'!AP33</f>
        <v>60.352068373643192</v>
      </c>
      <c r="AQ69" s="134">
        <f>'Housing benefits'!AQ33</f>
        <v>62.448807638114886</v>
      </c>
      <c r="AR69" s="134">
        <f>'Housing benefits'!AR33</f>
        <v>251.12099999999964</v>
      </c>
      <c r="AS69" s="134">
        <f>'Housing benefits'!AS33</f>
        <v>303.69499999999999</v>
      </c>
      <c r="AT69" s="134">
        <f>'Housing benefits'!AT33</f>
        <v>413.56399999999968</v>
      </c>
      <c r="AU69" s="134">
        <f>'Housing benefits'!AU33</f>
        <v>495.83100000000047</v>
      </c>
      <c r="AV69" s="134">
        <f>'Housing benefits'!AV33</f>
        <v>588.97799999999972</v>
      </c>
      <c r="AW69" s="134">
        <f>'Housing benefits'!AW33</f>
        <v>783.39700000000119</v>
      </c>
      <c r="AX69" s="134">
        <f>'Housing benefits'!AX33</f>
        <v>876.75761116881586</v>
      </c>
      <c r="AY69" s="134">
        <f>'Housing benefits'!AY33</f>
        <v>1079.4106882910114</v>
      </c>
      <c r="AZ69" s="134">
        <f>'Housing benefits'!AZ33</f>
        <v>1216.4408100213277</v>
      </c>
      <c r="BA69" s="134">
        <f>'Housing benefits'!BA33</f>
        <v>1277.9795461451065</v>
      </c>
      <c r="BB69" s="134">
        <f>'Housing benefits'!BB33</f>
        <v>1181.8701801279974</v>
      </c>
      <c r="BC69" s="134">
        <f>'Housing benefits'!BC33</f>
        <v>992.02728649103301</v>
      </c>
      <c r="BD69" s="134">
        <f>'Housing benefits'!BD33</f>
        <v>934.39317727625121</v>
      </c>
      <c r="BE69" s="134">
        <f>'Housing benefits'!BE33</f>
        <v>920.78722401502739</v>
      </c>
      <c r="BF69" s="134">
        <f>'Housing benefits'!BF33</f>
        <v>937.11675053717931</v>
      </c>
      <c r="BG69" s="134">
        <f>'Housing benefits'!BG33</f>
        <v>981.1484059417445</v>
      </c>
      <c r="BH69" s="134">
        <f>'Housing benefits'!BH33</f>
        <v>1088.6496584511015</v>
      </c>
      <c r="BI69" s="134">
        <f>'Housing benefits'!BI33</f>
        <v>1208.6779101513739</v>
      </c>
      <c r="BJ69" s="134">
        <f>'Housing benefits'!BJ33</f>
        <v>1296.5004743209502</v>
      </c>
      <c r="BK69" s="134">
        <f>'Housing benefits'!BK33</f>
        <v>1565.8659750252277</v>
      </c>
      <c r="BL69" s="227">
        <f>SUM('Housing benefits'!BL19:BL20,'Housing benefits'!BL22:BL23,'Housing benefits'!BL25)</f>
        <v>2818.731593208101</v>
      </c>
      <c r="BM69" s="134">
        <f>SUM('Housing benefits'!BM19:BM20,'Housing benefits'!BM22:BM23,'Housing benefits'!BM25)</f>
        <v>3647.6743165754906</v>
      </c>
      <c r="BN69" s="134">
        <f>SUM('Housing benefits'!BN19:BN20,'Housing benefits'!BN22:BN23,'Housing benefits'!BN25)</f>
        <v>4498.9811767903993</v>
      </c>
      <c r="BO69" s="134">
        <f>SUM('Housing benefits'!BO19:BO20,'Housing benefits'!BO22:BO23,'Housing benefits'!BO25)</f>
        <v>5198.4137954447706</v>
      </c>
      <c r="BP69" s="134">
        <f>SUM('Housing benefits'!BP19:BP20,'Housing benefits'!BP22:BP23,'Housing benefits'!BP25)</f>
        <v>5745.7969890804134</v>
      </c>
      <c r="BQ69" s="134">
        <f>SUM('Housing benefits'!BQ19:BQ20,'Housing benefits'!BQ22:BQ23,'Housing benefits'!BQ25)</f>
        <v>6332.7591456479722</v>
      </c>
      <c r="BR69" s="134">
        <f>SUM('Housing benefits'!BR19:BR20,'Housing benefits'!BR22:BR23,'Housing benefits'!BR25)</f>
        <v>6843.2627978360115</v>
      </c>
      <c r="BS69" s="134">
        <f>SUM('Housing benefits'!BS19:BS20,'Housing benefits'!BS22:BS23,'Housing benefits'!BS25)</f>
        <v>7079.7382658913511</v>
      </c>
      <c r="BT69" s="134">
        <f>SUM('Housing benefits'!BT19:BT20,'Housing benefits'!BT22:BT23,'Housing benefits'!BT25)</f>
        <v>6880.7027897061271</v>
      </c>
      <c r="BU69" s="134">
        <f>SUM('Housing benefits'!BU19:BU20,'Housing benefits'!BU22:BU23,'Housing benefits'!BU25)</f>
        <v>6533.120052914981</v>
      </c>
      <c r="BV69" s="134">
        <f>SUM('Housing benefits'!BV19:BV20,'Housing benefits'!BV22:BV23,'Housing benefits'!BV25)</f>
        <v>7088.8375946011365</v>
      </c>
      <c r="BW69" s="134">
        <f>SUM('Housing benefits'!BW19:BW20,'Housing benefits'!BW22:BW23,'Housing benefits'!BW25)</f>
        <v>7227.7957130624909</v>
      </c>
      <c r="BX69" s="134">
        <f>SUM('Housing benefits'!BX19:BX20,'Housing benefits'!BX22:BX23,'Housing benefits'!BX25)</f>
        <v>7327.723175564026</v>
      </c>
      <c r="BY69" s="134">
        <f>SUM('Housing benefits'!BY19:BY20,'Housing benefits'!BY22:BY23,'Housing benefits'!BY25)</f>
        <v>7469.8229145320565</v>
      </c>
      <c r="BZ69" s="135">
        <f>SUM('Housing benefits'!BZ19:BZ20,'Housing benefits'!BZ22:BZ23,'Housing benefits'!BZ25)</f>
        <v>7606.1800435345112</v>
      </c>
    </row>
    <row r="70" spans="1:78" ht="26.25" customHeight="1" x14ac:dyDescent="0.35">
      <c r="A70" s="132"/>
      <c r="B70" s="139" t="s">
        <v>322</v>
      </c>
      <c r="C70" s="51"/>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134">
        <f>'Housing benefits'!AH26</f>
        <v>320.9395900106818</v>
      </c>
      <c r="AI70" s="134">
        <f>'Housing benefits'!AI26</f>
        <v>352.75813604081998</v>
      </c>
      <c r="AJ70" s="134">
        <f>'Housing benefits'!AJ26</f>
        <v>455.35323341022615</v>
      </c>
      <c r="AK70" s="134">
        <f>'Housing benefits'!AK26</f>
        <v>736.40552867942881</v>
      </c>
      <c r="AL70" s="134">
        <f>'Housing benefits'!AL26</f>
        <v>946.35929177961918</v>
      </c>
      <c r="AM70" s="134">
        <f>'Housing benefits'!AM26</f>
        <v>1119.0866247744702</v>
      </c>
      <c r="AN70" s="134">
        <f>'Housing benefits'!AN26</f>
        <v>1260.4022225303984</v>
      </c>
      <c r="AO70" s="134">
        <f>'Housing benefits'!AO26</f>
        <v>1413.4558865030046</v>
      </c>
      <c r="AP70" s="134">
        <f>'Housing benefits'!AP26</f>
        <v>1518.3915054319073</v>
      </c>
      <c r="AQ70" s="134">
        <f>'Housing benefits'!AQ26</f>
        <v>1572.8116400781266</v>
      </c>
      <c r="AR70" s="134">
        <f>'Housing benefits'!AR26</f>
        <v>1819.8820000000001</v>
      </c>
      <c r="AS70" s="134">
        <f>'Housing benefits'!AS26</f>
        <v>2044.9829999999999</v>
      </c>
      <c r="AT70" s="134">
        <f>'Housing benefits'!AT26</f>
        <v>2323.52</v>
      </c>
      <c r="AU70" s="134">
        <f>'Housing benefits'!AU26</f>
        <v>2573.1280000000002</v>
      </c>
      <c r="AV70" s="134">
        <f>'Housing benefits'!AV26</f>
        <v>2807.8249999999998</v>
      </c>
      <c r="AW70" s="134">
        <f>'Housing benefits'!AW26</f>
        <v>3189.0050000000001</v>
      </c>
      <c r="AX70" s="134">
        <f>'Housing benefits'!AX26</f>
        <v>3402.2148963971672</v>
      </c>
      <c r="AY70" s="134">
        <f>'Housing benefits'!AY26</f>
        <v>3614.8473488867526</v>
      </c>
      <c r="AZ70" s="134">
        <f>'Housing benefits'!AZ26</f>
        <v>3751.9206727282358</v>
      </c>
      <c r="BA70" s="134">
        <f>'Housing benefits'!BA26</f>
        <v>3788.0146137757624</v>
      </c>
      <c r="BB70" s="134">
        <f>'Housing benefits'!BB26</f>
        <v>3851.7417929521921</v>
      </c>
      <c r="BC70" s="134">
        <f>'Housing benefits'!BC26</f>
        <v>3997.2728888889624</v>
      </c>
      <c r="BD70" s="134">
        <f>'Housing benefits'!BD26</f>
        <v>4207.3417317175063</v>
      </c>
      <c r="BE70" s="134">
        <f>'Housing benefits'!BE26</f>
        <v>4458.6120397296809</v>
      </c>
      <c r="BF70" s="134">
        <f>'Housing benefits'!BF26</f>
        <v>4782.8062827579006</v>
      </c>
      <c r="BG70" s="134">
        <f>'Housing benefits'!BG26</f>
        <v>4439.9426964228405</v>
      </c>
      <c r="BH70" s="134">
        <f>'Housing benefits'!BH26</f>
        <v>4548.4601171225586</v>
      </c>
      <c r="BI70" s="134">
        <f>'Housing benefits'!BI26</f>
        <v>4563.9384927414358</v>
      </c>
      <c r="BJ70" s="134">
        <f>'Housing benefits'!BJ26</f>
        <v>4861.4789099542368</v>
      </c>
      <c r="BK70" s="134">
        <f>'Housing benefits'!BK26</f>
        <v>4923.6027084858815</v>
      </c>
      <c r="BL70" s="134">
        <f>'Housing benefits'!BL26</f>
        <v>5503.9442212258709</v>
      </c>
      <c r="BM70" s="134">
        <f>'Housing benefits'!BM26</f>
        <v>5762.4397376097304</v>
      </c>
      <c r="BN70" s="134">
        <f>'Housing benefits'!BN26</f>
        <v>5948.9797621593234</v>
      </c>
      <c r="BO70" s="134">
        <f>'Housing benefits'!BO26</f>
        <v>6241.622946717006</v>
      </c>
      <c r="BP70" s="134">
        <f>'Housing benefits'!BP26</f>
        <v>6427.139962759471</v>
      </c>
      <c r="BQ70" s="134">
        <f>'Housing benefits'!BQ26</f>
        <v>6544.0581409153201</v>
      </c>
      <c r="BR70" s="134">
        <f>'Housing benefits'!BR26</f>
        <v>6578.0549409279665</v>
      </c>
      <c r="BS70" s="134">
        <f>'Housing benefits'!BS26</f>
        <v>6527.4880116677159</v>
      </c>
      <c r="BT70" s="134">
        <f>'Housing benefits'!BT26</f>
        <v>6329.2889150000001</v>
      </c>
      <c r="BU70" s="134">
        <f>'Housing benefits'!BU26</f>
        <v>6083.9166262010649</v>
      </c>
      <c r="BV70" s="134">
        <f>'Housing benefits'!BV26</f>
        <v>5741.8255197869003</v>
      </c>
      <c r="BW70" s="134">
        <f>'Housing benefits'!BW26</f>
        <v>5519.8690286966021</v>
      </c>
      <c r="BX70" s="134">
        <f>'Housing benefits'!BX26</f>
        <v>5499.5380038074745</v>
      </c>
      <c r="BY70" s="134">
        <f>'Housing benefits'!BY26</f>
        <v>5592.2332512943494</v>
      </c>
      <c r="BZ70" s="135">
        <f>'Housing benefits'!BZ26</f>
        <v>5719.2071451471829</v>
      </c>
    </row>
    <row r="71" spans="1:78" x14ac:dyDescent="0.35">
      <c r="A71" s="132"/>
      <c r="B71" s="139" t="s">
        <v>299</v>
      </c>
      <c r="C71" s="51"/>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134">
        <f>'Housing benefits'!AH27</f>
        <v>400.06040998931815</v>
      </c>
      <c r="AI71" s="134">
        <f>'Housing benefits'!AI27</f>
        <v>440.24186395917997</v>
      </c>
      <c r="AJ71" s="134">
        <f>'Housing benefits'!AJ27</f>
        <v>568.64676658977396</v>
      </c>
      <c r="AK71" s="134">
        <f>'Housing benefits'!AK27</f>
        <v>919.19447132057121</v>
      </c>
      <c r="AL71" s="134">
        <f>'Housing benefits'!AL27</f>
        <v>1181.6407082203809</v>
      </c>
      <c r="AM71" s="134">
        <f>'Housing benefits'!AM27</f>
        <v>1396.9133752255298</v>
      </c>
      <c r="AN71" s="134">
        <f>'Housing benefits'!AN27</f>
        <v>1572.5977774696016</v>
      </c>
      <c r="AO71" s="134">
        <f>'Housing benefits'!AO27</f>
        <v>1763.5441134969951</v>
      </c>
      <c r="AP71" s="134">
        <f>'Housing benefits'!AP27</f>
        <v>1896.6084945680932</v>
      </c>
      <c r="AQ71" s="134">
        <f>'Housing benefits'!AQ27</f>
        <v>1963.1883599218736</v>
      </c>
      <c r="AR71" s="134">
        <f>'Housing benefits'!AR27</f>
        <v>1903.5669999999996</v>
      </c>
      <c r="AS71" s="134">
        <f>'Housing benefits'!AS27</f>
        <v>2187.5540000000001</v>
      </c>
      <c r="AT71" s="134">
        <f>'Housing benefits'!AT27</f>
        <v>2771.8209999999999</v>
      </c>
      <c r="AU71" s="134">
        <f>'Housing benefits'!AU27</f>
        <v>3785.5240000000008</v>
      </c>
      <c r="AV71" s="134">
        <f>'Housing benefits'!AV27</f>
        <v>5004.2709999999997</v>
      </c>
      <c r="AW71" s="134">
        <f>'Housing benefits'!AW27</f>
        <v>6027.8400000000011</v>
      </c>
      <c r="AX71" s="134">
        <f>'Housing benefits'!AX27</f>
        <v>6701.0210236028324</v>
      </c>
      <c r="AY71" s="134">
        <f>'Housing benefits'!AY27</f>
        <v>7259.8193451132465</v>
      </c>
      <c r="AZ71" s="134">
        <f>'Housing benefits'!AZ27</f>
        <v>7627.8412922717607</v>
      </c>
      <c r="BA71" s="134">
        <f>'Housing benefits'!BA27</f>
        <v>7388.3815092242394</v>
      </c>
      <c r="BB71" s="134">
        <f>'Housing benefits'!BB27</f>
        <v>7213.0624270478074</v>
      </c>
      <c r="BC71" s="134">
        <f>'Housing benefits'!BC27</f>
        <v>7066.8309277856351</v>
      </c>
      <c r="BD71" s="134">
        <f>'Housing benefits'!BD27</f>
        <v>6955.0272430824934</v>
      </c>
      <c r="BE71" s="134">
        <f>'Housing benefits'!BE27</f>
        <v>7130.0830912703177</v>
      </c>
      <c r="BF71" s="134">
        <f>'Housing benefits'!BF27</f>
        <v>7853.4141332420995</v>
      </c>
      <c r="BG71" s="134">
        <f>'Housing benefits'!BG27</f>
        <v>7907.4304242871603</v>
      </c>
      <c r="BH71" s="134">
        <f>'Housing benefits'!BH27</f>
        <v>8609.1099443174389</v>
      </c>
      <c r="BI71" s="134">
        <f>'Housing benefits'!BI27</f>
        <v>9364.2666422585644</v>
      </c>
      <c r="BJ71" s="134">
        <f>'Housing benefits'!BJ27</f>
        <v>9979.0686760457666</v>
      </c>
      <c r="BK71" s="134">
        <f>'Housing benefits'!BK27</f>
        <v>10808.197886514117</v>
      </c>
      <c r="BL71" s="134">
        <f>'Housing benefits'!BL27</f>
        <v>11599.496940774132</v>
      </c>
      <c r="BM71" s="134">
        <f>'Housing benefits'!BM27</f>
        <v>14226.791440390265</v>
      </c>
      <c r="BN71" s="134">
        <f>'Housing benefits'!BN27</f>
        <v>15478.01053884067</v>
      </c>
      <c r="BO71" s="134">
        <f>'Housing benefits'!BO27</f>
        <v>16578.667176283001</v>
      </c>
      <c r="BP71" s="134">
        <f>'Housing benefits'!BP27</f>
        <v>17472.491649240532</v>
      </c>
      <c r="BQ71" s="134">
        <f>'Housing benefits'!BQ27</f>
        <v>17625.749532084679</v>
      </c>
      <c r="BR71" s="134">
        <f>'Housing benefits'!BR27</f>
        <v>17738.510614072031</v>
      </c>
      <c r="BS71" s="134">
        <f>'Housing benefits'!BS27</f>
        <v>17716.225635332288</v>
      </c>
      <c r="BT71" s="134">
        <f>'Housing benefits'!BT27</f>
        <v>17111.31100400001</v>
      </c>
      <c r="BU71" s="134">
        <f>'Housing benefits'!BU27</f>
        <v>16409.14234669273</v>
      </c>
      <c r="BV71" s="134">
        <f>'Housing benefits'!BV27</f>
        <v>18212.932914959354</v>
      </c>
      <c r="BW71" s="134">
        <f>'Housing benefits'!BW27</f>
        <v>18516.857565050912</v>
      </c>
      <c r="BX71" s="134">
        <f>'Housing benefits'!BX27</f>
        <v>18117.021972054958</v>
      </c>
      <c r="BY71" s="134">
        <f>'Housing benefits'!BY27</f>
        <v>18524.974839706461</v>
      </c>
      <c r="BZ71" s="135">
        <f>'Housing benefits'!BZ27</f>
        <v>18912.48760304815</v>
      </c>
    </row>
    <row r="72" spans="1:78" s="57" customFormat="1" x14ac:dyDescent="0.35">
      <c r="A72" s="146"/>
      <c r="B72" s="226" t="s">
        <v>88</v>
      </c>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47">
        <f>SUM(AH70:AH71)</f>
        <v>721</v>
      </c>
      <c r="AI72" s="47">
        <f t="shared" ref="AI72:BL72" si="15">SUM(AI70:AI71)</f>
        <v>793</v>
      </c>
      <c r="AJ72" s="47">
        <f t="shared" si="15"/>
        <v>1024</v>
      </c>
      <c r="AK72" s="47">
        <f t="shared" si="15"/>
        <v>1655.6</v>
      </c>
      <c r="AL72" s="47">
        <f t="shared" si="15"/>
        <v>2128</v>
      </c>
      <c r="AM72" s="47">
        <f t="shared" si="15"/>
        <v>2516</v>
      </c>
      <c r="AN72" s="47">
        <f t="shared" si="15"/>
        <v>2833</v>
      </c>
      <c r="AO72" s="47">
        <f t="shared" si="15"/>
        <v>3177</v>
      </c>
      <c r="AP72" s="47">
        <f t="shared" si="15"/>
        <v>3415.0000000000005</v>
      </c>
      <c r="AQ72" s="47">
        <f t="shared" si="15"/>
        <v>3536</v>
      </c>
      <c r="AR72" s="47">
        <f t="shared" si="15"/>
        <v>3723.4489999999996</v>
      </c>
      <c r="AS72" s="47">
        <f t="shared" si="15"/>
        <v>4232.5370000000003</v>
      </c>
      <c r="AT72" s="47">
        <f t="shared" si="15"/>
        <v>5095.3410000000003</v>
      </c>
      <c r="AU72" s="47">
        <f t="shared" si="15"/>
        <v>6358.652000000001</v>
      </c>
      <c r="AV72" s="47">
        <f t="shared" si="15"/>
        <v>7812.0959999999995</v>
      </c>
      <c r="AW72" s="47">
        <f t="shared" si="15"/>
        <v>9216.8450000000012</v>
      </c>
      <c r="AX72" s="47">
        <f t="shared" si="15"/>
        <v>10103.235919999999</v>
      </c>
      <c r="AY72" s="47">
        <f t="shared" si="15"/>
        <v>10874.666694</v>
      </c>
      <c r="AZ72" s="47">
        <f t="shared" si="15"/>
        <v>11379.761964999996</v>
      </c>
      <c r="BA72" s="47">
        <f t="shared" si="15"/>
        <v>11176.396123000002</v>
      </c>
      <c r="BB72" s="47">
        <f t="shared" si="15"/>
        <v>11064.80422</v>
      </c>
      <c r="BC72" s="47">
        <f t="shared" si="15"/>
        <v>11064.103816674597</v>
      </c>
      <c r="BD72" s="47">
        <f t="shared" si="15"/>
        <v>11162.3689748</v>
      </c>
      <c r="BE72" s="47">
        <f t="shared" si="15"/>
        <v>11588.695130999999</v>
      </c>
      <c r="BF72" s="47">
        <f t="shared" si="15"/>
        <v>12636.220416</v>
      </c>
      <c r="BG72" s="47">
        <f t="shared" si="15"/>
        <v>12347.373120710001</v>
      </c>
      <c r="BH72" s="47">
        <f t="shared" si="15"/>
        <v>13157.570061439998</v>
      </c>
      <c r="BI72" s="47">
        <f t="shared" si="15"/>
        <v>13928.205135</v>
      </c>
      <c r="BJ72" s="47">
        <f t="shared" si="15"/>
        <v>14840.547586000004</v>
      </c>
      <c r="BK72" s="47">
        <f t="shared" si="15"/>
        <v>15731.800594999999</v>
      </c>
      <c r="BL72" s="47">
        <f t="shared" si="15"/>
        <v>17103.441162000003</v>
      </c>
      <c r="BM72" s="47">
        <f t="shared" ref="BM72:BU72" si="16">BM71+BM70</f>
        <v>19989.231177999995</v>
      </c>
      <c r="BN72" s="47">
        <f t="shared" si="16"/>
        <v>21426.990300999994</v>
      </c>
      <c r="BO72" s="47">
        <f t="shared" si="16"/>
        <v>22820.290123000006</v>
      </c>
      <c r="BP72" s="47">
        <f t="shared" si="16"/>
        <v>23899.631612000005</v>
      </c>
      <c r="BQ72" s="47">
        <f t="shared" si="16"/>
        <v>24169.807672999999</v>
      </c>
      <c r="BR72" s="47">
        <f t="shared" si="16"/>
        <v>24316.565554999997</v>
      </c>
      <c r="BS72" s="47">
        <f t="shared" si="16"/>
        <v>24243.713647000004</v>
      </c>
      <c r="BT72" s="47">
        <f t="shared" si="16"/>
        <v>23440.599919000011</v>
      </c>
      <c r="BU72" s="47">
        <f t="shared" si="16"/>
        <v>22493.058972893796</v>
      </c>
      <c r="BV72" s="47">
        <f>BV71+BV70</f>
        <v>23954.758434746254</v>
      </c>
      <c r="BW72" s="47">
        <f>BW71+BW70</f>
        <v>24036.726593747513</v>
      </c>
      <c r="BX72" s="47">
        <f>BX71+BX70</f>
        <v>23616.55997586243</v>
      </c>
      <c r="BY72" s="47">
        <f>BY71+BY70</f>
        <v>24117.208091000812</v>
      </c>
      <c r="BZ72" s="48">
        <f>BZ71+BZ70</f>
        <v>24631.694748195332</v>
      </c>
    </row>
    <row r="73" spans="1:78" ht="26.25" customHeight="1" x14ac:dyDescent="0.35">
      <c r="A73" s="132"/>
      <c r="B73" s="226" t="s">
        <v>261</v>
      </c>
      <c r="C73" s="51"/>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5"/>
    </row>
    <row r="74" spans="1:78" x14ac:dyDescent="0.35">
      <c r="A74" s="132"/>
      <c r="B74" s="61" t="s">
        <v>130</v>
      </c>
      <c r="C74" s="51"/>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134">
        <f t="shared" ref="AH74:BX74" si="17">SUM(AH75:AH76)</f>
        <v>0</v>
      </c>
      <c r="AI74" s="134">
        <f t="shared" si="17"/>
        <v>0</v>
      </c>
      <c r="AJ74" s="134">
        <f t="shared" si="17"/>
        <v>0</v>
      </c>
      <c r="AK74" s="134">
        <f t="shared" si="17"/>
        <v>0</v>
      </c>
      <c r="AL74" s="134">
        <f t="shared" si="17"/>
        <v>0</v>
      </c>
      <c r="AM74" s="134">
        <f t="shared" si="17"/>
        <v>0</v>
      </c>
      <c r="AN74" s="134">
        <f t="shared" si="17"/>
        <v>0</v>
      </c>
      <c r="AO74" s="134">
        <f t="shared" si="17"/>
        <v>0</v>
      </c>
      <c r="AP74" s="134">
        <f t="shared" si="17"/>
        <v>0</v>
      </c>
      <c r="AQ74" s="134">
        <f t="shared" si="17"/>
        <v>0</v>
      </c>
      <c r="AR74" s="134">
        <f t="shared" si="17"/>
        <v>0</v>
      </c>
      <c r="AS74" s="134">
        <f t="shared" si="17"/>
        <v>0</v>
      </c>
      <c r="AT74" s="134">
        <f t="shared" si="17"/>
        <v>0</v>
      </c>
      <c r="AU74" s="134">
        <f t="shared" si="17"/>
        <v>0</v>
      </c>
      <c r="AV74" s="134">
        <f t="shared" si="17"/>
        <v>0</v>
      </c>
      <c r="AW74" s="134">
        <f t="shared" si="17"/>
        <v>0</v>
      </c>
      <c r="AX74" s="134">
        <f t="shared" si="17"/>
        <v>0</v>
      </c>
      <c r="AY74" s="134">
        <f t="shared" si="17"/>
        <v>0</v>
      </c>
      <c r="AZ74" s="134">
        <f t="shared" si="17"/>
        <v>0</v>
      </c>
      <c r="BA74" s="134">
        <f t="shared" si="17"/>
        <v>0</v>
      </c>
      <c r="BB74" s="134">
        <f t="shared" si="17"/>
        <v>0</v>
      </c>
      <c r="BC74" s="134">
        <f t="shared" si="17"/>
        <v>0</v>
      </c>
      <c r="BD74" s="134">
        <f t="shared" si="17"/>
        <v>0</v>
      </c>
      <c r="BE74" s="134">
        <f t="shared" si="17"/>
        <v>0</v>
      </c>
      <c r="BF74" s="134">
        <f t="shared" si="17"/>
        <v>0</v>
      </c>
      <c r="BG74" s="134">
        <f t="shared" si="17"/>
        <v>0</v>
      </c>
      <c r="BH74" s="134">
        <f t="shared" si="17"/>
        <v>0</v>
      </c>
      <c r="BI74" s="134">
        <f t="shared" si="17"/>
        <v>0</v>
      </c>
      <c r="BJ74" s="134">
        <f t="shared" si="17"/>
        <v>3.4359999999999999</v>
      </c>
      <c r="BK74" s="134">
        <f t="shared" si="17"/>
        <v>3.99</v>
      </c>
      <c r="BL74" s="134">
        <f t="shared" si="17"/>
        <v>211.09399999999999</v>
      </c>
      <c r="BM74" s="134">
        <f t="shared" si="17"/>
        <v>298.26100000000002</v>
      </c>
      <c r="BN74" s="134">
        <f t="shared" si="17"/>
        <v>435.41003044000001</v>
      </c>
      <c r="BO74" s="134">
        <f t="shared" si="17"/>
        <v>128.72999999999999</v>
      </c>
      <c r="BP74" s="134">
        <f t="shared" si="17"/>
        <v>141.73699999999999</v>
      </c>
      <c r="BQ74" s="134">
        <f t="shared" si="17"/>
        <v>8.4069999999999965</v>
      </c>
      <c r="BR74" s="134">
        <f t="shared" si="17"/>
        <v>11.036000000000001</v>
      </c>
      <c r="BS74" s="134">
        <f t="shared" si="17"/>
        <v>3.9260000000000019</v>
      </c>
      <c r="BT74" s="134">
        <f t="shared" si="17"/>
        <v>3.2965944199999972</v>
      </c>
      <c r="BU74" s="134">
        <f t="shared" si="17"/>
        <v>40.280806291863115</v>
      </c>
      <c r="BV74" s="134">
        <f t="shared" si="17"/>
        <v>124.73535354959091</v>
      </c>
      <c r="BW74" s="134">
        <f t="shared" si="17"/>
        <v>122.73243112709861</v>
      </c>
      <c r="BX74" s="134">
        <f t="shared" si="17"/>
        <v>121.98780866723686</v>
      </c>
      <c r="BY74" s="134">
        <f>SUM(BY75:BY76)</f>
        <v>122.54159547056062</v>
      </c>
      <c r="BZ74" s="135">
        <f>SUM(BZ75:BZ76)</f>
        <v>123.08560506727483</v>
      </c>
    </row>
    <row r="75" spans="1:78" x14ac:dyDescent="0.35">
      <c r="A75" s="132"/>
      <c r="B75" s="97" t="s">
        <v>323</v>
      </c>
      <c r="C75" s="51"/>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134">
        <f>'Table 2a'!AH88</f>
        <v>0</v>
      </c>
      <c r="AI75" s="134">
        <f>'Table 2a'!AI88</f>
        <v>0</v>
      </c>
      <c r="AJ75" s="134">
        <f>'Table 2a'!AJ88</f>
        <v>0</v>
      </c>
      <c r="AK75" s="134">
        <f>'Table 2a'!AK88</f>
        <v>0</v>
      </c>
      <c r="AL75" s="134">
        <f>'Table 2a'!AL88</f>
        <v>0</v>
      </c>
      <c r="AM75" s="134">
        <f>'Table 2a'!AM88</f>
        <v>0</v>
      </c>
      <c r="AN75" s="134">
        <f>'Table 2a'!AN88</f>
        <v>0</v>
      </c>
      <c r="AO75" s="134">
        <f>'Table 2a'!AO88</f>
        <v>0</v>
      </c>
      <c r="AP75" s="134">
        <f>'Table 2a'!AP88</f>
        <v>0</v>
      </c>
      <c r="AQ75" s="134">
        <f>'Table 2a'!AQ88</f>
        <v>0</v>
      </c>
      <c r="AR75" s="134">
        <f>'Table 2a'!AR88</f>
        <v>0</v>
      </c>
      <c r="AS75" s="134">
        <f>'Table 2a'!AS88</f>
        <v>0</v>
      </c>
      <c r="AT75" s="134">
        <f>'Table 2a'!AT88</f>
        <v>0</v>
      </c>
      <c r="AU75" s="134">
        <f>'Table 2a'!AU88</f>
        <v>0</v>
      </c>
      <c r="AV75" s="134">
        <f>'Table 2a'!AV88</f>
        <v>0</v>
      </c>
      <c r="AW75" s="134">
        <f>'Table 2a'!AW88</f>
        <v>0</v>
      </c>
      <c r="AX75" s="134">
        <f>'Table 2a'!AX88</f>
        <v>0</v>
      </c>
      <c r="AY75" s="134">
        <f>'Table 2a'!AY88</f>
        <v>0</v>
      </c>
      <c r="AZ75" s="134">
        <f>'Table 2a'!AZ88</f>
        <v>0</v>
      </c>
      <c r="BA75" s="134">
        <f>'Table 2a'!BA88</f>
        <v>0</v>
      </c>
      <c r="BB75" s="134">
        <f>'Table 2a'!BB88</f>
        <v>0</v>
      </c>
      <c r="BC75" s="134">
        <f>'Table 2a'!BC88</f>
        <v>0</v>
      </c>
      <c r="BD75" s="134">
        <f>'Table 2a'!BD88</f>
        <v>0</v>
      </c>
      <c r="BE75" s="134">
        <f>'Table 2a'!BE88</f>
        <v>0</v>
      </c>
      <c r="BF75" s="134">
        <f>'Table 2a'!BF88</f>
        <v>0</v>
      </c>
      <c r="BG75" s="134">
        <f>'Table 2a'!BG88</f>
        <v>0</v>
      </c>
      <c r="BH75" s="134">
        <f>'Table 2a'!BH88</f>
        <v>0</v>
      </c>
      <c r="BI75" s="134">
        <f>'Table 2a'!BI88</f>
        <v>0</v>
      </c>
      <c r="BJ75" s="134">
        <f>'Table 2a'!BJ88</f>
        <v>2.3854757613040265</v>
      </c>
      <c r="BK75" s="134">
        <f>'Table 2a'!BK88</f>
        <v>2.7799798323037712</v>
      </c>
      <c r="BL75" s="134">
        <f>'Table 2a'!BL88</f>
        <v>145.43650100833483</v>
      </c>
      <c r="BM75" s="134">
        <f>'Table 2a'!BM88</f>
        <v>193.92315446943357</v>
      </c>
      <c r="BN75" s="134">
        <f>'Table 2a'!BN88</f>
        <v>266.81067065860327</v>
      </c>
      <c r="BO75" s="134">
        <f>'Table 2a'!BO88</f>
        <v>77.89376230618096</v>
      </c>
      <c r="BP75" s="134">
        <f>'Table 2a'!BP88</f>
        <v>83.761185046642368</v>
      </c>
      <c r="BQ75" s="134">
        <f>'Table 2a'!BQ88</f>
        <v>4.8547000187328013</v>
      </c>
      <c r="BR75" s="134">
        <f>'Table 2a'!BR88</f>
        <v>6.144183842691306</v>
      </c>
      <c r="BS75" s="134">
        <f>'Table 2a'!BS88</f>
        <v>1.9437355560062652</v>
      </c>
      <c r="BT75" s="134">
        <f>'Table 2a'!BT88</f>
        <v>1.6169761388612867</v>
      </c>
      <c r="BU75" s="134">
        <f>'Table 2a'!BU88</f>
        <v>22.497329517620084</v>
      </c>
      <c r="BV75" s="134">
        <f>'Table 2a'!BV88</f>
        <v>69.97565993512292</v>
      </c>
      <c r="BW75" s="134">
        <f>'Table 2a'!BW88</f>
        <v>69.975497552853199</v>
      </c>
      <c r="BX75" s="134">
        <f>'Table 2a'!BX88</f>
        <v>69.97551857139382</v>
      </c>
      <c r="BY75" s="134">
        <f>'Table 2a'!BY88</f>
        <v>69.975535825101161</v>
      </c>
      <c r="BZ75" s="135">
        <f>'Table 2a'!BZ88</f>
        <v>69.975550090902374</v>
      </c>
    </row>
    <row r="76" spans="1:78" x14ac:dyDescent="0.35">
      <c r="A76" s="132"/>
      <c r="B76" s="97" t="s">
        <v>324</v>
      </c>
      <c r="C76" s="51"/>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134">
        <f>'Table 2a'!AH28</f>
        <v>0</v>
      </c>
      <c r="AI76" s="134">
        <f>'Table 2a'!AI28</f>
        <v>0</v>
      </c>
      <c r="AJ76" s="134">
        <f>'Table 2a'!AJ28</f>
        <v>0</v>
      </c>
      <c r="AK76" s="134">
        <f>'Table 2a'!AK28</f>
        <v>0</v>
      </c>
      <c r="AL76" s="134">
        <f>'Table 2a'!AL28</f>
        <v>0</v>
      </c>
      <c r="AM76" s="134">
        <f>'Table 2a'!AM28</f>
        <v>0</v>
      </c>
      <c r="AN76" s="134">
        <f>'Table 2a'!AN28</f>
        <v>0</v>
      </c>
      <c r="AO76" s="134">
        <f>'Table 2a'!AO28</f>
        <v>0</v>
      </c>
      <c r="AP76" s="134">
        <f>'Table 2a'!AP28</f>
        <v>0</v>
      </c>
      <c r="AQ76" s="134">
        <f>'Table 2a'!AQ28</f>
        <v>0</v>
      </c>
      <c r="AR76" s="134">
        <f>'Table 2a'!AR28</f>
        <v>0</v>
      </c>
      <c r="AS76" s="134">
        <f>'Table 2a'!AS28</f>
        <v>0</v>
      </c>
      <c r="AT76" s="134">
        <f>'Table 2a'!AT28</f>
        <v>0</v>
      </c>
      <c r="AU76" s="134">
        <f>'Table 2a'!AU28</f>
        <v>0</v>
      </c>
      <c r="AV76" s="134">
        <f>'Table 2a'!AV28</f>
        <v>0</v>
      </c>
      <c r="AW76" s="134">
        <f>'Table 2a'!AW28</f>
        <v>0</v>
      </c>
      <c r="AX76" s="134">
        <f>'Table 2a'!AX28</f>
        <v>0</v>
      </c>
      <c r="AY76" s="134">
        <f>'Table 2a'!AY28</f>
        <v>0</v>
      </c>
      <c r="AZ76" s="134">
        <f>'Table 2a'!AZ28</f>
        <v>0</v>
      </c>
      <c r="BA76" s="134">
        <f>'Table 2a'!BA28</f>
        <v>0</v>
      </c>
      <c r="BB76" s="134">
        <f>'Table 2a'!BB28</f>
        <v>0</v>
      </c>
      <c r="BC76" s="134">
        <f>'Table 2a'!BC28</f>
        <v>0</v>
      </c>
      <c r="BD76" s="134">
        <f>'Table 2a'!BD28</f>
        <v>0</v>
      </c>
      <c r="BE76" s="134">
        <f>'Table 2a'!BE28</f>
        <v>0</v>
      </c>
      <c r="BF76" s="134">
        <f>'Table 2a'!BF28</f>
        <v>0</v>
      </c>
      <c r="BG76" s="134">
        <f>'Table 2a'!BG28</f>
        <v>0</v>
      </c>
      <c r="BH76" s="134">
        <f>'Table 2a'!BH28</f>
        <v>0</v>
      </c>
      <c r="BI76" s="134">
        <f>'Table 2a'!BI28</f>
        <v>0</v>
      </c>
      <c r="BJ76" s="134">
        <f>'Table 2a'!BJ28</f>
        <v>1.0505242386959734</v>
      </c>
      <c r="BK76" s="134">
        <f>'Table 2a'!BK28</f>
        <v>1.210020167696229</v>
      </c>
      <c r="BL76" s="134">
        <f>'Table 2a'!BL28</f>
        <v>65.657498991665165</v>
      </c>
      <c r="BM76" s="134">
        <f>'Table 2a'!BM28</f>
        <v>104.33784553056645</v>
      </c>
      <c r="BN76" s="134">
        <f>'Table 2a'!BN28</f>
        <v>168.59935978139674</v>
      </c>
      <c r="BO76" s="134">
        <f>'Table 2a'!BO28</f>
        <v>50.836237693819029</v>
      </c>
      <c r="BP76" s="134">
        <f>'Table 2a'!BP28</f>
        <v>57.975814953357627</v>
      </c>
      <c r="BQ76" s="134">
        <f>'Table 2a'!BQ28</f>
        <v>3.5522999812671952</v>
      </c>
      <c r="BR76" s="134">
        <f>'Table 2a'!BR28</f>
        <v>4.8918161573086953</v>
      </c>
      <c r="BS76" s="134">
        <f>'Table 2a'!BS28</f>
        <v>1.9822644439937367</v>
      </c>
      <c r="BT76" s="134">
        <f>'Table 2a'!BT28</f>
        <v>1.6796182811387106</v>
      </c>
      <c r="BU76" s="134">
        <f>'Table 2a'!BU28</f>
        <v>17.783476774243034</v>
      </c>
      <c r="BV76" s="134">
        <f>'Table 2a'!BV28</f>
        <v>54.759693614467992</v>
      </c>
      <c r="BW76" s="134">
        <f>'Table 2a'!BW28</f>
        <v>52.756933574245416</v>
      </c>
      <c r="BX76" s="134">
        <f>'Table 2a'!BX28</f>
        <v>52.012290095843049</v>
      </c>
      <c r="BY76" s="134">
        <f>'Table 2a'!BY28</f>
        <v>52.566059645459454</v>
      </c>
      <c r="BZ76" s="135">
        <f>'Table 2a'!BZ28</f>
        <v>53.11005497637246</v>
      </c>
    </row>
    <row r="77" spans="1:78" x14ac:dyDescent="0.35">
      <c r="A77" s="132"/>
      <c r="B77" s="61" t="s">
        <v>135</v>
      </c>
      <c r="C77" s="51"/>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134">
        <f>'Table 1a'!AH18</f>
        <v>0</v>
      </c>
      <c r="AI77" s="134">
        <f>'Table 1a'!AI18</f>
        <v>0</v>
      </c>
      <c r="AJ77" s="134">
        <f>'Table 1a'!AJ18</f>
        <v>0</v>
      </c>
      <c r="AK77" s="134">
        <f>'Table 1a'!AK18</f>
        <v>0</v>
      </c>
      <c r="AL77" s="134">
        <f>'Table 1a'!AL18</f>
        <v>0</v>
      </c>
      <c r="AM77" s="134">
        <f>'Table 1a'!AM18</f>
        <v>0</v>
      </c>
      <c r="AN77" s="134">
        <f>'Table 1a'!AN18</f>
        <v>0</v>
      </c>
      <c r="AO77" s="134">
        <f>'Table 1a'!AO18</f>
        <v>0</v>
      </c>
      <c r="AP77" s="134">
        <f>'Table 1a'!AP18</f>
        <v>0</v>
      </c>
      <c r="AQ77" s="134">
        <f>'Table 1a'!AQ18</f>
        <v>0</v>
      </c>
      <c r="AR77" s="134">
        <f>'Table 1a'!AR18</f>
        <v>0</v>
      </c>
      <c r="AS77" s="134">
        <f>'Table 1a'!AS18</f>
        <v>0</v>
      </c>
      <c r="AT77" s="134">
        <f>'Table 1a'!AT18</f>
        <v>0</v>
      </c>
      <c r="AU77" s="134">
        <f>'Table 1a'!AU18</f>
        <v>0</v>
      </c>
      <c r="AV77" s="134">
        <f>'Table 1a'!AV18</f>
        <v>0</v>
      </c>
      <c r="AW77" s="134">
        <f>'Table 1a'!AW18</f>
        <v>0</v>
      </c>
      <c r="AX77" s="134">
        <f>'Table 1a'!AX18</f>
        <v>0</v>
      </c>
      <c r="AY77" s="134">
        <f>'Table 1a'!AY18</f>
        <v>0</v>
      </c>
      <c r="AZ77" s="134">
        <f>'Table 1a'!AZ18</f>
        <v>0</v>
      </c>
      <c r="BA77" s="134">
        <f>'Table 1a'!BA18</f>
        <v>0</v>
      </c>
      <c r="BB77" s="134">
        <f>'Table 1a'!BB18</f>
        <v>0</v>
      </c>
      <c r="BC77" s="134">
        <f>'Table 1a'!BC18</f>
        <v>0</v>
      </c>
      <c r="BD77" s="134">
        <f>'Table 1a'!BD18</f>
        <v>0</v>
      </c>
      <c r="BE77" s="134">
        <f>'Table 1a'!BE18</f>
        <v>6.8540000000000001</v>
      </c>
      <c r="BF77" s="134">
        <f>'Table 1a'!BF18</f>
        <v>13.107519600000002</v>
      </c>
      <c r="BG77" s="134">
        <f>'Table 1a'!BG18</f>
        <v>14.986460219999998</v>
      </c>
      <c r="BH77" s="134">
        <f>'Table 1a'!BH18</f>
        <v>16.622024122071426</v>
      </c>
      <c r="BI77" s="134">
        <f>'Table 1a'!BI18</f>
        <v>17.693564299999998</v>
      </c>
      <c r="BJ77" s="134">
        <f>'Table 1a'!BJ18</f>
        <v>19.498030839999998</v>
      </c>
      <c r="BK77" s="134">
        <f>'Table 1a'!BK18</f>
        <v>20.507303</v>
      </c>
      <c r="BL77" s="134">
        <f>'Table 1a'!BL18</f>
        <v>21.180479929999997</v>
      </c>
      <c r="BM77" s="134">
        <f>'Table 1a'!BM18</f>
        <v>21.798681950000002</v>
      </c>
      <c r="BN77" s="134">
        <f>'Table 1a'!BN18</f>
        <v>21.362664119999998</v>
      </c>
      <c r="BO77" s="134">
        <f>'Table 1a'!BO18</f>
        <v>22.339751259999996</v>
      </c>
      <c r="BP77" s="134">
        <f>'Table 1a'!BP18</f>
        <v>56.572572000000001</v>
      </c>
      <c r="BQ77" s="134">
        <f>'Table 1a'!BQ18</f>
        <v>176.393889</v>
      </c>
      <c r="BR77" s="134">
        <f>'Table 1a'!BR18</f>
        <v>199.78361200000001</v>
      </c>
      <c r="BS77" s="134">
        <f>'Table 1a'!BS18</f>
        <v>163.36812400000002</v>
      </c>
      <c r="BT77" s="134">
        <f>'Table 1a'!BT18</f>
        <v>183.73239999999998</v>
      </c>
      <c r="BU77" s="134">
        <f>'Table 1a'!BU18</f>
        <v>166.5</v>
      </c>
      <c r="BV77" s="134">
        <f>'Table 1a'!BV18</f>
        <v>153</v>
      </c>
      <c r="BW77" s="134">
        <f>'Table 1a'!BW18</f>
        <v>139.5</v>
      </c>
      <c r="BX77" s="134">
        <f>'Table 1a'!BX18</f>
        <v>126</v>
      </c>
      <c r="BY77" s="134">
        <f>'Table 1a'!BY18</f>
        <v>126</v>
      </c>
      <c r="BZ77" s="135">
        <f>'Table 1a'!BZ18</f>
        <v>126</v>
      </c>
    </row>
    <row r="78" spans="1:78" x14ac:dyDescent="0.35">
      <c r="A78" s="132"/>
      <c r="B78" s="61" t="s">
        <v>141</v>
      </c>
      <c r="C78" s="51"/>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134">
        <f t="shared" ref="AH78:BX78" si="18">SUM(AH79:AH80)</f>
        <v>0</v>
      </c>
      <c r="AI78" s="134">
        <f t="shared" si="18"/>
        <v>0</v>
      </c>
      <c r="AJ78" s="134">
        <f t="shared" si="18"/>
        <v>0</v>
      </c>
      <c r="AK78" s="134">
        <f t="shared" si="18"/>
        <v>0</v>
      </c>
      <c r="AL78" s="134">
        <f t="shared" si="18"/>
        <v>0</v>
      </c>
      <c r="AM78" s="134">
        <f t="shared" si="18"/>
        <v>0</v>
      </c>
      <c r="AN78" s="134">
        <f t="shared" si="18"/>
        <v>0</v>
      </c>
      <c r="AO78" s="134">
        <f t="shared" si="18"/>
        <v>0</v>
      </c>
      <c r="AP78" s="134">
        <f t="shared" si="18"/>
        <v>0</v>
      </c>
      <c r="AQ78" s="134">
        <f t="shared" si="18"/>
        <v>0</v>
      </c>
      <c r="AR78" s="134">
        <f t="shared" si="18"/>
        <v>0</v>
      </c>
      <c r="AS78" s="134">
        <f t="shared" si="18"/>
        <v>0</v>
      </c>
      <c r="AT78" s="134">
        <f t="shared" si="18"/>
        <v>0</v>
      </c>
      <c r="AU78" s="134">
        <f t="shared" si="18"/>
        <v>0</v>
      </c>
      <c r="AV78" s="134">
        <f t="shared" si="18"/>
        <v>0</v>
      </c>
      <c r="AW78" s="134">
        <f t="shared" si="18"/>
        <v>0</v>
      </c>
      <c r="AX78" s="134">
        <f t="shared" si="18"/>
        <v>0</v>
      </c>
      <c r="AY78" s="134">
        <f t="shared" si="18"/>
        <v>0</v>
      </c>
      <c r="AZ78" s="134">
        <f t="shared" si="18"/>
        <v>0</v>
      </c>
      <c r="BA78" s="134">
        <f t="shared" si="18"/>
        <v>0</v>
      </c>
      <c r="BB78" s="134">
        <f t="shared" si="18"/>
        <v>0</v>
      </c>
      <c r="BC78" s="134">
        <f t="shared" si="18"/>
        <v>0</v>
      </c>
      <c r="BD78" s="134">
        <f t="shared" si="18"/>
        <v>0</v>
      </c>
      <c r="BE78" s="134">
        <f t="shared" si="18"/>
        <v>0</v>
      </c>
      <c r="BF78" s="134">
        <f t="shared" si="18"/>
        <v>0</v>
      </c>
      <c r="BG78" s="134">
        <f t="shared" si="18"/>
        <v>0</v>
      </c>
      <c r="BH78" s="134">
        <f t="shared" si="18"/>
        <v>0</v>
      </c>
      <c r="BI78" s="134">
        <f t="shared" si="18"/>
        <v>0</v>
      </c>
      <c r="BJ78" s="134">
        <f t="shared" si="18"/>
        <v>46.637999999999998</v>
      </c>
      <c r="BK78" s="134">
        <f t="shared" si="18"/>
        <v>46.658999999999999</v>
      </c>
      <c r="BL78" s="134">
        <f t="shared" si="18"/>
        <v>50.039000000000001</v>
      </c>
      <c r="BM78" s="134">
        <f t="shared" si="18"/>
        <v>47.561</v>
      </c>
      <c r="BN78" s="134">
        <f t="shared" si="18"/>
        <v>44.601999999999997</v>
      </c>
      <c r="BO78" s="134">
        <f t="shared" si="18"/>
        <v>46.558457389804701</v>
      </c>
      <c r="BP78" s="134">
        <f t="shared" si="18"/>
        <v>43.945999999999998</v>
      </c>
      <c r="BQ78" s="134">
        <f t="shared" si="18"/>
        <v>44.098999999999997</v>
      </c>
      <c r="BR78" s="134">
        <f t="shared" si="18"/>
        <v>44.164999999999999</v>
      </c>
      <c r="BS78" s="134">
        <f t="shared" si="18"/>
        <v>39.841999999999999</v>
      </c>
      <c r="BT78" s="134">
        <f t="shared" si="18"/>
        <v>38.341528220000001</v>
      </c>
      <c r="BU78" s="134">
        <f t="shared" si="18"/>
        <v>36.697213789485836</v>
      </c>
      <c r="BV78" s="134">
        <f t="shared" si="18"/>
        <v>37.978867824876502</v>
      </c>
      <c r="BW78" s="134">
        <f t="shared" si="18"/>
        <v>39.348921845505863</v>
      </c>
      <c r="BX78" s="134">
        <f t="shared" si="18"/>
        <v>40.539206774909005</v>
      </c>
      <c r="BY78" s="134">
        <f>SUM(BY79:BY80)</f>
        <v>41.672706462232071</v>
      </c>
      <c r="BZ78" s="135">
        <f>SUM(BZ79:BZ80)</f>
        <v>42.755481823621267</v>
      </c>
    </row>
    <row r="79" spans="1:78" x14ac:dyDescent="0.35">
      <c r="A79" s="132"/>
      <c r="B79" s="97" t="s">
        <v>323</v>
      </c>
      <c r="C79" s="51"/>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134">
        <f>'Table 2a'!AH93</f>
        <v>0</v>
      </c>
      <c r="AI79" s="134">
        <f>'Table 2a'!AI93</f>
        <v>0</v>
      </c>
      <c r="AJ79" s="134">
        <f>'Table 2a'!AJ93</f>
        <v>0</v>
      </c>
      <c r="AK79" s="134">
        <f>'Table 2a'!AK93</f>
        <v>0</v>
      </c>
      <c r="AL79" s="134">
        <f>'Table 2a'!AL93</f>
        <v>0</v>
      </c>
      <c r="AM79" s="134">
        <f>'Table 2a'!AM93</f>
        <v>0</v>
      </c>
      <c r="AN79" s="134">
        <f>'Table 2a'!AN93</f>
        <v>0</v>
      </c>
      <c r="AO79" s="134">
        <f>'Table 2a'!AO93</f>
        <v>0</v>
      </c>
      <c r="AP79" s="134">
        <f>'Table 2a'!AP93</f>
        <v>0</v>
      </c>
      <c r="AQ79" s="134">
        <f>'Table 2a'!AQ93</f>
        <v>0</v>
      </c>
      <c r="AR79" s="134">
        <f>'Table 2a'!AR93</f>
        <v>0</v>
      </c>
      <c r="AS79" s="134">
        <f>'Table 2a'!AS93</f>
        <v>0</v>
      </c>
      <c r="AT79" s="134">
        <f>'Table 2a'!AT93</f>
        <v>0</v>
      </c>
      <c r="AU79" s="134">
        <f>'Table 2a'!AU93</f>
        <v>0</v>
      </c>
      <c r="AV79" s="134">
        <f>'Table 2a'!AV93</f>
        <v>0</v>
      </c>
      <c r="AW79" s="134">
        <f>'Table 2a'!AW93</f>
        <v>0</v>
      </c>
      <c r="AX79" s="134">
        <f>'Table 2a'!AX93</f>
        <v>0</v>
      </c>
      <c r="AY79" s="134">
        <f>'Table 2a'!AY93</f>
        <v>0</v>
      </c>
      <c r="AZ79" s="134">
        <f>'Table 2a'!AZ93</f>
        <v>0</v>
      </c>
      <c r="BA79" s="134">
        <f>'Table 2a'!BA93</f>
        <v>0</v>
      </c>
      <c r="BB79" s="134">
        <f>'Table 2a'!BB93</f>
        <v>0</v>
      </c>
      <c r="BC79" s="134">
        <f>'Table 2a'!BC93</f>
        <v>0</v>
      </c>
      <c r="BD79" s="134">
        <f>'Table 2a'!BD93</f>
        <v>0</v>
      </c>
      <c r="BE79" s="134">
        <f>'Table 2a'!BE93</f>
        <v>0</v>
      </c>
      <c r="BF79" s="134">
        <f>'Table 2a'!BF93</f>
        <v>0</v>
      </c>
      <c r="BG79" s="134">
        <f>'Table 2a'!BG93</f>
        <v>0</v>
      </c>
      <c r="BH79" s="134">
        <f>'Table 2a'!BH93</f>
        <v>0</v>
      </c>
      <c r="BI79" s="134">
        <f>'Table 2a'!BI93</f>
        <v>0</v>
      </c>
      <c r="BJ79" s="134">
        <f>'Table 2a'!BJ93</f>
        <v>22.992533999999999</v>
      </c>
      <c r="BK79" s="134">
        <f>'Table 2a'!BK93</f>
        <v>22.396319999999999</v>
      </c>
      <c r="BL79" s="134">
        <f>'Table 2a'!BL93</f>
        <v>23.618407999999999</v>
      </c>
      <c r="BM79" s="134">
        <f>'Table 2a'!BM93</f>
        <v>22.115864999999999</v>
      </c>
      <c r="BN79" s="134">
        <f>'Table 2a'!BN93</f>
        <v>20.338511999999998</v>
      </c>
      <c r="BO79" s="134">
        <f>'Table 2a'!BO93</f>
        <v>21.323773484530555</v>
      </c>
      <c r="BP79" s="134">
        <f>'Table 2a'!BP93</f>
        <v>18.545211999999999</v>
      </c>
      <c r="BQ79" s="134">
        <f>'Table 2a'!BQ93</f>
        <v>17.904194</v>
      </c>
      <c r="BR79" s="134">
        <f>'Table 2a'!BR93</f>
        <v>16.738534999999999</v>
      </c>
      <c r="BS79" s="134">
        <f>'Table 2a'!BS93</f>
        <v>14.297962929999997</v>
      </c>
      <c r="BT79" s="134">
        <f>'Table 2a'!BT93</f>
        <v>13.080097299999998</v>
      </c>
      <c r="BU79" s="134">
        <f>'Table 2a'!BU93</f>
        <v>12.471882150331005</v>
      </c>
      <c r="BV79" s="134">
        <f>'Table 2a'!BV93</f>
        <v>12.907463940779312</v>
      </c>
      <c r="BW79" s="134">
        <f>'Table 2a'!BW93</f>
        <v>13.373089270890127</v>
      </c>
      <c r="BX79" s="134">
        <f>'Table 2a'!BX93</f>
        <v>13.777618438962399</v>
      </c>
      <c r="BY79" s="134">
        <f>'Table 2a'!BY93</f>
        <v>14.162848625614355</v>
      </c>
      <c r="BZ79" s="135">
        <f>'Table 2a'!BZ93</f>
        <v>14.530839688369021</v>
      </c>
    </row>
    <row r="80" spans="1:78" x14ac:dyDescent="0.35">
      <c r="A80" s="132"/>
      <c r="B80" s="97" t="s">
        <v>324</v>
      </c>
      <c r="C80" s="51"/>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134">
        <f>'Table 2a'!AH38</f>
        <v>0</v>
      </c>
      <c r="AI80" s="134">
        <f>'Table 2a'!AI38</f>
        <v>0</v>
      </c>
      <c r="AJ80" s="134">
        <f>'Table 2a'!AJ38</f>
        <v>0</v>
      </c>
      <c r="AK80" s="134">
        <f>'Table 2a'!AK38</f>
        <v>0</v>
      </c>
      <c r="AL80" s="134">
        <f>'Table 2a'!AL38</f>
        <v>0</v>
      </c>
      <c r="AM80" s="134">
        <f>'Table 2a'!AM38</f>
        <v>0</v>
      </c>
      <c r="AN80" s="134">
        <f>'Table 2a'!AN38</f>
        <v>0</v>
      </c>
      <c r="AO80" s="134">
        <f>'Table 2a'!AO38</f>
        <v>0</v>
      </c>
      <c r="AP80" s="134">
        <f>'Table 2a'!AP38</f>
        <v>0</v>
      </c>
      <c r="AQ80" s="134">
        <f>'Table 2a'!AQ38</f>
        <v>0</v>
      </c>
      <c r="AR80" s="134">
        <f>'Table 2a'!AR38</f>
        <v>0</v>
      </c>
      <c r="AS80" s="134">
        <f>'Table 2a'!AS38</f>
        <v>0</v>
      </c>
      <c r="AT80" s="134">
        <f>'Table 2a'!AT38</f>
        <v>0</v>
      </c>
      <c r="AU80" s="134">
        <f>'Table 2a'!AU38</f>
        <v>0</v>
      </c>
      <c r="AV80" s="134">
        <f>'Table 2a'!AV38</f>
        <v>0</v>
      </c>
      <c r="AW80" s="134">
        <f>'Table 2a'!AW38</f>
        <v>0</v>
      </c>
      <c r="AX80" s="134">
        <f>'Table 2a'!AX38</f>
        <v>0</v>
      </c>
      <c r="AY80" s="134">
        <f>'Table 2a'!AY38</f>
        <v>0</v>
      </c>
      <c r="AZ80" s="134">
        <f>'Table 2a'!AZ38</f>
        <v>0</v>
      </c>
      <c r="BA80" s="134">
        <f>'Table 2a'!BA38</f>
        <v>0</v>
      </c>
      <c r="BB80" s="134">
        <f>'Table 2a'!BB38</f>
        <v>0</v>
      </c>
      <c r="BC80" s="134">
        <f>'Table 2a'!BC38</f>
        <v>0</v>
      </c>
      <c r="BD80" s="134">
        <f>'Table 2a'!BD38</f>
        <v>0</v>
      </c>
      <c r="BE80" s="134">
        <f>'Table 2a'!BE38</f>
        <v>0</v>
      </c>
      <c r="BF80" s="134">
        <f>'Table 2a'!BF38</f>
        <v>0</v>
      </c>
      <c r="BG80" s="134">
        <f>'Table 2a'!BG38</f>
        <v>0</v>
      </c>
      <c r="BH80" s="134">
        <f>'Table 2a'!BH38</f>
        <v>0</v>
      </c>
      <c r="BI80" s="134">
        <f>'Table 2a'!BI38</f>
        <v>0</v>
      </c>
      <c r="BJ80" s="134">
        <f>'Table 2a'!BJ38</f>
        <v>23.645465999999999</v>
      </c>
      <c r="BK80" s="134">
        <f>'Table 2a'!BK38</f>
        <v>24.26268</v>
      </c>
      <c r="BL80" s="134">
        <f>'Table 2a'!BL38</f>
        <v>26.420592000000003</v>
      </c>
      <c r="BM80" s="134">
        <f>'Table 2a'!BM38</f>
        <v>25.445135000000001</v>
      </c>
      <c r="BN80" s="134">
        <f>'Table 2a'!BN38</f>
        <v>24.263487999999999</v>
      </c>
      <c r="BO80" s="134">
        <f>'Table 2a'!BO38</f>
        <v>25.234683905274146</v>
      </c>
      <c r="BP80" s="134">
        <f>'Table 2a'!BP38</f>
        <v>25.400787999999999</v>
      </c>
      <c r="BQ80" s="134">
        <f>'Table 2a'!BQ38</f>
        <v>26.194805999999996</v>
      </c>
      <c r="BR80" s="134">
        <f>'Table 2a'!BR38</f>
        <v>27.426465</v>
      </c>
      <c r="BS80" s="134">
        <f>'Table 2a'!BS38</f>
        <v>25.544037070000002</v>
      </c>
      <c r="BT80" s="134">
        <f>'Table 2a'!BT38</f>
        <v>25.261430920000002</v>
      </c>
      <c r="BU80" s="134">
        <f>'Table 2a'!BU38</f>
        <v>24.225331639154831</v>
      </c>
      <c r="BV80" s="134">
        <f>'Table 2a'!BV38</f>
        <v>25.07140388409719</v>
      </c>
      <c r="BW80" s="134">
        <f>'Table 2a'!BW38</f>
        <v>25.975832574615737</v>
      </c>
      <c r="BX80" s="134">
        <f>'Table 2a'!BX38</f>
        <v>26.761588335946605</v>
      </c>
      <c r="BY80" s="134">
        <f>'Table 2a'!BY38</f>
        <v>27.509857836617716</v>
      </c>
      <c r="BZ80" s="135">
        <f>'Table 2a'!BZ38</f>
        <v>28.224642135252246</v>
      </c>
    </row>
    <row r="81" spans="1:78" x14ac:dyDescent="0.35">
      <c r="A81" s="132"/>
      <c r="B81" s="61" t="s">
        <v>148</v>
      </c>
      <c r="C81" s="51"/>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134">
        <f>'Table 1a'!AH33</f>
        <v>0</v>
      </c>
      <c r="AI81" s="134">
        <f>'Table 1a'!AI33</f>
        <v>0</v>
      </c>
      <c r="AJ81" s="134">
        <f>'Table 1a'!AJ33</f>
        <v>0</v>
      </c>
      <c r="AK81" s="134">
        <f>'Table 1a'!AK33</f>
        <v>0</v>
      </c>
      <c r="AL81" s="134">
        <f>'Table 1a'!AL33</f>
        <v>0</v>
      </c>
      <c r="AM81" s="134">
        <f>'Table 1a'!AM33</f>
        <v>0</v>
      </c>
      <c r="AN81" s="134">
        <f>'Table 1a'!AN33</f>
        <v>0</v>
      </c>
      <c r="AO81" s="134">
        <f>'Table 1a'!AO33</f>
        <v>0</v>
      </c>
      <c r="AP81" s="134">
        <f>'Table 1a'!AP33</f>
        <v>0</v>
      </c>
      <c r="AQ81" s="134">
        <f>'Table 1a'!AQ33</f>
        <v>0</v>
      </c>
      <c r="AR81" s="134">
        <f>'Table 1a'!AR33</f>
        <v>1.2749999999999999</v>
      </c>
      <c r="AS81" s="134">
        <f>'Table 1a'!AS33</f>
        <v>10.731</v>
      </c>
      <c r="AT81" s="134">
        <f>'Table 1a'!AT33</f>
        <v>24.417000000000002</v>
      </c>
      <c r="AU81" s="134">
        <f>'Table 1a'!AU33</f>
        <v>45.9</v>
      </c>
      <c r="AV81" s="134">
        <f>'Table 1a'!AV33</f>
        <v>86.460999999999999</v>
      </c>
      <c r="AW81" s="134">
        <f>'Table 1a'!AW33</f>
        <v>112.84399999999999</v>
      </c>
      <c r="AX81" s="134">
        <f>'Table 1a'!AX33</f>
        <v>101.313</v>
      </c>
      <c r="AY81" s="134">
        <f>'Table 1a'!AY33</f>
        <v>104.523</v>
      </c>
      <c r="AZ81" s="134">
        <f>'Table 1a'!AZ33</f>
        <v>109.417</v>
      </c>
      <c r="BA81" s="134">
        <f>'Table 1a'!BA33</f>
        <v>107.491</v>
      </c>
      <c r="BB81" s="134">
        <f>'Table 1a'!BB33</f>
        <v>112.054</v>
      </c>
      <c r="BC81" s="134">
        <f>'Table 1a'!BC33</f>
        <v>125.285</v>
      </c>
      <c r="BD81" s="134">
        <f>'Table 1a'!BD33</f>
        <v>132.35599999999999</v>
      </c>
      <c r="BE81" s="134">
        <f>'Table 1a'!BE33</f>
        <v>148.73699999999999</v>
      </c>
      <c r="BF81" s="134">
        <f>'Table 1a'!BF33</f>
        <v>168.34100000000001</v>
      </c>
      <c r="BG81" s="134">
        <f>'Table 1a'!BG33</f>
        <v>189.08099999999999</v>
      </c>
      <c r="BH81" s="134">
        <f>'Table 1a'!BH33</f>
        <v>209.41499999999999</v>
      </c>
      <c r="BI81" s="134">
        <f>'Table 1a'!BI33</f>
        <v>231.1134238570055</v>
      </c>
      <c r="BJ81" s="134">
        <f>'Table 1a'!BJ33</f>
        <v>259.31581324546704</v>
      </c>
      <c r="BK81" s="134">
        <f>'Table 1a'!BK33</f>
        <v>296.238</v>
      </c>
      <c r="BL81" s="134">
        <f>'Table 1a'!BL33</f>
        <v>324.96100000000001</v>
      </c>
      <c r="BM81" s="134">
        <f>'Table 1a'!BM33</f>
        <v>341.1</v>
      </c>
      <c r="BN81" s="134">
        <f>'Table 1a'!BN33</f>
        <v>349.83600000000001</v>
      </c>
      <c r="BO81" s="134">
        <f>'Table 1a'!BO33</f>
        <v>325.97800000000001</v>
      </c>
      <c r="BP81" s="134">
        <f>'Table 1a'!BP33</f>
        <v>304.01600000000002</v>
      </c>
      <c r="BQ81" s="134">
        <f>'Table 1a'!BQ33</f>
        <v>285.58</v>
      </c>
      <c r="BR81" s="134">
        <f>'Table 1a'!BR33</f>
        <v>271.61900000000003</v>
      </c>
      <c r="BS81" s="134">
        <f>'Table 1a'!BS33</f>
        <v>0</v>
      </c>
      <c r="BT81" s="134">
        <f>'Table 1a'!BT33</f>
        <v>0</v>
      </c>
      <c r="BU81" s="134">
        <f>'Table 1a'!BU33</f>
        <v>0</v>
      </c>
      <c r="BV81" s="134">
        <f>'Table 1a'!BV33</f>
        <v>0</v>
      </c>
      <c r="BW81" s="134">
        <f>'Table 1a'!BW33</f>
        <v>0</v>
      </c>
      <c r="BX81" s="134">
        <f>'Table 1a'!BX33</f>
        <v>0</v>
      </c>
      <c r="BY81" s="134">
        <f>'Table 1a'!BY33</f>
        <v>0</v>
      </c>
      <c r="BZ81" s="135">
        <f>'Table 1a'!BZ33</f>
        <v>0</v>
      </c>
    </row>
    <row r="82" spans="1:78" x14ac:dyDescent="0.35">
      <c r="A82" s="132"/>
      <c r="B82" s="61" t="s">
        <v>31</v>
      </c>
      <c r="C82" s="51"/>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134">
        <f>'Table 1a'!AH58</f>
        <v>0</v>
      </c>
      <c r="AI82" s="134">
        <f>'Table 1a'!AI58</f>
        <v>0</v>
      </c>
      <c r="AJ82" s="134">
        <f>'Table 1a'!AJ58</f>
        <v>0</v>
      </c>
      <c r="AK82" s="134">
        <f>'Table 1a'!AK58</f>
        <v>0</v>
      </c>
      <c r="AL82" s="134">
        <f>'Table 1a'!AL58</f>
        <v>0</v>
      </c>
      <c r="AM82" s="134">
        <f>'Table 1a'!AM58</f>
        <v>0</v>
      </c>
      <c r="AN82" s="134">
        <f>'Table 1a'!AN58</f>
        <v>0</v>
      </c>
      <c r="AO82" s="134">
        <f>'Table 1a'!AO58</f>
        <v>0</v>
      </c>
      <c r="AP82" s="134">
        <f>'Table 1a'!AP58</f>
        <v>0</v>
      </c>
      <c r="AQ82" s="134">
        <f>'Table 1a'!AQ58</f>
        <v>0</v>
      </c>
      <c r="AR82" s="134">
        <f>'Table 1a'!AR58</f>
        <v>118</v>
      </c>
      <c r="AS82" s="134">
        <f>'Table 1a'!AS58</f>
        <v>93</v>
      </c>
      <c r="AT82" s="134">
        <f>'Table 1a'!AT58</f>
        <v>98.4</v>
      </c>
      <c r="AU82" s="134">
        <f>'Table 1a'!AU58</f>
        <v>126.66799999999999</v>
      </c>
      <c r="AV82" s="134">
        <f>'Table 1a'!AV58</f>
        <v>127.428</v>
      </c>
      <c r="AW82" s="134">
        <f>'Table 1a'!AW58</f>
        <v>139.703</v>
      </c>
      <c r="AX82" s="134">
        <f>'Table 1a'!AX58</f>
        <v>134.45699999999999</v>
      </c>
      <c r="AY82" s="134">
        <f>'Table 1a'!AY58</f>
        <v>137.58500000000001</v>
      </c>
      <c r="AZ82" s="134">
        <f>'Table 1a'!AZ58</f>
        <v>134.505</v>
      </c>
      <c r="BA82" s="134">
        <f>'Table 1a'!BA58</f>
        <v>128.536</v>
      </c>
      <c r="BB82" s="134">
        <f>'Table 1a'!BB58</f>
        <v>142.53099999999998</v>
      </c>
      <c r="BC82" s="134">
        <f>'Table 1a'!BC58</f>
        <v>129.44200000000001</v>
      </c>
      <c r="BD82" s="134">
        <f>'Table 1a'!BD58</f>
        <v>126.22099999999999</v>
      </c>
      <c r="BE82" s="134">
        <f>'Table 1a'!BE58</f>
        <v>136</v>
      </c>
      <c r="BF82" s="134">
        <f>'Table 1a'!BF58</f>
        <v>135.53100000000001</v>
      </c>
      <c r="BG82" s="134">
        <f>'Table 1a'!BG58</f>
        <v>154.86799999999999</v>
      </c>
      <c r="BH82" s="134">
        <f>'Table 1a'!BH58</f>
        <v>160.81200000000001</v>
      </c>
      <c r="BI82" s="134">
        <f>'Table 1a'!BI58</f>
        <v>190.72200000000001</v>
      </c>
      <c r="BJ82" s="134">
        <f>'Table 1a'!BJ58</f>
        <v>272.476</v>
      </c>
      <c r="BK82" s="134">
        <f>'Table 1a'!BK58</f>
        <v>234.56</v>
      </c>
      <c r="BL82" s="134">
        <f>'Table 1a'!BL58</f>
        <v>217.55500000000001</v>
      </c>
      <c r="BM82" s="134">
        <f>'Table 1a'!BM58</f>
        <v>270.00200000000001</v>
      </c>
      <c r="BN82" s="134">
        <f>'Table 1a'!BN58</f>
        <v>273.28648482000006</v>
      </c>
      <c r="BO82" s="134">
        <f>'Table 1a'!BO58</f>
        <v>126.68199999999999</v>
      </c>
      <c r="BP82" s="134">
        <f>'Table 1a'!BP58</f>
        <v>96.879000000000005</v>
      </c>
      <c r="BQ82" s="134">
        <f>'Table 1a'!BQ58</f>
        <v>8.7829999999999995</v>
      </c>
      <c r="BR82" s="134">
        <f>'Table 1a'!BR58</f>
        <v>0</v>
      </c>
      <c r="BS82" s="134">
        <f>'Table 1a'!BS58</f>
        <v>0</v>
      </c>
      <c r="BT82" s="134">
        <f>'Table 1a'!BT58</f>
        <v>0</v>
      </c>
      <c r="BU82" s="134">
        <f>'Table 1a'!BU58</f>
        <v>0</v>
      </c>
      <c r="BV82" s="134">
        <f>'Table 1a'!BV58</f>
        <v>0</v>
      </c>
      <c r="BW82" s="134">
        <f>'Table 1a'!BW58</f>
        <v>0</v>
      </c>
      <c r="BX82" s="134">
        <f>'Table 1a'!BX58</f>
        <v>0</v>
      </c>
      <c r="BY82" s="134">
        <f>'Table 1a'!BY58</f>
        <v>0</v>
      </c>
      <c r="BZ82" s="135">
        <f>'Table 1a'!BZ58</f>
        <v>0</v>
      </c>
    </row>
    <row r="83" spans="1:78" x14ac:dyDescent="0.35">
      <c r="A83" s="132"/>
      <c r="B83" s="97" t="s">
        <v>323</v>
      </c>
      <c r="C83" s="51"/>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134">
        <f>'Table 2a'!AH113</f>
        <v>0</v>
      </c>
      <c r="AI83" s="134">
        <f>'Table 2a'!AI113</f>
        <v>0</v>
      </c>
      <c r="AJ83" s="134">
        <f>'Table 2a'!AJ113</f>
        <v>0</v>
      </c>
      <c r="AK83" s="134">
        <f>'Table 2a'!AK113</f>
        <v>0</v>
      </c>
      <c r="AL83" s="134">
        <f>'Table 2a'!AL113</f>
        <v>0</v>
      </c>
      <c r="AM83" s="134">
        <f>'Table 2a'!AM113</f>
        <v>0</v>
      </c>
      <c r="AN83" s="134">
        <f>'Table 2a'!AN113</f>
        <v>0</v>
      </c>
      <c r="AO83" s="134">
        <f>'Table 2a'!AO113</f>
        <v>0</v>
      </c>
      <c r="AP83" s="134">
        <f>'Table 2a'!AP113</f>
        <v>0</v>
      </c>
      <c r="AQ83" s="134">
        <f>'Table 2a'!AQ113</f>
        <v>0</v>
      </c>
      <c r="AR83" s="134">
        <f>'Table 2a'!AR113</f>
        <v>0</v>
      </c>
      <c r="AS83" s="134">
        <f>'Table 2a'!AS113</f>
        <v>0</v>
      </c>
      <c r="AT83" s="134">
        <f>'Table 2a'!AT113</f>
        <v>0</v>
      </c>
      <c r="AU83" s="134">
        <f>'Table 2a'!AU113</f>
        <v>0</v>
      </c>
      <c r="AV83" s="134">
        <f>'Table 2a'!AV113</f>
        <v>0</v>
      </c>
      <c r="AW83" s="134">
        <f>'Table 2a'!AW113</f>
        <v>0</v>
      </c>
      <c r="AX83" s="134">
        <f>'Table 2a'!AX113</f>
        <v>0</v>
      </c>
      <c r="AY83" s="134">
        <f>'Table 2a'!AY113</f>
        <v>0</v>
      </c>
      <c r="AZ83" s="134">
        <f>'Table 2a'!AZ113</f>
        <v>0</v>
      </c>
      <c r="BA83" s="134">
        <f>'Table 2a'!BA113</f>
        <v>0</v>
      </c>
      <c r="BB83" s="134">
        <f>'Table 2a'!BB113</f>
        <v>0</v>
      </c>
      <c r="BC83" s="134">
        <f>'Table 2a'!BC113</f>
        <v>0</v>
      </c>
      <c r="BD83" s="134">
        <f>'Table 2a'!BD113</f>
        <v>0</v>
      </c>
      <c r="BE83" s="134">
        <f>'Table 2a'!BE113</f>
        <v>0</v>
      </c>
      <c r="BF83" s="134">
        <f>'Table 2a'!BF113</f>
        <v>0</v>
      </c>
      <c r="BG83" s="134">
        <f>'Table 2a'!BG113</f>
        <v>0</v>
      </c>
      <c r="BH83" s="134">
        <f>'Table 2a'!BH113</f>
        <v>0</v>
      </c>
      <c r="BI83" s="134">
        <f>'Table 2a'!BI113</f>
        <v>0</v>
      </c>
      <c r="BJ83" s="134">
        <f>'Table 2a'!BJ113</f>
        <v>19.951376999999997</v>
      </c>
      <c r="BK83" s="134">
        <f>'Table 2a'!BK113</f>
        <v>17.527673000000004</v>
      </c>
      <c r="BL83" s="134">
        <f>'Table 2a'!BL113</f>
        <v>14.842842999999998</v>
      </c>
      <c r="BM83" s="134">
        <f>'Table 2a'!BM113</f>
        <v>15.344812999999997</v>
      </c>
      <c r="BN83" s="134">
        <f>'Table 2a'!BN113</f>
        <v>15.454585269990007</v>
      </c>
      <c r="BO83" s="134">
        <f>'Table 2a'!BO113</f>
        <v>9.8689252387300055</v>
      </c>
      <c r="BP83" s="134">
        <f>'Table 2a'!BP113</f>
        <v>8.0439209999999992</v>
      </c>
      <c r="BQ83" s="134">
        <f>'Table 2a'!BQ113</f>
        <v>0.56211199999999995</v>
      </c>
      <c r="BR83" s="134">
        <f>'Table 2a'!BR113</f>
        <v>0</v>
      </c>
      <c r="BS83" s="134">
        <f>'Table 2a'!BS113</f>
        <v>0</v>
      </c>
      <c r="BT83" s="134">
        <f>'Table 2a'!BT113</f>
        <v>0</v>
      </c>
      <c r="BU83" s="134">
        <f>'Table 2a'!BU113</f>
        <v>0</v>
      </c>
      <c r="BV83" s="134">
        <f>'Table 2a'!BV113</f>
        <v>0</v>
      </c>
      <c r="BW83" s="134">
        <f>'Table 2a'!BW113</f>
        <v>0</v>
      </c>
      <c r="BX83" s="134">
        <f>'Table 2a'!BX113</f>
        <v>0</v>
      </c>
      <c r="BY83" s="134">
        <f>'Table 2a'!BY113</f>
        <v>0</v>
      </c>
      <c r="BZ83" s="135">
        <f>'Table 2a'!BZ113</f>
        <v>0</v>
      </c>
    </row>
    <row r="84" spans="1:78" x14ac:dyDescent="0.35">
      <c r="A84" s="132"/>
      <c r="B84" s="97" t="s">
        <v>324</v>
      </c>
      <c r="C84" s="51"/>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134">
        <f>'Table 2a'!AH62</f>
        <v>0</v>
      </c>
      <c r="AI84" s="134">
        <f>'Table 2a'!AI62</f>
        <v>0</v>
      </c>
      <c r="AJ84" s="134">
        <f>'Table 2a'!AJ62</f>
        <v>0</v>
      </c>
      <c r="AK84" s="134">
        <f>'Table 2a'!AK62</f>
        <v>0</v>
      </c>
      <c r="AL84" s="134">
        <f>'Table 2a'!AL62</f>
        <v>0</v>
      </c>
      <c r="AM84" s="134">
        <f>'Table 2a'!AM62</f>
        <v>0</v>
      </c>
      <c r="AN84" s="134">
        <f>'Table 2a'!AN62</f>
        <v>0</v>
      </c>
      <c r="AO84" s="134">
        <f>'Table 2a'!AO62</f>
        <v>0</v>
      </c>
      <c r="AP84" s="134">
        <f>'Table 2a'!AP62</f>
        <v>0</v>
      </c>
      <c r="AQ84" s="134">
        <f>'Table 2a'!AQ62</f>
        <v>0</v>
      </c>
      <c r="AR84" s="134">
        <f>'Table 2a'!AR62</f>
        <v>0</v>
      </c>
      <c r="AS84" s="134">
        <f>'Table 2a'!AS62</f>
        <v>0</v>
      </c>
      <c r="AT84" s="134">
        <f>'Table 2a'!AT62</f>
        <v>0</v>
      </c>
      <c r="AU84" s="134">
        <f>'Table 2a'!AU62</f>
        <v>0</v>
      </c>
      <c r="AV84" s="134">
        <f>'Table 2a'!AV62</f>
        <v>0</v>
      </c>
      <c r="AW84" s="134">
        <f>'Table 2a'!AW62</f>
        <v>0</v>
      </c>
      <c r="AX84" s="134">
        <f>'Table 2a'!AX62</f>
        <v>0</v>
      </c>
      <c r="AY84" s="134">
        <f>'Table 2a'!AY62</f>
        <v>0</v>
      </c>
      <c r="AZ84" s="134">
        <f>'Table 2a'!AZ62</f>
        <v>0</v>
      </c>
      <c r="BA84" s="134">
        <f>'Table 2a'!BA62</f>
        <v>0</v>
      </c>
      <c r="BB84" s="134">
        <f>'Table 2a'!BB62</f>
        <v>0</v>
      </c>
      <c r="BC84" s="134">
        <f>'Table 2a'!BC62</f>
        <v>0</v>
      </c>
      <c r="BD84" s="134">
        <f>'Table 2a'!BD62</f>
        <v>0</v>
      </c>
      <c r="BE84" s="134">
        <f>'Table 2a'!BE62</f>
        <v>0</v>
      </c>
      <c r="BF84" s="134">
        <f>'Table 2a'!BF62</f>
        <v>0</v>
      </c>
      <c r="BG84" s="134">
        <f>'Table 2a'!BG62</f>
        <v>0</v>
      </c>
      <c r="BH84" s="134">
        <f>'Table 2a'!BH62</f>
        <v>0</v>
      </c>
      <c r="BI84" s="134">
        <f>'Table 2a'!BI62</f>
        <v>0</v>
      </c>
      <c r="BJ84" s="134">
        <f>'Table 2a'!BJ62</f>
        <v>252.52462299999999</v>
      </c>
      <c r="BK84" s="134">
        <f>'Table 2a'!BK62</f>
        <v>217.03232700000001</v>
      </c>
      <c r="BL84" s="134">
        <f>'Table 2a'!BL62</f>
        <v>202.71215699999999</v>
      </c>
      <c r="BM84" s="134">
        <f>'Table 2a'!BM62</f>
        <v>254.65718699999999</v>
      </c>
      <c r="BN84" s="134">
        <f>'Table 2a'!BN62</f>
        <v>257.83189955001012</v>
      </c>
      <c r="BO84" s="134">
        <f>'Table 2a'!BO62</f>
        <v>116.81307476126997</v>
      </c>
      <c r="BP84" s="134">
        <f>'Table 2a'!BP62</f>
        <v>88.835079000000007</v>
      </c>
      <c r="BQ84" s="134">
        <f>'Table 2a'!BQ62</f>
        <v>8.2208879999999986</v>
      </c>
      <c r="BR84" s="134">
        <f>'Table 2a'!BR62</f>
        <v>0</v>
      </c>
      <c r="BS84" s="134">
        <f>'Table 2a'!BS62</f>
        <v>0</v>
      </c>
      <c r="BT84" s="134">
        <f>'Table 2a'!BT62</f>
        <v>0</v>
      </c>
      <c r="BU84" s="134">
        <f>'Table 2a'!BU62</f>
        <v>0</v>
      </c>
      <c r="BV84" s="134">
        <f>'Table 2a'!BV62</f>
        <v>0</v>
      </c>
      <c r="BW84" s="134">
        <f>'Table 2a'!BW62</f>
        <v>0</v>
      </c>
      <c r="BX84" s="134">
        <f>'Table 2a'!BX62</f>
        <v>0</v>
      </c>
      <c r="BY84" s="134">
        <f>'Table 2a'!BY62</f>
        <v>0</v>
      </c>
      <c r="BZ84" s="135">
        <f>'Table 2a'!BZ62</f>
        <v>0</v>
      </c>
    </row>
    <row r="85" spans="1:78" x14ac:dyDescent="0.35">
      <c r="A85" s="132"/>
      <c r="B85" s="61" t="s">
        <v>174</v>
      </c>
      <c r="C85" s="51"/>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v>0</v>
      </c>
      <c r="BT85" s="134">
        <v>0</v>
      </c>
      <c r="BU85" s="134">
        <v>0</v>
      </c>
      <c r="BV85" s="134">
        <v>0.34609056508709052</v>
      </c>
      <c r="BW85" s="134">
        <v>0.8510511419255663</v>
      </c>
      <c r="BX85" s="134">
        <v>1.5071623168262551</v>
      </c>
      <c r="BY85" s="134">
        <v>2.2222335575186696</v>
      </c>
      <c r="BZ85" s="135">
        <v>2.9477950780441784</v>
      </c>
    </row>
    <row r="86" spans="1:78" x14ac:dyDescent="0.35">
      <c r="A86" s="132"/>
      <c r="B86" s="61" t="s">
        <v>175</v>
      </c>
      <c r="C86" s="51"/>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134">
        <f t="shared" ref="AH86:BY86" si="19">SUM(AH87:AH88)</f>
        <v>0</v>
      </c>
      <c r="AI86" s="134">
        <f t="shared" si="19"/>
        <v>0</v>
      </c>
      <c r="AJ86" s="134">
        <f t="shared" si="19"/>
        <v>0</v>
      </c>
      <c r="AK86" s="134">
        <f t="shared" si="19"/>
        <v>0</v>
      </c>
      <c r="AL86" s="134">
        <f t="shared" si="19"/>
        <v>0</v>
      </c>
      <c r="AM86" s="134">
        <f t="shared" si="19"/>
        <v>0</v>
      </c>
      <c r="AN86" s="134">
        <f t="shared" si="19"/>
        <v>0</v>
      </c>
      <c r="AO86" s="134">
        <f t="shared" si="19"/>
        <v>0</v>
      </c>
      <c r="AP86" s="134">
        <f t="shared" si="19"/>
        <v>0</v>
      </c>
      <c r="AQ86" s="134">
        <f t="shared" si="19"/>
        <v>0</v>
      </c>
      <c r="AR86" s="134">
        <f t="shared" si="19"/>
        <v>0</v>
      </c>
      <c r="AS86" s="134">
        <f t="shared" si="19"/>
        <v>0</v>
      </c>
      <c r="AT86" s="134">
        <f t="shared" si="19"/>
        <v>0</v>
      </c>
      <c r="AU86" s="134">
        <f t="shared" si="19"/>
        <v>0</v>
      </c>
      <c r="AV86" s="134">
        <f t="shared" si="19"/>
        <v>0</v>
      </c>
      <c r="AW86" s="134">
        <f t="shared" si="19"/>
        <v>0</v>
      </c>
      <c r="AX86" s="134">
        <f t="shared" si="19"/>
        <v>0</v>
      </c>
      <c r="AY86" s="134">
        <f t="shared" si="19"/>
        <v>0</v>
      </c>
      <c r="AZ86" s="134">
        <f t="shared" si="19"/>
        <v>0</v>
      </c>
      <c r="BA86" s="134">
        <f t="shared" si="19"/>
        <v>0</v>
      </c>
      <c r="BB86" s="134">
        <f t="shared" si="19"/>
        <v>0</v>
      </c>
      <c r="BC86" s="134">
        <f t="shared" si="19"/>
        <v>0</v>
      </c>
      <c r="BD86" s="134">
        <f t="shared" si="19"/>
        <v>0</v>
      </c>
      <c r="BE86" s="134">
        <f t="shared" si="19"/>
        <v>0</v>
      </c>
      <c r="BF86" s="134">
        <f t="shared" si="19"/>
        <v>0</v>
      </c>
      <c r="BG86" s="134">
        <f t="shared" si="19"/>
        <v>0</v>
      </c>
      <c r="BH86" s="134">
        <f t="shared" si="19"/>
        <v>0</v>
      </c>
      <c r="BI86" s="134">
        <f t="shared" si="19"/>
        <v>0</v>
      </c>
      <c r="BJ86" s="134">
        <f t="shared" si="19"/>
        <v>120.111</v>
      </c>
      <c r="BK86" s="134">
        <f t="shared" si="19"/>
        <v>123.071</v>
      </c>
      <c r="BL86" s="134">
        <f t="shared" si="19"/>
        <v>133.291</v>
      </c>
      <c r="BM86" s="134">
        <f t="shared" si="19"/>
        <v>138.81399999999999</v>
      </c>
      <c r="BN86" s="134">
        <f t="shared" si="19"/>
        <v>130.89869660000002</v>
      </c>
      <c r="BO86" s="134">
        <f t="shared" si="19"/>
        <v>46.04</v>
      </c>
      <c r="BP86" s="134">
        <f t="shared" si="19"/>
        <v>39.037999999999997</v>
      </c>
      <c r="BQ86" s="134">
        <f t="shared" si="19"/>
        <v>37.116999999999997</v>
      </c>
      <c r="BR86" s="134">
        <f t="shared" si="19"/>
        <v>33.851999999999997</v>
      </c>
      <c r="BS86" s="134">
        <f t="shared" si="19"/>
        <v>30.114000000000001</v>
      </c>
      <c r="BT86" s="134">
        <f t="shared" si="19"/>
        <v>27.888000000000002</v>
      </c>
      <c r="BU86" s="134">
        <f t="shared" si="19"/>
        <v>25.806955532966164</v>
      </c>
      <c r="BV86" s="134">
        <f t="shared" si="19"/>
        <v>26.104589314654827</v>
      </c>
      <c r="BW86" s="134">
        <f t="shared" si="19"/>
        <v>26.406775222330442</v>
      </c>
      <c r="BX86" s="134">
        <f t="shared" si="19"/>
        <v>26.522864225384378</v>
      </c>
      <c r="BY86" s="134">
        <f t="shared" si="19"/>
        <v>26.57061047167948</v>
      </c>
      <c r="BZ86" s="135">
        <f>SUM(BZ87:BZ88)</f>
        <v>26.547958388076889</v>
      </c>
    </row>
    <row r="87" spans="1:78" x14ac:dyDescent="0.35">
      <c r="A87" s="132"/>
      <c r="B87" s="97" t="s">
        <v>323</v>
      </c>
      <c r="C87" s="51"/>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134">
        <f>'Table 2a'!AH125</f>
        <v>0</v>
      </c>
      <c r="AI87" s="134">
        <f>'Table 2a'!AI125</f>
        <v>0</v>
      </c>
      <c r="AJ87" s="134">
        <f>'Table 2a'!AJ125</f>
        <v>0</v>
      </c>
      <c r="AK87" s="134">
        <f>'Table 2a'!AK125</f>
        <v>0</v>
      </c>
      <c r="AL87" s="134">
        <f>'Table 2a'!AL125</f>
        <v>0</v>
      </c>
      <c r="AM87" s="134">
        <f>'Table 2a'!AM125</f>
        <v>0</v>
      </c>
      <c r="AN87" s="134">
        <f>'Table 2a'!AN125</f>
        <v>0</v>
      </c>
      <c r="AO87" s="134">
        <f>'Table 2a'!AO125</f>
        <v>0</v>
      </c>
      <c r="AP87" s="134">
        <f>'Table 2a'!AP125</f>
        <v>0</v>
      </c>
      <c r="AQ87" s="134">
        <f>'Table 2a'!AQ125</f>
        <v>0</v>
      </c>
      <c r="AR87" s="134">
        <f>'Table 2a'!AR125</f>
        <v>0</v>
      </c>
      <c r="AS87" s="134">
        <f>'Table 2a'!AS125</f>
        <v>0</v>
      </c>
      <c r="AT87" s="134">
        <f>'Table 2a'!AT125</f>
        <v>0</v>
      </c>
      <c r="AU87" s="134">
        <f>'Table 2a'!AU125</f>
        <v>0</v>
      </c>
      <c r="AV87" s="134">
        <f>'Table 2a'!AV125</f>
        <v>0</v>
      </c>
      <c r="AW87" s="134">
        <f>'Table 2a'!AW125</f>
        <v>0</v>
      </c>
      <c r="AX87" s="134">
        <f>'Table 2a'!AX125</f>
        <v>0</v>
      </c>
      <c r="AY87" s="134">
        <f>'Table 2a'!AY125</f>
        <v>0</v>
      </c>
      <c r="AZ87" s="134">
        <f>'Table 2a'!AZ125</f>
        <v>0</v>
      </c>
      <c r="BA87" s="134">
        <f>'Table 2a'!BA125</f>
        <v>0</v>
      </c>
      <c r="BB87" s="134">
        <f>'Table 2a'!BB125</f>
        <v>0</v>
      </c>
      <c r="BC87" s="134">
        <f>'Table 2a'!BC125</f>
        <v>0</v>
      </c>
      <c r="BD87" s="134">
        <f>'Table 2a'!BD125</f>
        <v>0</v>
      </c>
      <c r="BE87" s="134">
        <f>'Table 2a'!BE125</f>
        <v>0</v>
      </c>
      <c r="BF87" s="134">
        <f>'Table 2a'!BF125</f>
        <v>0</v>
      </c>
      <c r="BG87" s="134">
        <f>'Table 2a'!BG125</f>
        <v>0</v>
      </c>
      <c r="BH87" s="134">
        <f>'Table 2a'!BH125</f>
        <v>0</v>
      </c>
      <c r="BI87" s="134">
        <f>'Table 2a'!BI125</f>
        <v>0</v>
      </c>
      <c r="BJ87" s="134">
        <f>'Table 2a'!BJ125</f>
        <v>0.24022200000000002</v>
      </c>
      <c r="BK87" s="134">
        <f>'Table 2a'!BK125</f>
        <v>0</v>
      </c>
      <c r="BL87" s="134">
        <f>'Table 2a'!BL125</f>
        <v>0</v>
      </c>
      <c r="BM87" s="134">
        <f>'Table 2a'!BM125</f>
        <v>0</v>
      </c>
      <c r="BN87" s="134">
        <f>'Table 2a'!BN125</f>
        <v>0</v>
      </c>
      <c r="BO87" s="134">
        <f>'Table 2a'!BO125</f>
        <v>0</v>
      </c>
      <c r="BP87" s="134">
        <f>'Table 2a'!BP125</f>
        <v>0</v>
      </c>
      <c r="BQ87" s="134">
        <f>'Table 2a'!BQ125</f>
        <v>0</v>
      </c>
      <c r="BR87" s="134">
        <f>'Table 2a'!BR125</f>
        <v>0</v>
      </c>
      <c r="BS87" s="134">
        <f>'Table 2a'!BS125</f>
        <v>4.9999999999990052E-3</v>
      </c>
      <c r="BT87" s="134">
        <f>'Table 2a'!BT125</f>
        <v>7.5000000000002842E-3</v>
      </c>
      <c r="BU87" s="134">
        <f>'Table 2a'!BU125</f>
        <v>6.1057095369818626E-3</v>
      </c>
      <c r="BV87" s="134">
        <f>'Table 2a'!BV125</f>
        <v>6.176127196944492E-3</v>
      </c>
      <c r="BW87" s="134">
        <f>'Table 2a'!BW125</f>
        <v>6.2476218517915072E-3</v>
      </c>
      <c r="BX87" s="134">
        <f>'Table 2a'!BX125</f>
        <v>6.2750875376273996E-3</v>
      </c>
      <c r="BY87" s="134">
        <f>'Table 2a'!BY125</f>
        <v>6.2863838996101151E-3</v>
      </c>
      <c r="BZ87" s="135">
        <f>'Table 2a'!BZ125</f>
        <v>6.2810246063484954E-3</v>
      </c>
    </row>
    <row r="88" spans="1:78" x14ac:dyDescent="0.35">
      <c r="A88" s="132"/>
      <c r="B88" s="97" t="s">
        <v>324</v>
      </c>
      <c r="C88" s="51"/>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134">
        <f>'Table 2a'!AH66</f>
        <v>0</v>
      </c>
      <c r="AI88" s="134">
        <f>'Table 2a'!AI66</f>
        <v>0</v>
      </c>
      <c r="AJ88" s="134">
        <f>'Table 2a'!AJ66</f>
        <v>0</v>
      </c>
      <c r="AK88" s="134">
        <f>'Table 2a'!AK66</f>
        <v>0</v>
      </c>
      <c r="AL88" s="134">
        <f>'Table 2a'!AL66</f>
        <v>0</v>
      </c>
      <c r="AM88" s="134">
        <f>'Table 2a'!AM66</f>
        <v>0</v>
      </c>
      <c r="AN88" s="134">
        <f>'Table 2a'!AN66</f>
        <v>0</v>
      </c>
      <c r="AO88" s="134">
        <f>'Table 2a'!AO66</f>
        <v>0</v>
      </c>
      <c r="AP88" s="134">
        <f>'Table 2a'!AP66</f>
        <v>0</v>
      </c>
      <c r="AQ88" s="134">
        <f>'Table 2a'!AQ66</f>
        <v>0</v>
      </c>
      <c r="AR88" s="134">
        <f>'Table 2a'!AR66</f>
        <v>0</v>
      </c>
      <c r="AS88" s="134">
        <f>'Table 2a'!AS66</f>
        <v>0</v>
      </c>
      <c r="AT88" s="134">
        <f>'Table 2a'!AT66</f>
        <v>0</v>
      </c>
      <c r="AU88" s="134">
        <f>'Table 2a'!AU66</f>
        <v>0</v>
      </c>
      <c r="AV88" s="134">
        <f>'Table 2a'!AV66</f>
        <v>0</v>
      </c>
      <c r="AW88" s="134">
        <f>'Table 2a'!AW66</f>
        <v>0</v>
      </c>
      <c r="AX88" s="134">
        <f>'Table 2a'!AX66</f>
        <v>0</v>
      </c>
      <c r="AY88" s="134">
        <f>'Table 2a'!AY66</f>
        <v>0</v>
      </c>
      <c r="AZ88" s="134">
        <f>'Table 2a'!AZ66</f>
        <v>0</v>
      </c>
      <c r="BA88" s="134">
        <f>'Table 2a'!BA66</f>
        <v>0</v>
      </c>
      <c r="BB88" s="134">
        <f>'Table 2a'!BB66</f>
        <v>0</v>
      </c>
      <c r="BC88" s="134">
        <f>'Table 2a'!BC66</f>
        <v>0</v>
      </c>
      <c r="BD88" s="134">
        <f>'Table 2a'!BD66</f>
        <v>0</v>
      </c>
      <c r="BE88" s="134">
        <f>'Table 2a'!BE66</f>
        <v>0</v>
      </c>
      <c r="BF88" s="134">
        <f>'Table 2a'!BF66</f>
        <v>0</v>
      </c>
      <c r="BG88" s="134">
        <f>'Table 2a'!BG66</f>
        <v>0</v>
      </c>
      <c r="BH88" s="134">
        <f>'Table 2a'!BH66</f>
        <v>0</v>
      </c>
      <c r="BI88" s="134">
        <f>'Table 2a'!BI66</f>
        <v>0</v>
      </c>
      <c r="BJ88" s="134">
        <f>'Table 2a'!BJ66</f>
        <v>119.870778</v>
      </c>
      <c r="BK88" s="134">
        <f>'Table 2a'!BK66</f>
        <v>123.071</v>
      </c>
      <c r="BL88" s="134">
        <f>'Table 2a'!BL66</f>
        <v>133.291</v>
      </c>
      <c r="BM88" s="134">
        <f>'Table 2a'!BM66</f>
        <v>138.81399999999999</v>
      </c>
      <c r="BN88" s="134">
        <f>'Table 2a'!BN66</f>
        <v>130.89869660000002</v>
      </c>
      <c r="BO88" s="134">
        <f>'Table 2a'!BO66</f>
        <v>46.04</v>
      </c>
      <c r="BP88" s="134">
        <f>'Table 2a'!BP66</f>
        <v>39.037999999999997</v>
      </c>
      <c r="BQ88" s="134">
        <f>'Table 2a'!BQ66</f>
        <v>37.116999999999997</v>
      </c>
      <c r="BR88" s="134">
        <f>'Table 2a'!BR66</f>
        <v>33.851999999999997</v>
      </c>
      <c r="BS88" s="134">
        <f>'Table 2a'!BS66</f>
        <v>30.109000000000002</v>
      </c>
      <c r="BT88" s="134">
        <f>'Table 2a'!BT66</f>
        <v>27.880500000000001</v>
      </c>
      <c r="BU88" s="134">
        <f>'Table 2a'!BU66</f>
        <v>25.800849823429182</v>
      </c>
      <c r="BV88" s="134">
        <f>'Table 2a'!BV66</f>
        <v>26.098413187457883</v>
      </c>
      <c r="BW88" s="134">
        <f>'Table 2a'!BW66</f>
        <v>26.40052760047865</v>
      </c>
      <c r="BX88" s="134">
        <f>'Table 2a'!BX66</f>
        <v>26.516589137846751</v>
      </c>
      <c r="BY88" s="134">
        <f>'Table 2a'!BY66</f>
        <v>26.56432408777987</v>
      </c>
      <c r="BZ88" s="135">
        <f>'Table 2a'!BZ66</f>
        <v>26.541677363470541</v>
      </c>
    </row>
    <row r="89" spans="1:78" ht="26.25" customHeight="1" x14ac:dyDescent="0.35">
      <c r="A89" s="132"/>
      <c r="B89" s="61" t="s">
        <v>325</v>
      </c>
      <c r="C89" s="51"/>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f>'Table 2a'!BQ69</f>
        <v>5.8574696600000031</v>
      </c>
      <c r="BR89" s="134">
        <f>'Table 2a'!BR69</f>
        <v>56.150329630000009</v>
      </c>
      <c r="BS89" s="134">
        <f>'Table 2a'!BS69</f>
        <v>490.79643462000007</v>
      </c>
      <c r="BT89" s="134">
        <f>'Table 2a'!BT69</f>
        <v>1585.2890467599996</v>
      </c>
      <c r="BU89" s="134">
        <f>'Table 2a'!BU69</f>
        <v>3188.1382266982941</v>
      </c>
      <c r="BV89" s="134">
        <f>'Table 2a'!BV69</f>
        <v>0</v>
      </c>
      <c r="BW89" s="134">
        <f>'Table 2a'!BW69</f>
        <v>0</v>
      </c>
      <c r="BX89" s="134">
        <f>'Table 2a'!BX69</f>
        <v>0</v>
      </c>
      <c r="BY89" s="134">
        <f>'Table 2a'!BY69</f>
        <v>0</v>
      </c>
      <c r="BZ89" s="135">
        <f>'Table 2a'!BZ69</f>
        <v>0</v>
      </c>
    </row>
    <row r="90" spans="1:78" x14ac:dyDescent="0.35">
      <c r="A90" s="132"/>
      <c r="B90" s="61" t="s">
        <v>326</v>
      </c>
      <c r="C90" s="51"/>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134">
        <f>'Table 2a'!BL69</f>
        <v>0</v>
      </c>
      <c r="BM90" s="134">
        <f>'Table 2a'!BM69</f>
        <v>0</v>
      </c>
      <c r="BN90" s="134">
        <f>'Table 2a'!BN69</f>
        <v>0</v>
      </c>
      <c r="BO90" s="134">
        <f>'Table 2a'!BO69</f>
        <v>0</v>
      </c>
      <c r="BP90" s="134">
        <f>'Table 2a'!BP69</f>
        <v>0</v>
      </c>
      <c r="BQ90" s="134">
        <f>'Table 2a'!BQ72</f>
        <v>0</v>
      </c>
      <c r="BR90" s="134">
        <f>'Table 2a'!BR72</f>
        <v>0</v>
      </c>
      <c r="BS90" s="134">
        <f>'Table 2a'!BS72</f>
        <v>0</v>
      </c>
      <c r="BT90" s="134">
        <f>'Table 2a'!BT72</f>
        <v>0</v>
      </c>
      <c r="BU90" s="134">
        <f>'Table 2a'!BU72</f>
        <v>0</v>
      </c>
      <c r="BV90" s="134">
        <f>'Table 2a'!BV72</f>
        <v>-222.12145203151982</v>
      </c>
      <c r="BW90" s="134">
        <f>'Table 2a'!BW72</f>
        <v>-491.10695156704219</v>
      </c>
      <c r="BX90" s="134">
        <f>'Table 2a'!BX72</f>
        <v>-520.15617449098568</v>
      </c>
      <c r="BY90" s="134">
        <f>'Table 2a'!BY72</f>
        <v>-711.78381995869267</v>
      </c>
      <c r="BZ90" s="135">
        <f>'Table 2a'!BZ72</f>
        <v>-967.20559431509207</v>
      </c>
    </row>
    <row r="91" spans="1:78" x14ac:dyDescent="0.35">
      <c r="A91" s="132"/>
      <c r="B91" s="61" t="s">
        <v>184</v>
      </c>
      <c r="C91" s="51"/>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134">
        <f>'Table 1a'!AH79</f>
        <v>0</v>
      </c>
      <c r="AI91" s="134">
        <f>'Table 1a'!AI79</f>
        <v>0</v>
      </c>
      <c r="AJ91" s="134">
        <f>'Table 1a'!AJ79</f>
        <v>0</v>
      </c>
      <c r="AK91" s="134">
        <f>'Table 1a'!AK79</f>
        <v>0</v>
      </c>
      <c r="AL91" s="134">
        <f>'Table 1a'!AL79</f>
        <v>0</v>
      </c>
      <c r="AM91" s="134">
        <f>'Table 1a'!AM79</f>
        <v>0</v>
      </c>
      <c r="AN91" s="134">
        <f>'Table 1a'!AN79</f>
        <v>0</v>
      </c>
      <c r="AO91" s="134">
        <f>'Table 1a'!AO79</f>
        <v>0</v>
      </c>
      <c r="AP91" s="134">
        <f>'Table 1a'!AP79</f>
        <v>0</v>
      </c>
      <c r="AQ91" s="134">
        <f>'Table 1a'!AQ79</f>
        <v>0</v>
      </c>
      <c r="AR91" s="134">
        <f>'Table 1a'!AR79</f>
        <v>33.869999999999997</v>
      </c>
      <c r="AS91" s="134">
        <f>'Table 1a'!AS79</f>
        <v>25.613</v>
      </c>
      <c r="AT91" s="134">
        <f>'Table 1a'!AT79</f>
        <v>10.731</v>
      </c>
      <c r="AU91" s="134">
        <f>'Table 1a'!AU79</f>
        <v>4.2610000000000001</v>
      </c>
      <c r="AV91" s="134">
        <f>'Table 1a'!AV79</f>
        <v>2.2210000000000001</v>
      </c>
      <c r="AW91" s="134">
        <f>'Table 1a'!AW79</f>
        <v>1.3009999999999999</v>
      </c>
      <c r="AX91" s="134">
        <f>'Table 1a'!AX79</f>
        <v>0.84199999999999997</v>
      </c>
      <c r="AY91" s="134">
        <f>'Table 1a'!AY79</f>
        <v>1.5860000000000001</v>
      </c>
      <c r="AZ91" s="134">
        <f>'Table 1a'!AZ79</f>
        <v>0</v>
      </c>
      <c r="BA91" s="134">
        <f>'Table 1a'!BA79</f>
        <v>0.22500000000000001</v>
      </c>
      <c r="BB91" s="134">
        <f>'Table 1a'!BB79</f>
        <v>0.53600000000000003</v>
      </c>
      <c r="BC91" s="134">
        <f>'Table 1a'!BC79</f>
        <v>0.21700000000000003</v>
      </c>
      <c r="BD91" s="134">
        <f>'Table 1a'!BD79</f>
        <v>4.3999999999999997E-2</v>
      </c>
      <c r="BE91" s="134">
        <f>'Table 1a'!BE79</f>
        <v>0.34199999999999997</v>
      </c>
      <c r="BF91" s="134">
        <f>'Table 1a'!BF79</f>
        <v>0.34199999999999997</v>
      </c>
      <c r="BG91" s="134">
        <f>'Table 1a'!BG79</f>
        <v>0.127</v>
      </c>
      <c r="BH91" s="134">
        <f>'Table 1a'!BH79</f>
        <v>8.6999999999999994E-2</v>
      </c>
      <c r="BI91" s="134">
        <f>'Table 1a'!BI79</f>
        <v>0</v>
      </c>
      <c r="BJ91" s="134">
        <f>'Table 1a'!BJ79</f>
        <v>0</v>
      </c>
      <c r="BK91" s="134">
        <f>'Table 1a'!BK79</f>
        <v>0</v>
      </c>
      <c r="BL91" s="134">
        <f>'Table 1a'!BL79</f>
        <v>0</v>
      </c>
      <c r="BM91" s="134">
        <f>'Table 1a'!BM79</f>
        <v>0</v>
      </c>
      <c r="BN91" s="134">
        <f>'Table 1a'!BN79</f>
        <v>0</v>
      </c>
      <c r="BO91" s="134">
        <f>'Table 1a'!BO79</f>
        <v>0</v>
      </c>
      <c r="BP91" s="134">
        <f>'Table 1a'!BP79</f>
        <v>0</v>
      </c>
      <c r="BQ91" s="134">
        <f>'Table 1a'!BQ79</f>
        <v>0</v>
      </c>
      <c r="BR91" s="134">
        <f>'Table 1a'!BR79</f>
        <v>0</v>
      </c>
      <c r="BS91" s="134">
        <f>'Table 1a'!BS79</f>
        <v>0</v>
      </c>
      <c r="BT91" s="134">
        <f>'Table 1a'!BT79</f>
        <v>0</v>
      </c>
      <c r="BU91" s="134">
        <f>'Table 1a'!BU79</f>
        <v>0</v>
      </c>
      <c r="BV91" s="134">
        <f>'Table 1a'!BV79</f>
        <v>0</v>
      </c>
      <c r="BW91" s="134">
        <f>'Table 1a'!BW79</f>
        <v>0</v>
      </c>
      <c r="BX91" s="134">
        <f>'Table 1a'!BX79</f>
        <v>0</v>
      </c>
      <c r="BY91" s="134">
        <f>'Table 1a'!BY79</f>
        <v>0</v>
      </c>
      <c r="BZ91" s="135">
        <f>'Table 1a'!BZ79</f>
        <v>0</v>
      </c>
    </row>
    <row r="92" spans="1:78" ht="26.25" customHeight="1" x14ac:dyDescent="0.35">
      <c r="A92" s="132"/>
      <c r="B92" s="57" t="s">
        <v>327</v>
      </c>
      <c r="C92" s="51"/>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256" t="s">
        <v>293</v>
      </c>
      <c r="BI92" s="134"/>
      <c r="BJ92" s="134"/>
      <c r="BK92" s="134"/>
      <c r="BL92" s="256" t="s">
        <v>293</v>
      </c>
      <c r="BM92" s="134"/>
      <c r="BN92" s="134"/>
      <c r="BO92" s="134"/>
      <c r="BP92" s="134"/>
      <c r="BQ92" s="134"/>
      <c r="BR92" s="134"/>
      <c r="BS92" s="134"/>
      <c r="BT92" s="134"/>
      <c r="BU92" s="134"/>
      <c r="BV92" s="134"/>
      <c r="BW92" s="134"/>
      <c r="BX92" s="134"/>
      <c r="BY92" s="134"/>
      <c r="BZ92" s="135"/>
    </row>
    <row r="93" spans="1:78" x14ac:dyDescent="0.35">
      <c r="A93" s="132"/>
      <c r="B93" s="61" t="s">
        <v>328</v>
      </c>
      <c r="C93" s="51"/>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134">
        <f t="shared" ref="AH93:BK93" si="20">AH6+AH56+AH65+AH83</f>
        <v>1071</v>
      </c>
      <c r="AI93" s="134">
        <f t="shared" si="20"/>
        <v>1194</v>
      </c>
      <c r="AJ93" s="134">
        <f t="shared" si="20"/>
        <v>1476</v>
      </c>
      <c r="AK93" s="134">
        <f t="shared" si="20"/>
        <v>2096.33</v>
      </c>
      <c r="AL93" s="134">
        <f t="shared" si="20"/>
        <v>2419</v>
      </c>
      <c r="AM93" s="134">
        <f t="shared" si="20"/>
        <v>2704</v>
      </c>
      <c r="AN93" s="134">
        <f t="shared" si="20"/>
        <v>3117</v>
      </c>
      <c r="AO93" s="134">
        <f t="shared" si="20"/>
        <v>3515</v>
      </c>
      <c r="AP93" s="134">
        <f t="shared" si="20"/>
        <v>3782</v>
      </c>
      <c r="AQ93" s="134">
        <f t="shared" si="20"/>
        <v>3985</v>
      </c>
      <c r="AR93" s="134">
        <f t="shared" si="20"/>
        <v>4434.1280000000006</v>
      </c>
      <c r="AS93" s="134">
        <f t="shared" si="20"/>
        <v>5031.3342119219333</v>
      </c>
      <c r="AT93" s="134">
        <f t="shared" si="20"/>
        <v>5790.8220000000001</v>
      </c>
      <c r="AU93" s="134">
        <f t="shared" si="20"/>
        <v>6001.4549999999999</v>
      </c>
      <c r="AV93" s="134">
        <f t="shared" si="20"/>
        <v>7260.0259999999998</v>
      </c>
      <c r="AW93" s="134">
        <f t="shared" si="20"/>
        <v>8069.4830000000002</v>
      </c>
      <c r="AX93" s="134">
        <f t="shared" si="20"/>
        <v>8344.4640593971671</v>
      </c>
      <c r="AY93" s="134">
        <f t="shared" si="20"/>
        <v>8494.3502538867524</v>
      </c>
      <c r="AZ93" s="134">
        <f t="shared" si="20"/>
        <v>8602.025694728236</v>
      </c>
      <c r="BA93" s="134">
        <f t="shared" si="20"/>
        <v>8640.5586407757619</v>
      </c>
      <c r="BB93" s="134">
        <f t="shared" si="20"/>
        <v>8595.464433952191</v>
      </c>
      <c r="BC93" s="134">
        <f t="shared" si="20"/>
        <v>8942.0083998374503</v>
      </c>
      <c r="BD93" s="134">
        <f t="shared" si="20"/>
        <v>9531.7037557356707</v>
      </c>
      <c r="BE93" s="134">
        <f t="shared" si="20"/>
        <v>10294.057763499603</v>
      </c>
      <c r="BF93" s="134">
        <f t="shared" si="20"/>
        <v>10697.652014520467</v>
      </c>
      <c r="BG93" s="134">
        <f t="shared" si="20"/>
        <v>10903.644924357332</v>
      </c>
      <c r="BH93" s="227">
        <f t="shared" si="20"/>
        <v>12347.603465567412</v>
      </c>
      <c r="BI93" s="134">
        <f t="shared" si="20"/>
        <v>12833.50964645738</v>
      </c>
      <c r="BJ93" s="134">
        <f t="shared" si="20"/>
        <v>13753.967936590454</v>
      </c>
      <c r="BK93" s="134">
        <f t="shared" si="20"/>
        <v>14354.868818296125</v>
      </c>
      <c r="BL93" s="134">
        <f t="shared" ref="BL93:BT93" si="21">BL6+BL56+BL65+BL75+BL79+BL83+BL87</f>
        <v>14721.011200425168</v>
      </c>
      <c r="BM93" s="134">
        <f t="shared" si="21"/>
        <v>15492.068565823669</v>
      </c>
      <c r="BN93" s="134">
        <f t="shared" si="21"/>
        <v>15810.513671509976</v>
      </c>
      <c r="BO93" s="134">
        <f t="shared" si="21"/>
        <v>15612.339757306714</v>
      </c>
      <c r="BP93" s="134">
        <f t="shared" si="21"/>
        <v>15242.974138951089</v>
      </c>
      <c r="BQ93" s="134">
        <f t="shared" si="21"/>
        <v>12961.116992112904</v>
      </c>
      <c r="BR93" s="134">
        <f t="shared" si="21"/>
        <v>12603.588065432599</v>
      </c>
      <c r="BS93" s="134">
        <f t="shared" si="21"/>
        <v>12139.63506699298</v>
      </c>
      <c r="BT93" s="134">
        <f t="shared" si="21"/>
        <v>11644.752632831473</v>
      </c>
      <c r="BU93" s="134">
        <f>BU6+BU56+BU65+BU75+BU79+BU83+BU87</f>
        <v>11284.995935451258</v>
      </c>
      <c r="BV93" s="134">
        <f t="shared" ref="BV93:BZ93" si="22">BV6+BV56+BV65+BV75+BV79+BV83+BV87</f>
        <v>10829.805733405512</v>
      </c>
      <c r="BW93" s="134">
        <f t="shared" si="22"/>
        <v>10440.993031307069</v>
      </c>
      <c r="BX93" s="134">
        <f t="shared" si="22"/>
        <v>10220.71502709203</v>
      </c>
      <c r="BY93" s="134">
        <f t="shared" si="22"/>
        <v>10248.899144759484</v>
      </c>
      <c r="BZ93" s="135">
        <f t="shared" si="22"/>
        <v>10423.555577378749</v>
      </c>
    </row>
    <row r="94" spans="1:78" x14ac:dyDescent="0.35">
      <c r="A94" s="132"/>
      <c r="B94" s="61" t="s">
        <v>318</v>
      </c>
      <c r="C94" s="51"/>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134">
        <f t="shared" ref="AH94:BT94" si="23">AH7+AH57+AH66+AH50+AH81</f>
        <v>209</v>
      </c>
      <c r="AI94" s="134">
        <f t="shared" si="23"/>
        <v>234</v>
      </c>
      <c r="AJ94" s="134">
        <f t="shared" si="23"/>
        <v>287</v>
      </c>
      <c r="AK94" s="134">
        <f t="shared" si="23"/>
        <v>379</v>
      </c>
      <c r="AL94" s="134">
        <f t="shared" si="23"/>
        <v>487</v>
      </c>
      <c r="AM94" s="134">
        <f t="shared" si="23"/>
        <v>570</v>
      </c>
      <c r="AN94" s="134">
        <f t="shared" si="23"/>
        <v>651</v>
      </c>
      <c r="AO94" s="134">
        <f t="shared" si="23"/>
        <v>762</v>
      </c>
      <c r="AP94" s="134">
        <f t="shared" si="23"/>
        <v>898</v>
      </c>
      <c r="AQ94" s="134">
        <f t="shared" si="23"/>
        <v>959</v>
      </c>
      <c r="AR94" s="134">
        <f t="shared" si="23"/>
        <v>1075.9450000000002</v>
      </c>
      <c r="AS94" s="134">
        <f t="shared" si="23"/>
        <v>1329.8654154022263</v>
      </c>
      <c r="AT94" s="134">
        <f t="shared" si="23"/>
        <v>1688.6289999999999</v>
      </c>
      <c r="AU94" s="134">
        <f t="shared" si="23"/>
        <v>2107</v>
      </c>
      <c r="AV94" s="134">
        <f t="shared" si="23"/>
        <v>2857.45</v>
      </c>
      <c r="AW94" s="134">
        <f t="shared" si="23"/>
        <v>3630.4380000000001</v>
      </c>
      <c r="AX94" s="134">
        <f t="shared" si="23"/>
        <v>4346.2807426775134</v>
      </c>
      <c r="AY94" s="134">
        <f t="shared" si="23"/>
        <v>5065.8874139371928</v>
      </c>
      <c r="AZ94" s="134">
        <f t="shared" si="23"/>
        <v>5601.3392822887272</v>
      </c>
      <c r="BA94" s="134">
        <f t="shared" si="23"/>
        <v>5978.4903319487757</v>
      </c>
      <c r="BB94" s="134">
        <f t="shared" si="23"/>
        <v>6383.9058155570938</v>
      </c>
      <c r="BC94" s="134">
        <f t="shared" si="23"/>
        <v>6803.9420322813176</v>
      </c>
      <c r="BD94" s="134">
        <f t="shared" si="23"/>
        <v>7321.7918379957373</v>
      </c>
      <c r="BE94" s="134">
        <f t="shared" si="23"/>
        <v>7978.1188632648191</v>
      </c>
      <c r="BF94" s="134">
        <f t="shared" si="23"/>
        <v>8534.0938975427689</v>
      </c>
      <c r="BG94" s="134">
        <f t="shared" si="23"/>
        <v>8861.5484462812674</v>
      </c>
      <c r="BH94" s="227">
        <f t="shared" si="23"/>
        <v>8877.5650148769746</v>
      </c>
      <c r="BI94" s="134">
        <f t="shared" si="23"/>
        <v>9075.8113139076904</v>
      </c>
      <c r="BJ94" s="134">
        <f t="shared" si="23"/>
        <v>9399.8005565574513</v>
      </c>
      <c r="BK94" s="134">
        <f t="shared" si="23"/>
        <v>10177.618454791738</v>
      </c>
      <c r="BL94" s="134">
        <f t="shared" si="23"/>
        <v>10907.655073310243</v>
      </c>
      <c r="BM94" s="134">
        <f t="shared" si="23"/>
        <v>12107.895681998447</v>
      </c>
      <c r="BN94" s="134">
        <f t="shared" si="23"/>
        <v>12725.741947067476</v>
      </c>
      <c r="BO94" s="134">
        <f t="shared" si="23"/>
        <v>13372.605140368021</v>
      </c>
      <c r="BP94" s="134">
        <f t="shared" si="23"/>
        <v>14433.780228520354</v>
      </c>
      <c r="BQ94" s="134">
        <f t="shared" si="23"/>
        <v>14369.329112285412</v>
      </c>
      <c r="BR94" s="134">
        <f t="shared" si="23"/>
        <v>16136.072598192797</v>
      </c>
      <c r="BS94" s="134">
        <f t="shared" si="23"/>
        <v>16993.977705704208</v>
      </c>
      <c r="BT94" s="134">
        <f t="shared" si="23"/>
        <v>17104.502118476834</v>
      </c>
      <c r="BU94" s="134">
        <f>BU7+BU57+BU66+BU50+BU81</f>
        <v>16866.824019796175</v>
      </c>
      <c r="BV94" s="134">
        <f t="shared" ref="BV94:BZ94" si="24">BV7+BV57+BV66+BV50+BV81</f>
        <v>18249.919438332348</v>
      </c>
      <c r="BW94" s="134">
        <f t="shared" si="24"/>
        <v>18281.643945890642</v>
      </c>
      <c r="BX94" s="134">
        <f t="shared" si="24"/>
        <v>18322.345655432524</v>
      </c>
      <c r="BY94" s="134">
        <f t="shared" si="24"/>
        <v>18857.296578621768</v>
      </c>
      <c r="BZ94" s="135">
        <f t="shared" si="24"/>
        <v>19375.090971953156</v>
      </c>
    </row>
    <row r="95" spans="1:78" x14ac:dyDescent="0.35">
      <c r="A95" s="132"/>
      <c r="B95" s="61" t="s">
        <v>319</v>
      </c>
      <c r="C95" s="51"/>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134">
        <f>AH8+AH58+AH67+AH48+AH54</f>
        <v>604.78921306205552</v>
      </c>
      <c r="AI95" s="134">
        <f t="shared" ref="AI95:BT95" si="25">AI8+AI58+AI67+AI48+AI54</f>
        <v>657.35884322879861</v>
      </c>
      <c r="AJ95" s="134">
        <f t="shared" si="25"/>
        <v>835.65377077913138</v>
      </c>
      <c r="AK95" s="134">
        <f t="shared" si="25"/>
        <v>1188.8295369048553</v>
      </c>
      <c r="AL95" s="134">
        <f t="shared" si="25"/>
        <v>1568.4209595146817</v>
      </c>
      <c r="AM95" s="134">
        <f t="shared" si="25"/>
        <v>1874.9653575731388</v>
      </c>
      <c r="AN95" s="134">
        <f t="shared" si="25"/>
        <v>2110.6155378158642</v>
      </c>
      <c r="AO95" s="134">
        <f t="shared" si="25"/>
        <v>2449.4943669573745</v>
      </c>
      <c r="AP95" s="134">
        <f t="shared" si="25"/>
        <v>2724.5694023244978</v>
      </c>
      <c r="AQ95" s="134">
        <f t="shared" si="25"/>
        <v>2891.2348768546713</v>
      </c>
      <c r="AR95" s="134">
        <f t="shared" si="25"/>
        <v>2718.5591405014425</v>
      </c>
      <c r="AS95" s="134">
        <f t="shared" si="25"/>
        <v>3071.7675611423365</v>
      </c>
      <c r="AT95" s="134">
        <f t="shared" si="25"/>
        <v>3653.0339272426231</v>
      </c>
      <c r="AU95" s="134">
        <f t="shared" si="25"/>
        <v>4584.6811160338402</v>
      </c>
      <c r="AV95" s="134">
        <f t="shared" si="25"/>
        <v>5706.6628545365193</v>
      </c>
      <c r="AW95" s="134">
        <f t="shared" si="25"/>
        <v>6544.3247590274568</v>
      </c>
      <c r="AX95" s="134">
        <f t="shared" si="25"/>
        <v>7231.7418987599576</v>
      </c>
      <c r="AY95" s="134">
        <f t="shared" si="25"/>
        <v>7852.0269815811735</v>
      </c>
      <c r="AZ95" s="134">
        <f t="shared" si="25"/>
        <v>8273.1951780794916</v>
      </c>
      <c r="BA95" s="134">
        <f t="shared" si="25"/>
        <v>8247.3200384394113</v>
      </c>
      <c r="BB95" s="134">
        <f t="shared" si="25"/>
        <v>8257.5641428037525</v>
      </c>
      <c r="BC95" s="134">
        <f t="shared" si="25"/>
        <v>8109.3576874313303</v>
      </c>
      <c r="BD95" s="134">
        <f t="shared" si="25"/>
        <v>7416.2123257729063</v>
      </c>
      <c r="BE95" s="134">
        <f t="shared" si="25"/>
        <v>7643.7207229439409</v>
      </c>
      <c r="BF95" s="134">
        <f t="shared" si="25"/>
        <v>7945.615975802566</v>
      </c>
      <c r="BG95" s="134">
        <f t="shared" si="25"/>
        <v>8381.4400630081327</v>
      </c>
      <c r="BH95" s="227">
        <f t="shared" si="25"/>
        <v>8399.2808527956331</v>
      </c>
      <c r="BI95" s="134">
        <f t="shared" si="25"/>
        <v>8098.4461662645435</v>
      </c>
      <c r="BJ95" s="134">
        <f t="shared" si="25"/>
        <v>7904.4431749670312</v>
      </c>
      <c r="BK95" s="134">
        <f t="shared" si="25"/>
        <v>7934.8015649484423</v>
      </c>
      <c r="BL95" s="134">
        <f t="shared" si="25"/>
        <v>6979.5691337471253</v>
      </c>
      <c r="BM95" s="134">
        <f t="shared" si="25"/>
        <v>6903.7837099420121</v>
      </c>
      <c r="BN95" s="134">
        <f t="shared" si="25"/>
        <v>6447.8765347053477</v>
      </c>
      <c r="BO95" s="134">
        <f t="shared" si="25"/>
        <v>5867.1154917241129</v>
      </c>
      <c r="BP95" s="134">
        <f t="shared" si="25"/>
        <v>5374.8245307749994</v>
      </c>
      <c r="BQ95" s="134">
        <f t="shared" si="25"/>
        <v>4462.4761587829598</v>
      </c>
      <c r="BR95" s="134">
        <f t="shared" si="25"/>
        <v>4093.3920430081221</v>
      </c>
      <c r="BS95" s="134">
        <f t="shared" si="25"/>
        <v>3814.7376541773474</v>
      </c>
      <c r="BT95" s="134">
        <f t="shared" si="25"/>
        <v>3491.8239636320577</v>
      </c>
      <c r="BU95" s="134">
        <f>BU8+BU58+BU67+BU48+BU54</f>
        <v>3197.0296635415652</v>
      </c>
      <c r="BV95" s="134">
        <f t="shared" ref="BV95:BZ95" si="26">BV8+BV58+BV67+BV48+BV54</f>
        <v>3316.6009688137283</v>
      </c>
      <c r="BW95" s="134">
        <f t="shared" si="26"/>
        <v>3131.8141106376684</v>
      </c>
      <c r="BX95" s="134">
        <f t="shared" si="26"/>
        <v>2909.1895247937546</v>
      </c>
      <c r="BY95" s="134">
        <f t="shared" si="26"/>
        <v>2831.9597915922877</v>
      </c>
      <c r="BZ95" s="135">
        <f t="shared" si="26"/>
        <v>2841.3675299543711</v>
      </c>
    </row>
    <row r="96" spans="1:78" x14ac:dyDescent="0.35">
      <c r="A96" s="132"/>
      <c r="B96" s="61" t="s">
        <v>320</v>
      </c>
      <c r="C96" s="51"/>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134">
        <f t="shared" ref="AH96:BT96" si="27">AH9+AH59+AH68</f>
        <v>756</v>
      </c>
      <c r="AI96" s="134">
        <f t="shared" si="27"/>
        <v>793</v>
      </c>
      <c r="AJ96" s="134">
        <f t="shared" si="27"/>
        <v>1148</v>
      </c>
      <c r="AK96" s="134">
        <f t="shared" si="27"/>
        <v>2067.04</v>
      </c>
      <c r="AL96" s="134">
        <f t="shared" si="27"/>
        <v>3267</v>
      </c>
      <c r="AM96" s="134">
        <f t="shared" si="27"/>
        <v>4071</v>
      </c>
      <c r="AN96" s="134">
        <f t="shared" si="27"/>
        <v>4642</v>
      </c>
      <c r="AO96" s="134">
        <f t="shared" si="27"/>
        <v>5229</v>
      </c>
      <c r="AP96" s="134">
        <f t="shared" si="27"/>
        <v>5437</v>
      </c>
      <c r="AQ96" s="134">
        <f t="shared" si="27"/>
        <v>5127</v>
      </c>
      <c r="AR96" s="134">
        <f t="shared" si="27"/>
        <v>4096.0129999999999</v>
      </c>
      <c r="AS96" s="134">
        <f t="shared" si="27"/>
        <v>3773.7157552913354</v>
      </c>
      <c r="AT96" s="134">
        <f t="shared" si="27"/>
        <v>4312.1579999999994</v>
      </c>
      <c r="AU96" s="134">
        <f t="shared" si="27"/>
        <v>5974.9769999999999</v>
      </c>
      <c r="AV96" s="134">
        <f t="shared" si="27"/>
        <v>7916.7080000000005</v>
      </c>
      <c r="AW96" s="134">
        <f t="shared" si="27"/>
        <v>8448.2150000000001</v>
      </c>
      <c r="AX96" s="134">
        <f t="shared" si="27"/>
        <v>7973.0091843945538</v>
      </c>
      <c r="AY96" s="134">
        <f t="shared" si="27"/>
        <v>7519.1957620574103</v>
      </c>
      <c r="AZ96" s="134">
        <f t="shared" si="27"/>
        <v>6731.3656549678171</v>
      </c>
      <c r="BA96" s="134">
        <f t="shared" si="27"/>
        <v>5447.2148039972835</v>
      </c>
      <c r="BB96" s="134">
        <f t="shared" si="27"/>
        <v>4765.1852759879757</v>
      </c>
      <c r="BC96" s="134">
        <f t="shared" si="27"/>
        <v>4260.0799680961009</v>
      </c>
      <c r="BD96" s="134">
        <f t="shared" si="27"/>
        <v>3747.1325745085078</v>
      </c>
      <c r="BE96" s="134">
        <f t="shared" si="27"/>
        <v>3329.5274676964054</v>
      </c>
      <c r="BF96" s="134">
        <f t="shared" si="27"/>
        <v>3351.1347082952034</v>
      </c>
      <c r="BG96" s="134">
        <f t="shared" si="27"/>
        <v>3180.0668678793036</v>
      </c>
      <c r="BH96" s="227">
        <f t="shared" si="27"/>
        <v>3064.9140059971505</v>
      </c>
      <c r="BI96" s="134">
        <f t="shared" si="27"/>
        <v>3226.2896895357376</v>
      </c>
      <c r="BJ96" s="134">
        <f t="shared" si="27"/>
        <v>3450.5297708403323</v>
      </c>
      <c r="BK96" s="134">
        <f t="shared" si="27"/>
        <v>3375.8363496902339</v>
      </c>
      <c r="BL96" s="134">
        <f t="shared" si="27"/>
        <v>4084.1136279446196</v>
      </c>
      <c r="BM96" s="134">
        <f t="shared" si="27"/>
        <v>6843.5264629219619</v>
      </c>
      <c r="BN96" s="134">
        <f t="shared" si="27"/>
        <v>7300.8178403324891</v>
      </c>
      <c r="BO96" s="134">
        <f t="shared" si="27"/>
        <v>8171.4466938054484</v>
      </c>
      <c r="BP96" s="134">
        <f t="shared" si="27"/>
        <v>8772.610755404321</v>
      </c>
      <c r="BQ96" s="134">
        <f t="shared" si="27"/>
        <v>7053.2625445483209</v>
      </c>
      <c r="BR96" s="134">
        <f t="shared" si="27"/>
        <v>5107.5159623545978</v>
      </c>
      <c r="BS96" s="134">
        <f t="shared" si="27"/>
        <v>3920.384057256696</v>
      </c>
      <c r="BT96" s="134">
        <f t="shared" si="27"/>
        <v>3247.841348372327</v>
      </c>
      <c r="BU96" s="134">
        <f>BU9+BU59+BU68</f>
        <v>3032.3940605068174</v>
      </c>
      <c r="BV96" s="134">
        <f t="shared" ref="BV96:BZ96" si="28">BV9+BV59+BV68</f>
        <v>4434.5367756450323</v>
      </c>
      <c r="BW96" s="134">
        <f t="shared" si="28"/>
        <v>4745.240494579225</v>
      </c>
      <c r="BX96" s="134">
        <f t="shared" si="28"/>
        <v>4857.3735704786104</v>
      </c>
      <c r="BY96" s="134">
        <f t="shared" si="28"/>
        <v>5070.6915432060468</v>
      </c>
      <c r="BZ96" s="135">
        <f t="shared" si="28"/>
        <v>5221.1761904530676</v>
      </c>
    </row>
    <row r="97" spans="1:78" x14ac:dyDescent="0.35">
      <c r="A97" s="132"/>
      <c r="B97" s="61" t="s">
        <v>321</v>
      </c>
      <c r="C97" s="51"/>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134">
        <f t="shared" ref="AH97:BK97" si="29">AH10+AH60+AH69+AH49+AH53+AH84+AH77+AH91</f>
        <v>51.210786937944519</v>
      </c>
      <c r="AI97" s="134">
        <f t="shared" si="29"/>
        <v>61.641156771201267</v>
      </c>
      <c r="AJ97" s="134">
        <f t="shared" si="29"/>
        <v>83.346229220868537</v>
      </c>
      <c r="AK97" s="134">
        <f t="shared" si="29"/>
        <v>126.05046309514468</v>
      </c>
      <c r="AL97" s="134">
        <f t="shared" si="29"/>
        <v>175.57904048531827</v>
      </c>
      <c r="AM97" s="134">
        <f t="shared" si="29"/>
        <v>229.03464242686098</v>
      </c>
      <c r="AN97" s="134">
        <f t="shared" si="29"/>
        <v>262.38446218413594</v>
      </c>
      <c r="AO97" s="134">
        <f t="shared" si="29"/>
        <v>276.50563304262545</v>
      </c>
      <c r="AP97" s="134">
        <f t="shared" si="29"/>
        <v>334.43059767550233</v>
      </c>
      <c r="AQ97" s="134">
        <f t="shared" si="29"/>
        <v>410.4731231453286</v>
      </c>
      <c r="AR97" s="134">
        <f t="shared" si="29"/>
        <v>775.30485949855722</v>
      </c>
      <c r="AS97" s="134">
        <f t="shared" si="29"/>
        <v>862.08305624216769</v>
      </c>
      <c r="AT97" s="134">
        <f t="shared" si="29"/>
        <v>1198.1940727573765</v>
      </c>
      <c r="AU97" s="134">
        <f t="shared" si="29"/>
        <v>1417.1347834778908</v>
      </c>
      <c r="AV97" s="134">
        <f t="shared" si="29"/>
        <v>1574.051145463482</v>
      </c>
      <c r="AW97" s="134">
        <f t="shared" si="29"/>
        <v>1903.0312409725441</v>
      </c>
      <c r="AX97" s="134">
        <f t="shared" si="29"/>
        <v>2226.3203287708056</v>
      </c>
      <c r="AY97" s="134">
        <f t="shared" si="29"/>
        <v>2689.2452145374687</v>
      </c>
      <c r="AZ97" s="134">
        <f t="shared" si="29"/>
        <v>2990.6749469357251</v>
      </c>
      <c r="BA97" s="134">
        <f t="shared" si="29"/>
        <v>3140.9229328387701</v>
      </c>
      <c r="BB97" s="134">
        <f t="shared" si="29"/>
        <v>3012.021166698984</v>
      </c>
      <c r="BC97" s="134">
        <f t="shared" si="29"/>
        <v>2425.9510548214885</v>
      </c>
      <c r="BD97" s="134">
        <f t="shared" si="29"/>
        <v>1414.7579598053403</v>
      </c>
      <c r="BE97" s="134">
        <f t="shared" si="29"/>
        <v>1420.8428484053352</v>
      </c>
      <c r="BF97" s="134">
        <f t="shared" si="29"/>
        <v>1465.392209616575</v>
      </c>
      <c r="BG97" s="134">
        <f t="shared" si="29"/>
        <v>1698.2695550272188</v>
      </c>
      <c r="BH97" s="227">
        <f t="shared" si="29"/>
        <v>2010.0337092432474</v>
      </c>
      <c r="BI97" s="134">
        <f t="shared" si="29"/>
        <v>2118.2767134766536</v>
      </c>
      <c r="BJ97" s="134">
        <f t="shared" si="29"/>
        <v>2493.3100939001984</v>
      </c>
      <c r="BK97" s="134">
        <f t="shared" si="29"/>
        <v>2679.2367238565553</v>
      </c>
      <c r="BL97" s="134">
        <f t="shared" ref="BL97:BT97" si="30">BL10+BL60+BL69+BL49+BL53+BL80+BL84+BL76+BL77+BL88+BL85+BL91</f>
        <v>4274.4935652628419</v>
      </c>
      <c r="BM97" s="134">
        <f t="shared" si="30"/>
        <v>5348.5484000439055</v>
      </c>
      <c r="BN97" s="134">
        <f t="shared" si="30"/>
        <v>6479.9130541664217</v>
      </c>
      <c r="BO97" s="134">
        <f t="shared" si="30"/>
        <v>6916.5123564755131</v>
      </c>
      <c r="BP97" s="134">
        <f t="shared" si="30"/>
        <v>7581.7676323992355</v>
      </c>
      <c r="BQ97" s="134">
        <f t="shared" si="30"/>
        <v>7318.8835472365681</v>
      </c>
      <c r="BR97" s="134">
        <f t="shared" si="30"/>
        <v>7844.0011761718833</v>
      </c>
      <c r="BS97" s="134">
        <f t="shared" si="30"/>
        <v>8048.5483406787653</v>
      </c>
      <c r="BT97" s="134">
        <f t="shared" si="30"/>
        <v>7857.0462746173262</v>
      </c>
      <c r="BU97" s="134">
        <f>BU10+BU60+BU69+BU49+BU53+BU80+BU84+BU76+BU77+BU88+BU85+BU91</f>
        <v>7540.9548530189213</v>
      </c>
      <c r="BV97" s="134">
        <f t="shared" ref="BV97:BZ97" si="31">BV10+BV60+BV69+BV49+BV53+BV80+BV84+BV76+BV77+BV88+BV85+BV91</f>
        <v>8189.3474873083442</v>
      </c>
      <c r="BW97" s="134">
        <f t="shared" si="31"/>
        <v>8365.6412295967602</v>
      </c>
      <c r="BX97" s="134">
        <f t="shared" si="31"/>
        <v>8504.4960886159206</v>
      </c>
      <c r="BY97" s="134">
        <f t="shared" si="31"/>
        <v>8705.8481360024762</v>
      </c>
      <c r="BZ97" s="135">
        <f t="shared" si="31"/>
        <v>8913.0222917111714</v>
      </c>
    </row>
    <row r="98" spans="1:78" ht="24.75" customHeight="1" x14ac:dyDescent="0.35">
      <c r="A98" s="132"/>
      <c r="B98" s="61" t="s">
        <v>329</v>
      </c>
      <c r="C98" s="51"/>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f t="shared" ref="BL98:BZ99" si="32">BL89</f>
        <v>0</v>
      </c>
      <c r="BM98" s="134">
        <f t="shared" si="32"/>
        <v>0</v>
      </c>
      <c r="BN98" s="134">
        <f t="shared" si="32"/>
        <v>0</v>
      </c>
      <c r="BO98" s="134">
        <f t="shared" si="32"/>
        <v>0</v>
      </c>
      <c r="BP98" s="134">
        <f t="shared" si="32"/>
        <v>0</v>
      </c>
      <c r="BQ98" s="134">
        <f t="shared" si="32"/>
        <v>5.8574696600000031</v>
      </c>
      <c r="BR98" s="134">
        <f t="shared" si="32"/>
        <v>56.150329630000009</v>
      </c>
      <c r="BS98" s="134">
        <f t="shared" si="32"/>
        <v>490.79643462000007</v>
      </c>
      <c r="BT98" s="134">
        <f t="shared" si="32"/>
        <v>1585.2890467599996</v>
      </c>
      <c r="BU98" s="134">
        <f t="shared" si="32"/>
        <v>3188.1382266982941</v>
      </c>
      <c r="BV98" s="134">
        <f t="shared" si="32"/>
        <v>0</v>
      </c>
      <c r="BW98" s="134">
        <f t="shared" si="32"/>
        <v>0</v>
      </c>
      <c r="BX98" s="134">
        <f t="shared" si="32"/>
        <v>0</v>
      </c>
      <c r="BY98" s="134">
        <f t="shared" si="32"/>
        <v>0</v>
      </c>
      <c r="BZ98" s="135">
        <f t="shared" si="32"/>
        <v>0</v>
      </c>
    </row>
    <row r="99" spans="1:78" x14ac:dyDescent="0.35">
      <c r="A99" s="132"/>
      <c r="B99" s="61" t="s">
        <v>330</v>
      </c>
      <c r="C99" s="51"/>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134">
        <f t="shared" ref="AH99:BT99" si="33">AH90</f>
        <v>0</v>
      </c>
      <c r="AI99" s="134">
        <f t="shared" si="33"/>
        <v>0</v>
      </c>
      <c r="AJ99" s="134">
        <f t="shared" si="33"/>
        <v>0</v>
      </c>
      <c r="AK99" s="134">
        <f t="shared" si="33"/>
        <v>0</v>
      </c>
      <c r="AL99" s="134">
        <f t="shared" si="33"/>
        <v>0</v>
      </c>
      <c r="AM99" s="134">
        <f t="shared" si="33"/>
        <v>0</v>
      </c>
      <c r="AN99" s="134">
        <f t="shared" si="33"/>
        <v>0</v>
      </c>
      <c r="AO99" s="134">
        <f t="shared" si="33"/>
        <v>0</v>
      </c>
      <c r="AP99" s="134">
        <f t="shared" si="33"/>
        <v>0</v>
      </c>
      <c r="AQ99" s="134">
        <f t="shared" si="33"/>
        <v>0</v>
      </c>
      <c r="AR99" s="134">
        <f t="shared" si="33"/>
        <v>0</v>
      </c>
      <c r="AS99" s="134">
        <f t="shared" si="33"/>
        <v>0</v>
      </c>
      <c r="AT99" s="134">
        <f t="shared" si="33"/>
        <v>0</v>
      </c>
      <c r="AU99" s="134">
        <f t="shared" si="33"/>
        <v>0</v>
      </c>
      <c r="AV99" s="134">
        <f t="shared" si="33"/>
        <v>0</v>
      </c>
      <c r="AW99" s="134">
        <f t="shared" si="33"/>
        <v>0</v>
      </c>
      <c r="AX99" s="134">
        <f t="shared" si="33"/>
        <v>0</v>
      </c>
      <c r="AY99" s="134">
        <f t="shared" si="33"/>
        <v>0</v>
      </c>
      <c r="AZ99" s="134">
        <f t="shared" si="33"/>
        <v>0</v>
      </c>
      <c r="BA99" s="134">
        <f t="shared" si="33"/>
        <v>0</v>
      </c>
      <c r="BB99" s="134">
        <f t="shared" si="33"/>
        <v>0</v>
      </c>
      <c r="BC99" s="134">
        <f t="shared" si="33"/>
        <v>0</v>
      </c>
      <c r="BD99" s="134">
        <f t="shared" si="33"/>
        <v>0</v>
      </c>
      <c r="BE99" s="134">
        <f t="shared" si="33"/>
        <v>0</v>
      </c>
      <c r="BF99" s="134">
        <f t="shared" si="33"/>
        <v>0</v>
      </c>
      <c r="BG99" s="134">
        <f t="shared" si="33"/>
        <v>0</v>
      </c>
      <c r="BH99" s="134">
        <f t="shared" si="33"/>
        <v>0</v>
      </c>
      <c r="BI99" s="134">
        <f t="shared" si="33"/>
        <v>0</v>
      </c>
      <c r="BJ99" s="134">
        <f t="shared" si="33"/>
        <v>0</v>
      </c>
      <c r="BK99" s="134">
        <f t="shared" si="33"/>
        <v>0</v>
      </c>
      <c r="BL99" s="134">
        <f t="shared" si="33"/>
        <v>0</v>
      </c>
      <c r="BM99" s="134">
        <f t="shared" si="33"/>
        <v>0</v>
      </c>
      <c r="BN99" s="134">
        <f t="shared" si="33"/>
        <v>0</v>
      </c>
      <c r="BO99" s="134">
        <f t="shared" si="33"/>
        <v>0</v>
      </c>
      <c r="BP99" s="134">
        <f t="shared" si="33"/>
        <v>0</v>
      </c>
      <c r="BQ99" s="134">
        <f t="shared" si="33"/>
        <v>0</v>
      </c>
      <c r="BR99" s="134">
        <f t="shared" si="33"/>
        <v>0</v>
      </c>
      <c r="BS99" s="134">
        <f t="shared" si="33"/>
        <v>0</v>
      </c>
      <c r="BT99" s="134">
        <f t="shared" si="33"/>
        <v>0</v>
      </c>
      <c r="BU99" s="134">
        <f t="shared" si="32"/>
        <v>0</v>
      </c>
      <c r="BV99" s="134">
        <f t="shared" si="32"/>
        <v>-222.12145203151982</v>
      </c>
      <c r="BW99" s="134">
        <f t="shared" si="32"/>
        <v>-491.10695156704219</v>
      </c>
      <c r="BX99" s="134">
        <f t="shared" si="32"/>
        <v>-520.15617449098568</v>
      </c>
      <c r="BY99" s="134">
        <f t="shared" si="32"/>
        <v>-711.78381995869267</v>
      </c>
      <c r="BZ99" s="135">
        <f t="shared" si="32"/>
        <v>-967.20559431509207</v>
      </c>
    </row>
    <row r="100" spans="1:78" ht="26.25" customHeight="1" x14ac:dyDescent="0.35">
      <c r="A100" s="132"/>
      <c r="B100" s="139" t="s">
        <v>322</v>
      </c>
      <c r="C100" s="51"/>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134">
        <f t="shared" ref="AH100:BT100" si="34">AH6+AH61+AH70+AH75+AH79+AH83+AH85+AH87</f>
        <v>1071</v>
      </c>
      <c r="AI100" s="134">
        <f t="shared" si="34"/>
        <v>1194</v>
      </c>
      <c r="AJ100" s="134">
        <f t="shared" si="34"/>
        <v>1476</v>
      </c>
      <c r="AK100" s="134">
        <f t="shared" si="34"/>
        <v>2096.33</v>
      </c>
      <c r="AL100" s="134">
        <f t="shared" si="34"/>
        <v>2419</v>
      </c>
      <c r="AM100" s="134">
        <f t="shared" si="34"/>
        <v>2704</v>
      </c>
      <c r="AN100" s="134">
        <f t="shared" si="34"/>
        <v>3117</v>
      </c>
      <c r="AO100" s="134">
        <f t="shared" si="34"/>
        <v>3515</v>
      </c>
      <c r="AP100" s="134">
        <f t="shared" si="34"/>
        <v>3782</v>
      </c>
      <c r="AQ100" s="134">
        <f t="shared" si="34"/>
        <v>3985</v>
      </c>
      <c r="AR100" s="134">
        <f t="shared" si="34"/>
        <v>4434.1280000000006</v>
      </c>
      <c r="AS100" s="134">
        <f t="shared" si="34"/>
        <v>5031.3342119219333</v>
      </c>
      <c r="AT100" s="134">
        <f t="shared" si="34"/>
        <v>5790.8220000000001</v>
      </c>
      <c r="AU100" s="134">
        <f t="shared" si="34"/>
        <v>6001.4549999999999</v>
      </c>
      <c r="AV100" s="134">
        <f t="shared" si="34"/>
        <v>7260.0259999999998</v>
      </c>
      <c r="AW100" s="134">
        <f t="shared" si="34"/>
        <v>8069.4830000000002</v>
      </c>
      <c r="AX100" s="134">
        <f t="shared" si="34"/>
        <v>8344.4640593971671</v>
      </c>
      <c r="AY100" s="134">
        <f t="shared" si="34"/>
        <v>8494.3502538867524</v>
      </c>
      <c r="AZ100" s="134">
        <f t="shared" si="34"/>
        <v>8602.025694728236</v>
      </c>
      <c r="BA100" s="134">
        <f t="shared" si="34"/>
        <v>8640.5586407757619</v>
      </c>
      <c r="BB100" s="134">
        <f t="shared" si="34"/>
        <v>8595.464433952191</v>
      </c>
      <c r="BC100" s="134">
        <f t="shared" si="34"/>
        <v>8942.0083998374503</v>
      </c>
      <c r="BD100" s="134">
        <f t="shared" si="34"/>
        <v>9531.7037557356707</v>
      </c>
      <c r="BE100" s="134">
        <f t="shared" si="34"/>
        <v>10294.057763499603</v>
      </c>
      <c r="BF100" s="134">
        <f t="shared" si="34"/>
        <v>10697.652014520467</v>
      </c>
      <c r="BG100" s="134">
        <f t="shared" si="34"/>
        <v>10903.644924357332</v>
      </c>
      <c r="BH100" s="134">
        <f t="shared" si="34"/>
        <v>12347.603465567412</v>
      </c>
      <c r="BI100" s="134">
        <f t="shared" si="34"/>
        <v>12833.50964645738</v>
      </c>
      <c r="BJ100" s="134">
        <f t="shared" si="34"/>
        <v>13779.58616835176</v>
      </c>
      <c r="BK100" s="134">
        <f t="shared" si="34"/>
        <v>14380.045118128428</v>
      </c>
      <c r="BL100" s="134">
        <f t="shared" si="34"/>
        <v>15553.985666372697</v>
      </c>
      <c r="BM100" s="134">
        <f t="shared" si="34"/>
        <v>16362.454703807016</v>
      </c>
      <c r="BN100" s="134">
        <f t="shared" si="34"/>
        <v>16766.754930850635</v>
      </c>
      <c r="BO100" s="134">
        <f t="shared" si="34"/>
        <v>16629.992018452118</v>
      </c>
      <c r="BP100" s="134">
        <f t="shared" si="34"/>
        <v>16184.951057678054</v>
      </c>
      <c r="BQ100" s="134">
        <f t="shared" si="34"/>
        <v>13608.902623134025</v>
      </c>
      <c r="BR100" s="134">
        <f t="shared" si="34"/>
        <v>13177.017597510659</v>
      </c>
      <c r="BS100" s="134">
        <f t="shared" si="34"/>
        <v>12622.440761023719</v>
      </c>
      <c r="BT100" s="134">
        <f t="shared" si="34"/>
        <v>12009.579043548862</v>
      </c>
      <c r="BU100" s="134">
        <f>BU6+BU61+BU70+BU75+BU79+BU83+BU85+BU87</f>
        <v>11499.825956021594</v>
      </c>
      <c r="BV100" s="134">
        <f t="shared" ref="BV100:BZ100" si="35">BV6+BV61+BV70+BV75+BV79+BV83+BV85+BV87</f>
        <v>10866.60371174908</v>
      </c>
      <c r="BW100" s="134">
        <f t="shared" si="35"/>
        <v>10441.844082449003</v>
      </c>
      <c r="BX100" s="134">
        <f t="shared" si="35"/>
        <v>10222.222189408863</v>
      </c>
      <c r="BY100" s="134">
        <f t="shared" si="35"/>
        <v>10251.121378317006</v>
      </c>
      <c r="BZ100" s="135">
        <f t="shared" si="35"/>
        <v>10426.503372456802</v>
      </c>
    </row>
    <row r="101" spans="1:78" x14ac:dyDescent="0.35">
      <c r="A101" s="132"/>
      <c r="B101" s="139" t="s">
        <v>299</v>
      </c>
      <c r="C101" s="51"/>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134">
        <f t="shared" ref="AH101:BK101" si="36">AH11+AH62+AH71+AH76+AH45+AH50+AH53+AH54+AH77+AH80+AH81+AH84+SUM(AH88:AH91)</f>
        <v>1621</v>
      </c>
      <c r="AI101" s="134">
        <f t="shared" si="36"/>
        <v>1746</v>
      </c>
      <c r="AJ101" s="134">
        <f t="shared" si="36"/>
        <v>2354</v>
      </c>
      <c r="AK101" s="134">
        <f t="shared" si="36"/>
        <v>3760.92</v>
      </c>
      <c r="AL101" s="134">
        <f t="shared" si="36"/>
        <v>5498</v>
      </c>
      <c r="AM101" s="134">
        <f t="shared" si="36"/>
        <v>6745</v>
      </c>
      <c r="AN101" s="134">
        <f t="shared" si="36"/>
        <v>7666</v>
      </c>
      <c r="AO101" s="134">
        <f t="shared" si="36"/>
        <v>8717</v>
      </c>
      <c r="AP101" s="134">
        <f t="shared" si="36"/>
        <v>9394</v>
      </c>
      <c r="AQ101" s="134">
        <f t="shared" si="36"/>
        <v>9387.7080000000005</v>
      </c>
      <c r="AR101" s="134">
        <f t="shared" si="36"/>
        <v>8665.8220000000001</v>
      </c>
      <c r="AS101" s="134">
        <f t="shared" si="36"/>
        <v>9037.4317880780673</v>
      </c>
      <c r="AT101" s="134">
        <f t="shared" si="36"/>
        <v>10852.014999999998</v>
      </c>
      <c r="AU101" s="134">
        <f t="shared" si="36"/>
        <v>14083.792899511733</v>
      </c>
      <c r="AV101" s="134">
        <f t="shared" si="36"/>
        <v>18054.872000000003</v>
      </c>
      <c r="AW101" s="134">
        <f t="shared" si="36"/>
        <v>20526.009000000005</v>
      </c>
      <c r="AX101" s="134">
        <f t="shared" si="36"/>
        <v>21777.352154602828</v>
      </c>
      <c r="AY101" s="134">
        <f t="shared" si="36"/>
        <v>23126.355372113245</v>
      </c>
      <c r="AZ101" s="134">
        <f t="shared" si="36"/>
        <v>23596.575062271761</v>
      </c>
      <c r="BA101" s="134">
        <f t="shared" si="36"/>
        <v>22813.948107224242</v>
      </c>
      <c r="BB101" s="134">
        <f t="shared" si="36"/>
        <v>22418.676401047804</v>
      </c>
      <c r="BC101" s="134">
        <f t="shared" si="36"/>
        <v>21599.330742630242</v>
      </c>
      <c r="BD101" s="134">
        <f t="shared" si="36"/>
        <v>19899.894698082491</v>
      </c>
      <c r="BE101" s="134">
        <f t="shared" si="36"/>
        <v>20372.2099023105</v>
      </c>
      <c r="BF101" s="134">
        <f t="shared" si="36"/>
        <v>21296.236791257114</v>
      </c>
      <c r="BG101" s="134">
        <f t="shared" si="36"/>
        <v>22121.324932195923</v>
      </c>
      <c r="BH101" s="134">
        <f t="shared" si="36"/>
        <v>22351.793582913007</v>
      </c>
      <c r="BI101" s="134">
        <f t="shared" si="36"/>
        <v>22518.823883184625</v>
      </c>
      <c r="BJ101" s="134">
        <f t="shared" si="36"/>
        <v>23392.650364503712</v>
      </c>
      <c r="BK101" s="134">
        <f t="shared" si="36"/>
        <v>24316.036793454667</v>
      </c>
      <c r="BL101" s="134">
        <f t="shared" ref="BL101:BT101" si="37">BL11+BL62+BL71+BL76+BL45+BL50+BL53+BL54+BL77+BL80+BL81+BL84+SUM(BL88:BL91)</f>
        <v>25412.856934317304</v>
      </c>
      <c r="BM101" s="134">
        <f t="shared" si="37"/>
        <v>30333.368116922975</v>
      </c>
      <c r="BN101" s="134">
        <f t="shared" si="37"/>
        <v>31998.108116931067</v>
      </c>
      <c r="BO101" s="134">
        <f t="shared" si="37"/>
        <v>33310.027421227693</v>
      </c>
      <c r="BP101" s="134">
        <f t="shared" si="37"/>
        <v>35221.006228371945</v>
      </c>
      <c r="BQ101" s="134">
        <f t="shared" si="37"/>
        <v>32562.023201492138</v>
      </c>
      <c r="BR101" s="134">
        <f t="shared" si="37"/>
        <v>32663.702577279339</v>
      </c>
      <c r="BS101" s="134">
        <f t="shared" si="37"/>
        <v>32785.63849840629</v>
      </c>
      <c r="BT101" s="134">
        <f t="shared" si="37"/>
        <v>32921.676341141152</v>
      </c>
      <c r="BU101" s="134">
        <f>BU11+BU62+BU71+BU76+BU45+BU50+BU53+BU54+BU77+BU80+BU81+BU84+SUM(BU88:BU91)</f>
        <v>33610.510802991441</v>
      </c>
      <c r="BV101" s="134">
        <f t="shared" ref="BV101:BZ101" si="38">BV11+BV62+BV71+BV76+BV45+BV50+BV53+BV54+BV77+BV80+BV81+BV84+SUM(BV88:BV91)</f>
        <v>33931.485239724367</v>
      </c>
      <c r="BW101" s="134">
        <f t="shared" si="38"/>
        <v>34032.381777995324</v>
      </c>
      <c r="BX101" s="134">
        <f t="shared" si="38"/>
        <v>34071.741502512996</v>
      </c>
      <c r="BY101" s="134">
        <f t="shared" si="38"/>
        <v>34751.789995906358</v>
      </c>
      <c r="BZ101" s="135">
        <f t="shared" si="38"/>
        <v>35380.50359467863</v>
      </c>
    </row>
    <row r="102" spans="1:78" s="57" customFormat="1" x14ac:dyDescent="0.35">
      <c r="A102" s="146"/>
      <c r="B102" s="57" t="s">
        <v>88</v>
      </c>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47">
        <f>AH101+AH100</f>
        <v>2692</v>
      </c>
      <c r="AI102" s="47">
        <f t="shared" ref="AI102:BU102" si="39">AI101+AI100</f>
        <v>2940</v>
      </c>
      <c r="AJ102" s="47">
        <f t="shared" si="39"/>
        <v>3830</v>
      </c>
      <c r="AK102" s="47">
        <f t="shared" si="39"/>
        <v>5857.25</v>
      </c>
      <c r="AL102" s="47">
        <f t="shared" si="39"/>
        <v>7917</v>
      </c>
      <c r="AM102" s="47">
        <f t="shared" si="39"/>
        <v>9449</v>
      </c>
      <c r="AN102" s="47">
        <f t="shared" si="39"/>
        <v>10783</v>
      </c>
      <c r="AO102" s="47">
        <f t="shared" si="39"/>
        <v>12232</v>
      </c>
      <c r="AP102" s="47">
        <f t="shared" si="39"/>
        <v>13176</v>
      </c>
      <c r="AQ102" s="47">
        <f t="shared" si="39"/>
        <v>13372.708000000001</v>
      </c>
      <c r="AR102" s="47">
        <f t="shared" si="39"/>
        <v>13099.95</v>
      </c>
      <c r="AS102" s="47">
        <f t="shared" si="39"/>
        <v>14068.766</v>
      </c>
      <c r="AT102" s="47">
        <f t="shared" si="39"/>
        <v>16642.837</v>
      </c>
      <c r="AU102" s="47">
        <f t="shared" si="39"/>
        <v>20085.247899511734</v>
      </c>
      <c r="AV102" s="47">
        <f t="shared" si="39"/>
        <v>25314.898000000001</v>
      </c>
      <c r="AW102" s="47">
        <f t="shared" si="39"/>
        <v>28595.492000000006</v>
      </c>
      <c r="AX102" s="47">
        <f t="shared" si="39"/>
        <v>30121.816213999995</v>
      </c>
      <c r="AY102" s="47">
        <f t="shared" si="39"/>
        <v>31620.705625999995</v>
      </c>
      <c r="AZ102" s="47">
        <f t="shared" si="39"/>
        <v>32198.600756999997</v>
      </c>
      <c r="BA102" s="47">
        <f t="shared" si="39"/>
        <v>31454.506748000003</v>
      </c>
      <c r="BB102" s="47">
        <f t="shared" si="39"/>
        <v>31014.140834999995</v>
      </c>
      <c r="BC102" s="47">
        <f t="shared" si="39"/>
        <v>30541.339142467692</v>
      </c>
      <c r="BD102" s="47">
        <f t="shared" si="39"/>
        <v>29431.598453818162</v>
      </c>
      <c r="BE102" s="47">
        <f t="shared" si="39"/>
        <v>30666.267665810105</v>
      </c>
      <c r="BF102" s="47">
        <f t="shared" si="39"/>
        <v>31993.88880577758</v>
      </c>
      <c r="BG102" s="47">
        <f t="shared" si="39"/>
        <v>33024.969856553253</v>
      </c>
      <c r="BH102" s="47">
        <f t="shared" si="39"/>
        <v>34699.397048480416</v>
      </c>
      <c r="BI102" s="47">
        <f t="shared" si="39"/>
        <v>35352.333529642005</v>
      </c>
      <c r="BJ102" s="47">
        <f t="shared" si="39"/>
        <v>37172.236532855473</v>
      </c>
      <c r="BK102" s="47">
        <f t="shared" si="39"/>
        <v>38696.081911583096</v>
      </c>
      <c r="BL102" s="47">
        <f t="shared" si="39"/>
        <v>40966.842600689997</v>
      </c>
      <c r="BM102" s="47">
        <f t="shared" si="39"/>
        <v>46695.822820729991</v>
      </c>
      <c r="BN102" s="47">
        <f t="shared" si="39"/>
        <v>48764.863047781706</v>
      </c>
      <c r="BO102" s="47">
        <f t="shared" si="39"/>
        <v>49940.019439679811</v>
      </c>
      <c r="BP102" s="47">
        <f t="shared" si="39"/>
        <v>51405.957286049997</v>
      </c>
      <c r="BQ102" s="47">
        <f t="shared" si="39"/>
        <v>46170.92582462616</v>
      </c>
      <c r="BR102" s="47">
        <f t="shared" si="39"/>
        <v>45840.720174789996</v>
      </c>
      <c r="BS102" s="47">
        <f t="shared" si="39"/>
        <v>45408.079259430007</v>
      </c>
      <c r="BT102" s="47">
        <f t="shared" si="39"/>
        <v>44931.255384690012</v>
      </c>
      <c r="BU102" s="47">
        <f t="shared" si="39"/>
        <v>45110.336759013036</v>
      </c>
      <c r="BV102" s="47">
        <f>BV101+BV100</f>
        <v>44798.088951473444</v>
      </c>
      <c r="BW102" s="47">
        <f>BW101+BW100</f>
        <v>44474.225860444327</v>
      </c>
      <c r="BX102" s="47">
        <f>BX101+BX100</f>
        <v>44293.963691921861</v>
      </c>
      <c r="BY102" s="47">
        <f>BY101+BY100</f>
        <v>45002.91137422336</v>
      </c>
      <c r="BZ102" s="48">
        <f>BZ101+BZ100</f>
        <v>45807.006967135429</v>
      </c>
    </row>
    <row r="103" spans="1:78" ht="26.25" customHeight="1" x14ac:dyDescent="0.35">
      <c r="A103" s="132"/>
      <c r="B103" s="57" t="s">
        <v>331</v>
      </c>
      <c r="C103" s="51"/>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256" t="s">
        <v>293</v>
      </c>
      <c r="BI103" s="134"/>
      <c r="BJ103" s="134"/>
      <c r="BK103" s="134"/>
      <c r="BL103" s="256" t="s">
        <v>293</v>
      </c>
      <c r="BM103" s="134"/>
      <c r="BN103" s="134"/>
      <c r="BO103" s="134"/>
      <c r="BP103" s="134"/>
      <c r="BQ103" s="134"/>
      <c r="BR103" s="134"/>
      <c r="BS103" s="134"/>
      <c r="BT103" s="134"/>
      <c r="BU103" s="134"/>
      <c r="BV103" s="134"/>
      <c r="BW103" s="134"/>
      <c r="BX103" s="134"/>
      <c r="BY103" s="134"/>
      <c r="BZ103" s="135"/>
    </row>
    <row r="104" spans="1:78" x14ac:dyDescent="0.35">
      <c r="A104" s="132"/>
      <c r="B104" s="61" t="s">
        <v>328</v>
      </c>
      <c r="C104" s="51"/>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134">
        <f t="shared" ref="AH104:BK104" si="40">AH37+AH65+AH83</f>
        <v>879.13660835202791</v>
      </c>
      <c r="AI104" s="134">
        <f t="shared" si="40"/>
        <v>965.71952684567862</v>
      </c>
      <c r="AJ104" s="134">
        <f t="shared" si="40"/>
        <v>1165.6784581666639</v>
      </c>
      <c r="AK104" s="134">
        <f t="shared" si="40"/>
        <v>1639.2650340306036</v>
      </c>
      <c r="AL104" s="134">
        <f t="shared" si="40"/>
        <v>1851.3099674185678</v>
      </c>
      <c r="AM104" s="134">
        <f t="shared" si="40"/>
        <v>2016.8889613949996</v>
      </c>
      <c r="AN104" s="134">
        <f t="shared" si="40"/>
        <v>2285.0079196275701</v>
      </c>
      <c r="AO104" s="134">
        <f t="shared" si="40"/>
        <v>2502.7997699406551</v>
      </c>
      <c r="AP104" s="134">
        <f t="shared" si="40"/>
        <v>2574.1306790081708</v>
      </c>
      <c r="AQ104" s="134">
        <f t="shared" si="40"/>
        <v>2604.1375405841391</v>
      </c>
      <c r="AR104" s="134">
        <f t="shared" si="40"/>
        <v>2958.032581333252</v>
      </c>
      <c r="AS104" s="134">
        <f t="shared" si="40"/>
        <v>3196.5630327702083</v>
      </c>
      <c r="AT104" s="134">
        <f t="shared" si="40"/>
        <v>3588.5128467443524</v>
      </c>
      <c r="AU104" s="134">
        <f t="shared" si="40"/>
        <v>4013.0219693975573</v>
      </c>
      <c r="AV104" s="134">
        <f t="shared" si="40"/>
        <v>4947.6392028615437</v>
      </c>
      <c r="AW104" s="134">
        <f t="shared" si="40"/>
        <v>5390.1946462719416</v>
      </c>
      <c r="AX104" s="134">
        <f t="shared" si="40"/>
        <v>5624.3306398979967</v>
      </c>
      <c r="AY104" s="134">
        <f t="shared" si="40"/>
        <v>5955.8548748241155</v>
      </c>
      <c r="AZ104" s="134">
        <f t="shared" si="40"/>
        <v>6094.6968416297641</v>
      </c>
      <c r="BA104" s="134">
        <f t="shared" si="40"/>
        <v>6209.4369681790304</v>
      </c>
      <c r="BB104" s="134">
        <f t="shared" si="40"/>
        <v>6235.793846672108</v>
      </c>
      <c r="BC104" s="134">
        <f t="shared" si="40"/>
        <v>6610.5244448185294</v>
      </c>
      <c r="BD104" s="134">
        <f t="shared" si="40"/>
        <v>7161.3827794828449</v>
      </c>
      <c r="BE104" s="134">
        <f t="shared" si="40"/>
        <v>7817.6821619821239</v>
      </c>
      <c r="BF104" s="134">
        <f t="shared" si="40"/>
        <v>8579.982507645871</v>
      </c>
      <c r="BG104" s="134">
        <f t="shared" si="40"/>
        <v>9007.604491842576</v>
      </c>
      <c r="BH104" s="227">
        <f t="shared" si="40"/>
        <v>10519.076117122559</v>
      </c>
      <c r="BI104" s="134">
        <f t="shared" si="40"/>
        <v>10990.213712341436</v>
      </c>
      <c r="BJ104" s="134">
        <f t="shared" si="40"/>
        <v>11749.973946554235</v>
      </c>
      <c r="BK104" s="134">
        <f t="shared" si="40"/>
        <v>12308.255202199914</v>
      </c>
      <c r="BL104" s="134">
        <f t="shared" ref="BL104:BU104" si="41">BL37+BL65+BL75+BL79+BL83+BL87</f>
        <v>12769.37405091318</v>
      </c>
      <c r="BM104" s="134">
        <f t="shared" si="41"/>
        <v>13485.278884461528</v>
      </c>
      <c r="BN104" s="134">
        <f t="shared" si="41"/>
        <v>13776.993584378495</v>
      </c>
      <c r="BO104" s="134">
        <f t="shared" si="41"/>
        <v>13629.556631362422</v>
      </c>
      <c r="BP104" s="134">
        <f t="shared" si="41"/>
        <v>13321.914565692789</v>
      </c>
      <c r="BQ104" s="134">
        <f t="shared" si="41"/>
        <v>12961.116992112904</v>
      </c>
      <c r="BR104" s="134">
        <f t="shared" si="41"/>
        <v>12603.588065432599</v>
      </c>
      <c r="BS104" s="134">
        <f t="shared" si="41"/>
        <v>12139.63506699298</v>
      </c>
      <c r="BT104" s="134">
        <f t="shared" si="41"/>
        <v>11644.752632831473</v>
      </c>
      <c r="BU104" s="134">
        <f t="shared" si="41"/>
        <v>11284.995935451258</v>
      </c>
      <c r="BV104" s="134">
        <f>BV37+BV65+BV75+BV79+BV83+BV87</f>
        <v>10829.805733405512</v>
      </c>
      <c r="BW104" s="134">
        <f t="shared" ref="BW104:BZ104" si="42">BW37+BW65+BW75+BW79+BW83+BW87</f>
        <v>10440.993031307069</v>
      </c>
      <c r="BX104" s="134">
        <f t="shared" si="42"/>
        <v>10220.71502709203</v>
      </c>
      <c r="BY104" s="134">
        <f t="shared" si="42"/>
        <v>10248.899144759484</v>
      </c>
      <c r="BZ104" s="135">
        <f t="shared" si="42"/>
        <v>10423.555577378749</v>
      </c>
    </row>
    <row r="105" spans="1:78" x14ac:dyDescent="0.35">
      <c r="A105" s="132"/>
      <c r="B105" s="61" t="s">
        <v>318</v>
      </c>
      <c r="C105" s="51"/>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134">
        <f t="shared" ref="AH105:BU105" si="43">AH38+AH66</f>
        <v>173.98603128178249</v>
      </c>
      <c r="AI105" s="134">
        <f t="shared" si="43"/>
        <v>191.91759828256252</v>
      </c>
      <c r="AJ105" s="134">
        <f t="shared" si="43"/>
        <v>231.39129284350997</v>
      </c>
      <c r="AK105" s="134">
        <f t="shared" si="43"/>
        <v>298.96993997116317</v>
      </c>
      <c r="AL105" s="134">
        <f t="shared" si="43"/>
        <v>388.36914883756549</v>
      </c>
      <c r="AM105" s="134">
        <f t="shared" si="43"/>
        <v>442.99125490758956</v>
      </c>
      <c r="AN105" s="134">
        <f t="shared" si="43"/>
        <v>492.20964010500967</v>
      </c>
      <c r="AO105" s="134">
        <f t="shared" si="43"/>
        <v>558.88540844568683</v>
      </c>
      <c r="AP105" s="134">
        <f t="shared" si="43"/>
        <v>645.40178856227408</v>
      </c>
      <c r="AQ105" s="134">
        <f t="shared" si="43"/>
        <v>660.33447330565866</v>
      </c>
      <c r="AR105" s="134">
        <f t="shared" si="43"/>
        <v>749.87724320652671</v>
      </c>
      <c r="AS105" s="134">
        <f t="shared" si="43"/>
        <v>886.22282284645803</v>
      </c>
      <c r="AT105" s="134">
        <f t="shared" si="43"/>
        <v>1140.0778012292672</v>
      </c>
      <c r="AU105" s="134">
        <f t="shared" si="43"/>
        <v>1450.0592963380868</v>
      </c>
      <c r="AV105" s="134">
        <f t="shared" si="43"/>
        <v>1976.8686907194983</v>
      </c>
      <c r="AW105" s="134">
        <f t="shared" si="43"/>
        <v>2532.5381014695945</v>
      </c>
      <c r="AX105" s="134">
        <f t="shared" si="43"/>
        <v>3215.7905667483042</v>
      </c>
      <c r="AY105" s="134">
        <f t="shared" si="43"/>
        <v>3832.4483674293779</v>
      </c>
      <c r="AZ105" s="134">
        <f t="shared" si="43"/>
        <v>4268.1013320393704</v>
      </c>
      <c r="BA105" s="134">
        <f t="shared" si="43"/>
        <v>4557.5242449501457</v>
      </c>
      <c r="BB105" s="134">
        <f t="shared" si="43"/>
        <v>4887.2047576060413</v>
      </c>
      <c r="BC105" s="134">
        <f t="shared" si="43"/>
        <v>5193.2776606713469</v>
      </c>
      <c r="BD105" s="134">
        <f t="shared" si="43"/>
        <v>5572.4760072038625</v>
      </c>
      <c r="BE105" s="134">
        <f t="shared" si="43"/>
        <v>6049.1470342251359</v>
      </c>
      <c r="BF105" s="134">
        <f t="shared" si="43"/>
        <v>6757.3072068304691</v>
      </c>
      <c r="BG105" s="134">
        <f t="shared" si="43"/>
        <v>6984.0724574320702</v>
      </c>
      <c r="BH105" s="227">
        <f t="shared" si="43"/>
        <v>7155.297257357598</v>
      </c>
      <c r="BI105" s="134">
        <f t="shared" si="43"/>
        <v>7422.888283572589</v>
      </c>
      <c r="BJ105" s="134">
        <f t="shared" si="43"/>
        <v>7861.5580073674555</v>
      </c>
      <c r="BK105" s="134">
        <f t="shared" si="43"/>
        <v>8639.3355645641968</v>
      </c>
      <c r="BL105" s="134">
        <f t="shared" si="43"/>
        <v>9276.4901575728472</v>
      </c>
      <c r="BM105" s="134">
        <f t="shared" si="43"/>
        <v>10483.020756598369</v>
      </c>
      <c r="BN105" s="134">
        <f t="shared" si="43"/>
        <v>11086.344482750013</v>
      </c>
      <c r="BO105" s="134">
        <f t="shared" si="43"/>
        <v>11794.398626656106</v>
      </c>
      <c r="BP105" s="134">
        <f t="shared" si="43"/>
        <v>12942.535004600777</v>
      </c>
      <c r="BQ105" s="134">
        <f t="shared" si="43"/>
        <v>14063.187178853328</v>
      </c>
      <c r="BR105" s="134">
        <f t="shared" si="43"/>
        <v>15858.310024490012</v>
      </c>
      <c r="BS105" s="134">
        <f t="shared" si="43"/>
        <v>16991.923052836308</v>
      </c>
      <c r="BT105" s="134">
        <f t="shared" si="43"/>
        <v>17103.978334334301</v>
      </c>
      <c r="BU105" s="134">
        <f t="shared" si="43"/>
        <v>16866.824019796175</v>
      </c>
      <c r="BV105" s="134">
        <f>BV38+BV66</f>
        <v>18249.919438332348</v>
      </c>
      <c r="BW105" s="134">
        <f t="shared" ref="BW105:BY105" si="44">BW38+BW66</f>
        <v>18281.643945890642</v>
      </c>
      <c r="BX105" s="134">
        <f t="shared" si="44"/>
        <v>18322.345655432524</v>
      </c>
      <c r="BY105" s="134">
        <f t="shared" si="44"/>
        <v>18857.296578621768</v>
      </c>
      <c r="BZ105" s="135">
        <f>BZ38+BZ66</f>
        <v>19375.090971953156</v>
      </c>
    </row>
    <row r="106" spans="1:78" x14ac:dyDescent="0.35">
      <c r="A106" s="132"/>
      <c r="B106" s="61" t="s">
        <v>319</v>
      </c>
      <c r="C106" s="51"/>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134">
        <f t="shared" ref="AH106:BY106" si="45">AH39+AH67+AH54</f>
        <v>319.93644801641562</v>
      </c>
      <c r="AI106" s="134">
        <f t="shared" si="45"/>
        <v>346.39406349637238</v>
      </c>
      <c r="AJ106" s="134">
        <f t="shared" si="45"/>
        <v>429.15025325874183</v>
      </c>
      <c r="AK106" s="134">
        <f t="shared" si="45"/>
        <v>653.10198282576016</v>
      </c>
      <c r="AL106" s="134">
        <f t="shared" si="45"/>
        <v>904.06405172775965</v>
      </c>
      <c r="AM106" s="134">
        <f t="shared" si="45"/>
        <v>1124.9093961708841</v>
      </c>
      <c r="AN106" s="134">
        <f t="shared" si="45"/>
        <v>1274.2921638369685</v>
      </c>
      <c r="AO106" s="134">
        <f t="shared" si="45"/>
        <v>1495.4115737735642</v>
      </c>
      <c r="AP106" s="134">
        <f t="shared" si="45"/>
        <v>1661.4935640754265</v>
      </c>
      <c r="AQ106" s="134">
        <f t="shared" si="45"/>
        <v>1734.0699943599564</v>
      </c>
      <c r="AR106" s="134">
        <f t="shared" si="45"/>
        <v>1580.561455</v>
      </c>
      <c r="AS106" s="134">
        <f t="shared" si="45"/>
        <v>1740.6311500000002</v>
      </c>
      <c r="AT106" s="134">
        <f t="shared" si="45"/>
        <v>2198.6880353333336</v>
      </c>
      <c r="AU106" s="134">
        <f t="shared" si="45"/>
        <v>2914.7150026666668</v>
      </c>
      <c r="AV106" s="134">
        <f t="shared" si="45"/>
        <v>3586.7719856666668</v>
      </c>
      <c r="AW106" s="134">
        <f t="shared" si="45"/>
        <v>4044.0053453333339</v>
      </c>
      <c r="AX106" s="134">
        <f t="shared" si="45"/>
        <v>4664.6398293619486</v>
      </c>
      <c r="AY106" s="134">
        <f t="shared" si="45"/>
        <v>5054.6330278276318</v>
      </c>
      <c r="AZ106" s="134">
        <f t="shared" si="45"/>
        <v>5259.3567779938894</v>
      </c>
      <c r="BA106" s="134">
        <f t="shared" si="45"/>
        <v>5099.244864133073</v>
      </c>
      <c r="BB106" s="134">
        <f t="shared" si="45"/>
        <v>4991.3620183747407</v>
      </c>
      <c r="BC106" s="134">
        <f t="shared" si="45"/>
        <v>4913.0941428824599</v>
      </c>
      <c r="BD106" s="134">
        <f t="shared" si="45"/>
        <v>4799.9691073019958</v>
      </c>
      <c r="BE106" s="134">
        <f t="shared" si="45"/>
        <v>4786.4497117072478</v>
      </c>
      <c r="BF106" s="134">
        <f t="shared" si="45"/>
        <v>4874.2798953002002</v>
      </c>
      <c r="BG106" s="134">
        <f t="shared" si="45"/>
        <v>5164.6116047330152</v>
      </c>
      <c r="BH106" s="227">
        <f t="shared" si="45"/>
        <v>5448.2936791109623</v>
      </c>
      <c r="BI106" s="134">
        <f t="shared" si="45"/>
        <v>5628.494077749363</v>
      </c>
      <c r="BJ106" s="134">
        <f t="shared" si="45"/>
        <v>5792.8778503610465</v>
      </c>
      <c r="BK106" s="134">
        <f t="shared" si="45"/>
        <v>6075.7958651793906</v>
      </c>
      <c r="BL106" s="134">
        <f t="shared" si="45"/>
        <v>5411.6156377595216</v>
      </c>
      <c r="BM106" s="134">
        <f t="shared" si="45"/>
        <v>5790.5689146122786</v>
      </c>
      <c r="BN106" s="134">
        <f t="shared" si="45"/>
        <v>5557.5086604960225</v>
      </c>
      <c r="BO106" s="134">
        <f t="shared" si="45"/>
        <v>5165.5461284125304</v>
      </c>
      <c r="BP106" s="134">
        <f t="shared" si="45"/>
        <v>4793.2542106087767</v>
      </c>
      <c r="BQ106" s="134">
        <f t="shared" si="45"/>
        <v>4336.1105307043927</v>
      </c>
      <c r="BR106" s="134">
        <f t="shared" si="45"/>
        <v>3999.7340292388521</v>
      </c>
      <c r="BS106" s="134">
        <f t="shared" si="45"/>
        <v>3751.9902491902535</v>
      </c>
      <c r="BT106" s="134">
        <f t="shared" si="45"/>
        <v>3445.6029168620835</v>
      </c>
      <c r="BU106" s="134">
        <f t="shared" si="45"/>
        <v>3163.8918534967615</v>
      </c>
      <c r="BV106" s="134">
        <f t="shared" si="45"/>
        <v>3291.2333310144659</v>
      </c>
      <c r="BW106" s="134">
        <f t="shared" si="45"/>
        <v>3112.0245460590213</v>
      </c>
      <c r="BX106" s="134">
        <f t="shared" si="45"/>
        <v>2893.7522343478045</v>
      </c>
      <c r="BY106" s="134">
        <f t="shared" si="45"/>
        <v>2819.4006483355101</v>
      </c>
      <c r="BZ106" s="135">
        <f>BZ39+BZ67+BZ54</f>
        <v>2831.4136892959241</v>
      </c>
    </row>
    <row r="107" spans="1:78" x14ac:dyDescent="0.35">
      <c r="A107" s="132"/>
      <c r="B107" s="61" t="s">
        <v>320</v>
      </c>
      <c r="C107" s="51"/>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134">
        <f t="shared" ref="AH107:BY107" si="46">AH40+AH68</f>
        <v>589.28593923698281</v>
      </c>
      <c r="AI107" s="134">
        <f t="shared" si="46"/>
        <v>612.90867110654028</v>
      </c>
      <c r="AJ107" s="134">
        <f t="shared" si="46"/>
        <v>899.30659876913808</v>
      </c>
      <c r="AK107" s="134">
        <f t="shared" si="46"/>
        <v>1650.6381737850329</v>
      </c>
      <c r="AL107" s="134">
        <f t="shared" si="46"/>
        <v>2705.192373541026</v>
      </c>
      <c r="AM107" s="134">
        <f t="shared" si="46"/>
        <v>3411.740746875093</v>
      </c>
      <c r="AN107" s="134">
        <f t="shared" si="46"/>
        <v>3880.0491470459629</v>
      </c>
      <c r="AO107" s="134">
        <f t="shared" si="46"/>
        <v>4386.0520547680844</v>
      </c>
      <c r="AP107" s="134">
        <f t="shared" si="46"/>
        <v>4557.4233486582634</v>
      </c>
      <c r="AQ107" s="134">
        <f t="shared" si="46"/>
        <v>4272.8837086708436</v>
      </c>
      <c r="AR107" s="134">
        <f t="shared" si="46"/>
        <v>3439.072944</v>
      </c>
      <c r="AS107" s="134">
        <f t="shared" si="46"/>
        <v>3132.390277</v>
      </c>
      <c r="AT107" s="134">
        <f t="shared" si="46"/>
        <v>3562.720902</v>
      </c>
      <c r="AU107" s="134">
        <f t="shared" si="46"/>
        <v>5083.328547666667</v>
      </c>
      <c r="AV107" s="134">
        <f t="shared" si="46"/>
        <v>6720.6649470000002</v>
      </c>
      <c r="AW107" s="134">
        <f t="shared" si="46"/>
        <v>7298.4704266666668</v>
      </c>
      <c r="AX107" s="134">
        <f t="shared" si="46"/>
        <v>6770.7275243945533</v>
      </c>
      <c r="AY107" s="134">
        <f t="shared" si="46"/>
        <v>6492.3000610574099</v>
      </c>
      <c r="AZ107" s="134">
        <f t="shared" si="46"/>
        <v>5879.4303849678172</v>
      </c>
      <c r="BA107" s="134">
        <f t="shared" si="46"/>
        <v>4802.2826039972833</v>
      </c>
      <c r="BB107" s="134">
        <f t="shared" si="46"/>
        <v>4189.3568789879755</v>
      </c>
      <c r="BC107" s="134">
        <f t="shared" si="46"/>
        <v>3725.1490612666144</v>
      </c>
      <c r="BD107" s="134">
        <f t="shared" si="46"/>
        <v>3216.000235508508</v>
      </c>
      <c r="BE107" s="134">
        <f t="shared" si="46"/>
        <v>2852.9186309288407</v>
      </c>
      <c r="BF107" s="134">
        <f t="shared" si="46"/>
        <v>2869.2711366405547</v>
      </c>
      <c r="BG107" s="134">
        <f t="shared" si="46"/>
        <v>2752.8634056763035</v>
      </c>
      <c r="BH107" s="227">
        <f t="shared" si="46"/>
        <v>2704.1797888204469</v>
      </c>
      <c r="BI107" s="134">
        <f t="shared" si="46"/>
        <v>2961.0306207566055</v>
      </c>
      <c r="BJ107" s="134">
        <f t="shared" si="46"/>
        <v>3194.7994910607176</v>
      </c>
      <c r="BK107" s="134">
        <f t="shared" si="46"/>
        <v>3133.2427400280239</v>
      </c>
      <c r="BL107" s="134">
        <f t="shared" si="46"/>
        <v>3776.0860778774304</v>
      </c>
      <c r="BM107" s="134">
        <f t="shared" si="46"/>
        <v>6328.0440266974529</v>
      </c>
      <c r="BN107" s="134">
        <f t="shared" si="46"/>
        <v>6741.1689729287364</v>
      </c>
      <c r="BO107" s="134">
        <f t="shared" si="46"/>
        <v>7583.2088016023854</v>
      </c>
      <c r="BP107" s="134">
        <f t="shared" si="46"/>
        <v>8151.6434438887918</v>
      </c>
      <c r="BQ107" s="134">
        <f t="shared" si="46"/>
        <v>7053.2625445483209</v>
      </c>
      <c r="BR107" s="134">
        <f t="shared" si="46"/>
        <v>5107.5159623545978</v>
      </c>
      <c r="BS107" s="134">
        <f t="shared" si="46"/>
        <v>3920.384057256696</v>
      </c>
      <c r="BT107" s="134">
        <f t="shared" si="46"/>
        <v>3247.841348372327</v>
      </c>
      <c r="BU107" s="134">
        <f t="shared" si="46"/>
        <v>3032.3940605068174</v>
      </c>
      <c r="BV107" s="134">
        <f t="shared" si="46"/>
        <v>4434.5367756450323</v>
      </c>
      <c r="BW107" s="134">
        <f t="shared" si="46"/>
        <v>4745.240494579225</v>
      </c>
      <c r="BX107" s="134">
        <f t="shared" si="46"/>
        <v>4857.3735704786104</v>
      </c>
      <c r="BY107" s="134">
        <f t="shared" si="46"/>
        <v>5070.6915432060468</v>
      </c>
      <c r="BZ107" s="135">
        <f>BZ40+BZ68</f>
        <v>5221.1761904530676</v>
      </c>
    </row>
    <row r="108" spans="1:78" x14ac:dyDescent="0.35">
      <c r="A108" s="132"/>
      <c r="B108" s="61" t="s">
        <v>321</v>
      </c>
      <c r="C108" s="51"/>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134">
        <f t="shared" ref="AH108:BK108" si="47">AH41+AH69+AH84+AH77+AH91</f>
        <v>32.148709316448112</v>
      </c>
      <c r="AI108" s="134">
        <f t="shared" si="47"/>
        <v>38.97968426884615</v>
      </c>
      <c r="AJ108" s="134">
        <f t="shared" si="47"/>
        <v>49.587750808100012</v>
      </c>
      <c r="AK108" s="134">
        <f t="shared" si="47"/>
        <v>71.310338887440281</v>
      </c>
      <c r="AL108" s="134">
        <f t="shared" si="47"/>
        <v>96.597852725081168</v>
      </c>
      <c r="AM108" s="134">
        <f t="shared" si="47"/>
        <v>124.50707515143412</v>
      </c>
      <c r="AN108" s="134">
        <f t="shared" si="47"/>
        <v>150.6705316344889</v>
      </c>
      <c r="AO108" s="134">
        <f t="shared" si="47"/>
        <v>159.73148035772317</v>
      </c>
      <c r="AP108" s="134">
        <f t="shared" si="47"/>
        <v>195.97505862919874</v>
      </c>
      <c r="AQ108" s="134">
        <f t="shared" si="47"/>
        <v>258.28365007940278</v>
      </c>
      <c r="AR108" s="134">
        <f t="shared" si="47"/>
        <v>411.38882312688787</v>
      </c>
      <c r="AS108" s="134">
        <f t="shared" si="47"/>
        <v>455.14843404999999</v>
      </c>
      <c r="AT108" s="134">
        <f t="shared" si="47"/>
        <v>645.26082318101385</v>
      </c>
      <c r="AU108" s="134">
        <f t="shared" si="47"/>
        <v>856.35281221506784</v>
      </c>
      <c r="AV108" s="134">
        <f t="shared" si="47"/>
        <v>844.27257532492695</v>
      </c>
      <c r="AW108" s="134">
        <f t="shared" si="47"/>
        <v>1033.4909411552298</v>
      </c>
      <c r="AX108" s="134">
        <f t="shared" si="47"/>
        <v>1247.4996111688147</v>
      </c>
      <c r="AY108" s="134">
        <f t="shared" si="47"/>
        <v>1508.3036882910108</v>
      </c>
      <c r="AZ108" s="134">
        <f t="shared" si="47"/>
        <v>1594.8588100213278</v>
      </c>
      <c r="BA108" s="134">
        <f t="shared" si="47"/>
        <v>1613.5475461451074</v>
      </c>
      <c r="BB108" s="134">
        <f t="shared" si="47"/>
        <v>1492.1641801279961</v>
      </c>
      <c r="BC108" s="134">
        <f t="shared" si="47"/>
        <v>1222.4332864910332</v>
      </c>
      <c r="BD108" s="134">
        <f t="shared" si="47"/>
        <v>1156.5421772762502</v>
      </c>
      <c r="BE108" s="134">
        <f t="shared" si="47"/>
        <v>1171.3003434271991</v>
      </c>
      <c r="BF108" s="134">
        <f t="shared" si="47"/>
        <v>1211.7469810897792</v>
      </c>
      <c r="BG108" s="134">
        <f t="shared" si="47"/>
        <v>1387.5201185816741</v>
      </c>
      <c r="BH108" s="227">
        <f t="shared" si="47"/>
        <v>1685.327243150504</v>
      </c>
      <c r="BI108" s="134">
        <f t="shared" si="47"/>
        <v>1794.3802710649381</v>
      </c>
      <c r="BJ108" s="134">
        <f t="shared" si="47"/>
        <v>2140.2751083046505</v>
      </c>
      <c r="BK108" s="134">
        <f t="shared" si="47"/>
        <v>2305.2949801281179</v>
      </c>
      <c r="BL108" s="134">
        <f t="shared" ref="BL108:BU108" si="48">BL41+BL69+BL80+BL84+BL85+BL76+BL77+BL88+BL91</f>
        <v>3718.1819347192895</v>
      </c>
      <c r="BM108" s="134">
        <f t="shared" si="48"/>
        <v>4693.1595836145716</v>
      </c>
      <c r="BN108" s="134">
        <f t="shared" si="48"/>
        <v>5695.0183081689056</v>
      </c>
      <c r="BO108" s="134">
        <f t="shared" si="48"/>
        <v>6071.8946420392685</v>
      </c>
      <c r="BP108" s="134">
        <f t="shared" si="48"/>
        <v>6688.3707366013268</v>
      </c>
      <c r="BQ108" s="134">
        <f t="shared" si="48"/>
        <v>7293.6364155047495</v>
      </c>
      <c r="BR108" s="134">
        <f t="shared" si="48"/>
        <v>7824.3113468613537</v>
      </c>
      <c r="BS108" s="134">
        <f t="shared" si="48"/>
        <v>8033.1255954214666</v>
      </c>
      <c r="BT108" s="134">
        <f t="shared" si="48"/>
        <v>7844.6167364066741</v>
      </c>
      <c r="BU108" s="134">
        <f t="shared" si="48"/>
        <v>7531.4848610444269</v>
      </c>
      <c r="BV108" s="134">
        <f>BV41+BV69+BV80+BV84+BV85+BV76+BV77+BV88+BV91</f>
        <v>8182.0337385841776</v>
      </c>
      <c r="BW108" s="134">
        <f t="shared" ref="BW108:BY108" si="49">BW41+BW69+BW80+BW84+BW85+BW76+BW77+BW88+BW91</f>
        <v>8359.9278878741188</v>
      </c>
      <c r="BX108" s="134">
        <f t="shared" si="49"/>
        <v>8500.0265632851078</v>
      </c>
      <c r="BY108" s="134">
        <f t="shared" si="49"/>
        <v>8702.3300727213355</v>
      </c>
      <c r="BZ108" s="135">
        <f>BZ41+BZ69+BZ84+BZ77+BZ91</f>
        <v>8799.3434623099747</v>
      </c>
    </row>
    <row r="109" spans="1:78" ht="26.25" customHeight="1" x14ac:dyDescent="0.35">
      <c r="A109" s="132"/>
      <c r="B109" s="61" t="s">
        <v>329</v>
      </c>
      <c r="C109" s="51"/>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f t="shared" ref="BL109:BY109" si="50">BL89</f>
        <v>0</v>
      </c>
      <c r="BM109" s="134">
        <f t="shared" si="50"/>
        <v>0</v>
      </c>
      <c r="BN109" s="134">
        <f t="shared" si="50"/>
        <v>0</v>
      </c>
      <c r="BO109" s="134">
        <f t="shared" si="50"/>
        <v>0</v>
      </c>
      <c r="BP109" s="134">
        <f t="shared" si="50"/>
        <v>0</v>
      </c>
      <c r="BQ109" s="134">
        <f t="shared" si="50"/>
        <v>5.8574696600000031</v>
      </c>
      <c r="BR109" s="134">
        <f t="shared" si="50"/>
        <v>56.150329630000009</v>
      </c>
      <c r="BS109" s="134">
        <f t="shared" si="50"/>
        <v>490.79643462000007</v>
      </c>
      <c r="BT109" s="134">
        <f t="shared" si="50"/>
        <v>1585.2890467599996</v>
      </c>
      <c r="BU109" s="134">
        <f t="shared" si="50"/>
        <v>3188.1382266982941</v>
      </c>
      <c r="BV109" s="134">
        <f t="shared" si="50"/>
        <v>0</v>
      </c>
      <c r="BW109" s="134">
        <f t="shared" si="50"/>
        <v>0</v>
      </c>
      <c r="BX109" s="134">
        <f t="shared" si="50"/>
        <v>0</v>
      </c>
      <c r="BY109" s="134">
        <f t="shared" si="50"/>
        <v>0</v>
      </c>
      <c r="BZ109" s="135">
        <f>BZ89</f>
        <v>0</v>
      </c>
    </row>
    <row r="110" spans="1:78" x14ac:dyDescent="0.35">
      <c r="A110" s="132"/>
      <c r="B110" s="61" t="s">
        <v>330</v>
      </c>
      <c r="C110" s="51"/>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134">
        <f t="shared" ref="AH110:BY110" si="51">AH99</f>
        <v>0</v>
      </c>
      <c r="AI110" s="134">
        <f t="shared" si="51"/>
        <v>0</v>
      </c>
      <c r="AJ110" s="134">
        <f t="shared" si="51"/>
        <v>0</v>
      </c>
      <c r="AK110" s="134">
        <f t="shared" si="51"/>
        <v>0</v>
      </c>
      <c r="AL110" s="134">
        <f t="shared" si="51"/>
        <v>0</v>
      </c>
      <c r="AM110" s="134">
        <f t="shared" si="51"/>
        <v>0</v>
      </c>
      <c r="AN110" s="134">
        <f t="shared" si="51"/>
        <v>0</v>
      </c>
      <c r="AO110" s="134">
        <f t="shared" si="51"/>
        <v>0</v>
      </c>
      <c r="AP110" s="134">
        <f t="shared" si="51"/>
        <v>0</v>
      </c>
      <c r="AQ110" s="134">
        <f t="shared" si="51"/>
        <v>0</v>
      </c>
      <c r="AR110" s="134">
        <f t="shared" si="51"/>
        <v>0</v>
      </c>
      <c r="AS110" s="134">
        <f t="shared" si="51"/>
        <v>0</v>
      </c>
      <c r="AT110" s="134">
        <f t="shared" si="51"/>
        <v>0</v>
      </c>
      <c r="AU110" s="134">
        <f t="shared" si="51"/>
        <v>0</v>
      </c>
      <c r="AV110" s="134">
        <f t="shared" si="51"/>
        <v>0</v>
      </c>
      <c r="AW110" s="134">
        <f t="shared" si="51"/>
        <v>0</v>
      </c>
      <c r="AX110" s="134">
        <f t="shared" si="51"/>
        <v>0</v>
      </c>
      <c r="AY110" s="134">
        <f t="shared" si="51"/>
        <v>0</v>
      </c>
      <c r="AZ110" s="134">
        <f t="shared" si="51"/>
        <v>0</v>
      </c>
      <c r="BA110" s="134">
        <f t="shared" si="51"/>
        <v>0</v>
      </c>
      <c r="BB110" s="134">
        <f t="shared" si="51"/>
        <v>0</v>
      </c>
      <c r="BC110" s="134">
        <f t="shared" si="51"/>
        <v>0</v>
      </c>
      <c r="BD110" s="134">
        <f t="shared" si="51"/>
        <v>0</v>
      </c>
      <c r="BE110" s="134">
        <f t="shared" si="51"/>
        <v>0</v>
      </c>
      <c r="BF110" s="134">
        <f t="shared" si="51"/>
        <v>0</v>
      </c>
      <c r="BG110" s="134">
        <f t="shared" si="51"/>
        <v>0</v>
      </c>
      <c r="BH110" s="134">
        <f t="shared" si="51"/>
        <v>0</v>
      </c>
      <c r="BI110" s="134">
        <f t="shared" si="51"/>
        <v>0</v>
      </c>
      <c r="BJ110" s="134">
        <f t="shared" si="51"/>
        <v>0</v>
      </c>
      <c r="BK110" s="134">
        <f t="shared" si="51"/>
        <v>0</v>
      </c>
      <c r="BL110" s="134">
        <f t="shared" si="51"/>
        <v>0</v>
      </c>
      <c r="BM110" s="134">
        <f t="shared" si="51"/>
        <v>0</v>
      </c>
      <c r="BN110" s="134">
        <f t="shared" si="51"/>
        <v>0</v>
      </c>
      <c r="BO110" s="134">
        <f t="shared" si="51"/>
        <v>0</v>
      </c>
      <c r="BP110" s="134">
        <f t="shared" si="51"/>
        <v>0</v>
      </c>
      <c r="BQ110" s="134">
        <f t="shared" si="51"/>
        <v>0</v>
      </c>
      <c r="BR110" s="134">
        <f t="shared" si="51"/>
        <v>0</v>
      </c>
      <c r="BS110" s="134">
        <f t="shared" si="51"/>
        <v>0</v>
      </c>
      <c r="BT110" s="134">
        <f t="shared" si="51"/>
        <v>0</v>
      </c>
      <c r="BU110" s="134">
        <f t="shared" si="51"/>
        <v>0</v>
      </c>
      <c r="BV110" s="134">
        <f t="shared" si="51"/>
        <v>-222.12145203151982</v>
      </c>
      <c r="BW110" s="134">
        <f t="shared" si="51"/>
        <v>-491.10695156704219</v>
      </c>
      <c r="BX110" s="134">
        <f t="shared" si="51"/>
        <v>-520.15617449098568</v>
      </c>
      <c r="BY110" s="134">
        <f t="shared" si="51"/>
        <v>-711.78381995869267</v>
      </c>
      <c r="BZ110" s="135">
        <f>BZ99</f>
        <v>-967.20559431509207</v>
      </c>
    </row>
    <row r="111" spans="1:78" ht="26.25" customHeight="1" x14ac:dyDescent="0.35">
      <c r="A111" s="132"/>
      <c r="B111" s="139" t="s">
        <v>322</v>
      </c>
      <c r="C111" s="51"/>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134">
        <f t="shared" ref="AH111:BU111" si="52">AH37+AH70+AH75+AH79+AH83+AH85+AH87</f>
        <v>879.13660835202791</v>
      </c>
      <c r="AI111" s="134">
        <f t="shared" si="52"/>
        <v>965.71952684567862</v>
      </c>
      <c r="AJ111" s="134">
        <f t="shared" si="52"/>
        <v>1165.6784581666639</v>
      </c>
      <c r="AK111" s="134">
        <f t="shared" si="52"/>
        <v>1639.2650340306036</v>
      </c>
      <c r="AL111" s="134">
        <f t="shared" si="52"/>
        <v>1851.3099674185678</v>
      </c>
      <c r="AM111" s="134">
        <f t="shared" si="52"/>
        <v>2016.8889613949996</v>
      </c>
      <c r="AN111" s="134">
        <f t="shared" si="52"/>
        <v>2285.0079196275701</v>
      </c>
      <c r="AO111" s="134">
        <f t="shared" si="52"/>
        <v>2502.7997699406551</v>
      </c>
      <c r="AP111" s="134">
        <f t="shared" si="52"/>
        <v>2574.1306790081708</v>
      </c>
      <c r="AQ111" s="134">
        <f t="shared" si="52"/>
        <v>2604.1375405841391</v>
      </c>
      <c r="AR111" s="134">
        <f t="shared" si="52"/>
        <v>2958.032581333252</v>
      </c>
      <c r="AS111" s="134">
        <f t="shared" si="52"/>
        <v>3196.5630327702083</v>
      </c>
      <c r="AT111" s="134">
        <f t="shared" si="52"/>
        <v>3588.5128467443524</v>
      </c>
      <c r="AU111" s="134">
        <f t="shared" si="52"/>
        <v>4013.0219693975573</v>
      </c>
      <c r="AV111" s="134">
        <f t="shared" si="52"/>
        <v>4947.6392028615437</v>
      </c>
      <c r="AW111" s="134">
        <f t="shared" si="52"/>
        <v>5390.1946462719416</v>
      </c>
      <c r="AX111" s="134">
        <f t="shared" si="52"/>
        <v>5624.3306398979967</v>
      </c>
      <c r="AY111" s="134">
        <f t="shared" si="52"/>
        <v>5955.8548748241155</v>
      </c>
      <c r="AZ111" s="134">
        <f t="shared" si="52"/>
        <v>6094.6968416297641</v>
      </c>
      <c r="BA111" s="134">
        <f t="shared" si="52"/>
        <v>6209.4369681790304</v>
      </c>
      <c r="BB111" s="134">
        <f t="shared" si="52"/>
        <v>6235.793846672108</v>
      </c>
      <c r="BC111" s="134">
        <f t="shared" si="52"/>
        <v>6610.5244448185294</v>
      </c>
      <c r="BD111" s="134">
        <f t="shared" si="52"/>
        <v>7161.3827794828449</v>
      </c>
      <c r="BE111" s="134">
        <f t="shared" si="52"/>
        <v>7817.6821619821239</v>
      </c>
      <c r="BF111" s="134">
        <f t="shared" si="52"/>
        <v>8579.982507645871</v>
      </c>
      <c r="BG111" s="134">
        <f t="shared" si="52"/>
        <v>9007.604491842576</v>
      </c>
      <c r="BH111" s="134">
        <f t="shared" si="52"/>
        <v>10519.076117122559</v>
      </c>
      <c r="BI111" s="134">
        <f t="shared" si="52"/>
        <v>10990.213712341436</v>
      </c>
      <c r="BJ111" s="134">
        <f t="shared" si="52"/>
        <v>11775.592178315541</v>
      </c>
      <c r="BK111" s="134">
        <f t="shared" si="52"/>
        <v>12333.431502032217</v>
      </c>
      <c r="BL111" s="134">
        <f t="shared" si="52"/>
        <v>13391.160455534206</v>
      </c>
      <c r="BM111" s="134">
        <f t="shared" si="52"/>
        <v>14122.708718439164</v>
      </c>
      <c r="BN111" s="134">
        <f t="shared" si="52"/>
        <v>14493.740373247918</v>
      </c>
      <c r="BO111" s="134">
        <f t="shared" si="52"/>
        <v>14402.862517056446</v>
      </c>
      <c r="BP111" s="134">
        <f t="shared" si="52"/>
        <v>14048.365397126114</v>
      </c>
      <c r="BQ111" s="134">
        <f t="shared" si="52"/>
        <v>13608.902623134025</v>
      </c>
      <c r="BR111" s="134">
        <f t="shared" si="52"/>
        <v>13177.017597510659</v>
      </c>
      <c r="BS111" s="134">
        <f t="shared" si="52"/>
        <v>12622.440761023719</v>
      </c>
      <c r="BT111" s="134">
        <f t="shared" si="52"/>
        <v>12009.579043548862</v>
      </c>
      <c r="BU111" s="134">
        <f t="shared" si="52"/>
        <v>11499.825956021594</v>
      </c>
      <c r="BV111" s="134">
        <f>BV37+BV70+BV75+BV79+BV83+BV85+BV87</f>
        <v>10866.60371174908</v>
      </c>
      <c r="BW111" s="134">
        <f t="shared" ref="BW111:BY111" si="53">BW37+BW70+BW75+BW79+BW83+BW85+BW87</f>
        <v>10441.844082449003</v>
      </c>
      <c r="BX111" s="134">
        <f t="shared" si="53"/>
        <v>10222.222189408863</v>
      </c>
      <c r="BY111" s="134">
        <f t="shared" si="53"/>
        <v>10251.121378317006</v>
      </c>
      <c r="BZ111" s="135">
        <f t="shared" ref="BZ111" si="54">BZ37+BZ70+BZ75+BZ79+BZ83+BZ87</f>
        <v>10423.555577378758</v>
      </c>
    </row>
    <row r="112" spans="1:78" x14ac:dyDescent="0.35">
      <c r="A112" s="132"/>
      <c r="B112" s="139" t="s">
        <v>299</v>
      </c>
      <c r="C112" s="51"/>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134">
        <f t="shared" ref="AH112:BZ112" si="55">AH42+AH71+AH84+AH76+AH77+AH80+AH91+AH54+AH88+AH89+AH90</f>
        <v>1115.357127851629</v>
      </c>
      <c r="AI112" s="134">
        <f t="shared" si="55"/>
        <v>1190.2000171543214</v>
      </c>
      <c r="AJ112" s="134">
        <f t="shared" si="55"/>
        <v>1609.4358956794899</v>
      </c>
      <c r="AK112" s="134">
        <f t="shared" si="55"/>
        <v>2674.0204354693965</v>
      </c>
      <c r="AL112" s="134">
        <f t="shared" si="55"/>
        <v>4094.2234268314323</v>
      </c>
      <c r="AM112" s="134">
        <f t="shared" si="55"/>
        <v>5104.1484731050004</v>
      </c>
      <c r="AN112" s="134">
        <f t="shared" si="55"/>
        <v>5797.2214826224299</v>
      </c>
      <c r="AO112" s="134">
        <f t="shared" si="55"/>
        <v>6600.080517345059</v>
      </c>
      <c r="AP112" s="134">
        <f t="shared" si="55"/>
        <v>7060.2937599251627</v>
      </c>
      <c r="AQ112" s="134">
        <f t="shared" si="55"/>
        <v>6925.5718264158622</v>
      </c>
      <c r="AR112" s="134">
        <f t="shared" si="55"/>
        <v>6180.900465333415</v>
      </c>
      <c r="AS112" s="134">
        <f t="shared" si="55"/>
        <v>6214.3926838964589</v>
      </c>
      <c r="AT112" s="134">
        <f t="shared" si="55"/>
        <v>7546.7475617436148</v>
      </c>
      <c r="AU112" s="134">
        <f t="shared" si="55"/>
        <v>10304.455658886489</v>
      </c>
      <c r="AV112" s="134">
        <f t="shared" si="55"/>
        <v>13128.578198711091</v>
      </c>
      <c r="AW112" s="134">
        <f t="shared" si="55"/>
        <v>14908.504814624823</v>
      </c>
      <c r="AX112" s="134">
        <f t="shared" si="55"/>
        <v>15898.657531673622</v>
      </c>
      <c r="AY112" s="134">
        <f t="shared" si="55"/>
        <v>16887.685144605432</v>
      </c>
      <c r="AZ112" s="134">
        <f t="shared" si="55"/>
        <v>17001.747305022403</v>
      </c>
      <c r="BA112" s="134">
        <f t="shared" si="55"/>
        <v>16072.59925922561</v>
      </c>
      <c r="BB112" s="134">
        <f t="shared" si="55"/>
        <v>15560.087835096754</v>
      </c>
      <c r="BC112" s="134">
        <f t="shared" si="55"/>
        <v>15053.954151311456</v>
      </c>
      <c r="BD112" s="134">
        <f t="shared" si="55"/>
        <v>14744.987527290616</v>
      </c>
      <c r="BE112" s="134">
        <f t="shared" si="55"/>
        <v>14859.815720288423</v>
      </c>
      <c r="BF112" s="134">
        <f t="shared" si="55"/>
        <v>15712.605219861003</v>
      </c>
      <c r="BG112" s="134">
        <f t="shared" si="55"/>
        <v>16289.067586423063</v>
      </c>
      <c r="BH112" s="134">
        <f t="shared" si="55"/>
        <v>16993.097968439513</v>
      </c>
      <c r="BI112" s="134">
        <f t="shared" si="55"/>
        <v>17806.793253143496</v>
      </c>
      <c r="BJ112" s="134">
        <f t="shared" si="55"/>
        <v>19134.07722533257</v>
      </c>
      <c r="BK112" s="134">
        <f t="shared" si="55"/>
        <v>20302.212850067423</v>
      </c>
      <c r="BL112" s="134">
        <f t="shared" si="55"/>
        <v>21560.587403308069</v>
      </c>
      <c r="BM112" s="134">
        <f t="shared" si="55"/>
        <v>26657.363447545031</v>
      </c>
      <c r="BN112" s="134">
        <f t="shared" si="55"/>
        <v>28363.293635474252</v>
      </c>
      <c r="BO112" s="134">
        <f t="shared" si="55"/>
        <v>29841.742313016264</v>
      </c>
      <c r="BP112" s="134">
        <f t="shared" si="55"/>
        <v>31849.352564266352</v>
      </c>
      <c r="BQ112" s="134">
        <f t="shared" si="55"/>
        <v>32104.268508249665</v>
      </c>
      <c r="BR112" s="134">
        <f t="shared" si="55"/>
        <v>32272.592160496755</v>
      </c>
      <c r="BS112" s="134">
        <f t="shared" si="55"/>
        <v>32705.413695293992</v>
      </c>
      <c r="BT112" s="134">
        <f t="shared" si="55"/>
        <v>32862.501972017999</v>
      </c>
      <c r="BU112" s="134">
        <f t="shared" si="55"/>
        <v>33567.903000972139</v>
      </c>
      <c r="BV112" s="134">
        <f t="shared" si="55"/>
        <v>33898.803853200938</v>
      </c>
      <c r="BW112" s="134">
        <f t="shared" si="55"/>
        <v>34006.87887169404</v>
      </c>
      <c r="BX112" s="134">
        <f t="shared" si="55"/>
        <v>34051.834686736234</v>
      </c>
      <c r="BY112" s="134">
        <f t="shared" si="55"/>
        <v>34735.712789368452</v>
      </c>
      <c r="BZ112" s="135">
        <f t="shared" si="55"/>
        <v>35367.695094172122</v>
      </c>
    </row>
    <row r="113" spans="1:78" s="57" customFormat="1" x14ac:dyDescent="0.35">
      <c r="A113" s="146"/>
      <c r="B113" s="226" t="s">
        <v>88</v>
      </c>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47">
        <f>AH112+AH111</f>
        <v>1994.4937362036569</v>
      </c>
      <c r="AI113" s="47">
        <f t="shared" ref="AI113:BU113" si="56">AI112+AI111</f>
        <v>2155.9195439999999</v>
      </c>
      <c r="AJ113" s="47">
        <f t="shared" si="56"/>
        <v>2775.1143538461538</v>
      </c>
      <c r="AK113" s="47">
        <f t="shared" si="56"/>
        <v>4313.2854695000005</v>
      </c>
      <c r="AL113" s="47">
        <f t="shared" si="56"/>
        <v>5945.5333942500001</v>
      </c>
      <c r="AM113" s="47">
        <f t="shared" si="56"/>
        <v>7121.0374345</v>
      </c>
      <c r="AN113" s="47">
        <f t="shared" si="56"/>
        <v>8082.22940225</v>
      </c>
      <c r="AO113" s="47">
        <f t="shared" si="56"/>
        <v>9102.8802872857141</v>
      </c>
      <c r="AP113" s="47">
        <f t="shared" si="56"/>
        <v>9634.4244389333326</v>
      </c>
      <c r="AQ113" s="47">
        <f t="shared" si="56"/>
        <v>9529.7093670000013</v>
      </c>
      <c r="AR113" s="47">
        <f t="shared" si="56"/>
        <v>9138.933046666667</v>
      </c>
      <c r="AS113" s="47">
        <f t="shared" si="56"/>
        <v>9410.9557166666673</v>
      </c>
      <c r="AT113" s="47">
        <f t="shared" si="56"/>
        <v>11135.260408487968</v>
      </c>
      <c r="AU113" s="47">
        <f t="shared" si="56"/>
        <v>14317.477628284047</v>
      </c>
      <c r="AV113" s="47">
        <f t="shared" si="56"/>
        <v>18076.217401572634</v>
      </c>
      <c r="AW113" s="47">
        <f t="shared" si="56"/>
        <v>20298.699460896765</v>
      </c>
      <c r="AX113" s="47">
        <f t="shared" si="56"/>
        <v>21522.988171571618</v>
      </c>
      <c r="AY113" s="47">
        <f t="shared" si="56"/>
        <v>22843.540019429547</v>
      </c>
      <c r="AZ113" s="47">
        <f t="shared" si="56"/>
        <v>23096.444146652168</v>
      </c>
      <c r="BA113" s="47">
        <f t="shared" si="56"/>
        <v>22282.036227404642</v>
      </c>
      <c r="BB113" s="47">
        <f t="shared" si="56"/>
        <v>21795.881681768864</v>
      </c>
      <c r="BC113" s="47">
        <f t="shared" si="56"/>
        <v>21664.478596129986</v>
      </c>
      <c r="BD113" s="47">
        <f t="shared" si="56"/>
        <v>21906.37030677346</v>
      </c>
      <c r="BE113" s="47">
        <f t="shared" si="56"/>
        <v>22677.497882270545</v>
      </c>
      <c r="BF113" s="47">
        <f t="shared" si="56"/>
        <v>24292.587727506874</v>
      </c>
      <c r="BG113" s="47">
        <f t="shared" si="56"/>
        <v>25296.672078265641</v>
      </c>
      <c r="BH113" s="47">
        <f t="shared" si="56"/>
        <v>27512.174085562074</v>
      </c>
      <c r="BI113" s="47">
        <f t="shared" si="56"/>
        <v>28797.006965484932</v>
      </c>
      <c r="BJ113" s="47">
        <f t="shared" si="56"/>
        <v>30909.669403648113</v>
      </c>
      <c r="BK113" s="47">
        <f t="shared" si="56"/>
        <v>32635.64435209964</v>
      </c>
      <c r="BL113" s="47">
        <f t="shared" si="56"/>
        <v>34951.747858842275</v>
      </c>
      <c r="BM113" s="47">
        <f t="shared" si="56"/>
        <v>40780.072165984195</v>
      </c>
      <c r="BN113" s="47">
        <f t="shared" si="56"/>
        <v>42857.03400872217</v>
      </c>
      <c r="BO113" s="47">
        <f t="shared" si="56"/>
        <v>44244.604830072713</v>
      </c>
      <c r="BP113" s="47">
        <f t="shared" si="56"/>
        <v>45897.717961392467</v>
      </c>
      <c r="BQ113" s="47">
        <f t="shared" si="56"/>
        <v>45713.171131383686</v>
      </c>
      <c r="BR113" s="47">
        <f t="shared" si="56"/>
        <v>45449.609758007413</v>
      </c>
      <c r="BS113" s="47">
        <f t="shared" si="56"/>
        <v>45327.854456317713</v>
      </c>
      <c r="BT113" s="47">
        <f t="shared" si="56"/>
        <v>44872.081015566859</v>
      </c>
      <c r="BU113" s="47">
        <f t="shared" si="56"/>
        <v>45067.728956993735</v>
      </c>
      <c r="BV113" s="47">
        <f>BV112+BV111</f>
        <v>44765.407564950016</v>
      </c>
      <c r="BW113" s="47">
        <f>BW112+BW111</f>
        <v>44448.722954143042</v>
      </c>
      <c r="BX113" s="47">
        <f>BX112+BX111</f>
        <v>44274.0568761451</v>
      </c>
      <c r="BY113" s="47">
        <f>BY112+BY111</f>
        <v>44986.834167685462</v>
      </c>
      <c r="BZ113" s="48">
        <f>BZ112+BZ111</f>
        <v>45791.250671550879</v>
      </c>
    </row>
    <row r="114" spans="1:78" s="57" customFormat="1" ht="16" thickBot="1" x14ac:dyDescent="0.4">
      <c r="A114" s="259"/>
      <c r="B114" s="260"/>
      <c r="C114" s="260"/>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262"/>
      <c r="BT114" s="262"/>
      <c r="BU114" s="262"/>
      <c r="BV114" s="262"/>
      <c r="BW114" s="262"/>
      <c r="BX114" s="262"/>
      <c r="BY114" s="262"/>
      <c r="BZ114" s="26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14"/>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179" bestFit="1" customWidth="1"/>
    <col min="2" max="2" width="75.7265625" style="44" customWidth="1"/>
    <col min="3" max="3" width="25.7265625" style="44" customWidth="1"/>
    <col min="4" max="75" width="12.7265625" style="180" customWidth="1"/>
    <col min="76" max="78" width="12.7265625" style="51" customWidth="1"/>
    <col min="79" max="16384" width="9.08984375" style="51"/>
  </cols>
  <sheetData>
    <row r="1" spans="1:78" s="14"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row>
    <row r="2" spans="1:78" ht="33" customHeight="1" x14ac:dyDescent="0.35">
      <c r="A2" s="40" t="s">
        <v>588</v>
      </c>
      <c r="B2" s="16" t="s">
        <v>332</v>
      </c>
      <c r="C2" s="11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6" customFormat="1" x14ac:dyDescent="0.35">
      <c r="A3" s="45">
        <v>2018</v>
      </c>
      <c r="B3" s="19" t="s">
        <v>333</v>
      </c>
      <c r="C3" s="21"/>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2"/>
      <c r="B4" s="92" t="s">
        <v>222</v>
      </c>
      <c r="C4" s="112"/>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131"/>
    </row>
    <row r="5" spans="1:78" ht="27" customHeight="1" x14ac:dyDescent="0.35">
      <c r="B5" s="264" t="s">
        <v>292</v>
      </c>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56" t="s">
        <v>293</v>
      </c>
      <c r="BI5" s="237"/>
      <c r="BJ5" s="237"/>
      <c r="BK5" s="237"/>
      <c r="BL5" s="237"/>
      <c r="BM5" s="237"/>
      <c r="BN5" s="237"/>
      <c r="BO5" s="237"/>
      <c r="BP5" s="237"/>
      <c r="BQ5" s="237"/>
      <c r="BR5" s="237"/>
      <c r="BS5" s="237"/>
      <c r="BT5" s="237"/>
      <c r="BU5" s="237"/>
      <c r="BV5" s="237"/>
      <c r="BW5" s="237"/>
      <c r="BX5" s="134"/>
      <c r="BY5" s="134"/>
      <c r="BZ5" s="135"/>
    </row>
    <row r="6" spans="1:78" x14ac:dyDescent="0.35">
      <c r="B6" s="119" t="s">
        <v>294</v>
      </c>
      <c r="AH6" s="237">
        <v>2637.90321279708</v>
      </c>
      <c r="AI6" s="237">
        <v>2510.2139430538946</v>
      </c>
      <c r="AJ6" s="237">
        <v>2461.215389660998</v>
      </c>
      <c r="AK6" s="237">
        <v>2823.2898957323564</v>
      </c>
      <c r="AL6" s="237">
        <v>2679.4365277602719</v>
      </c>
      <c r="AM6" s="237">
        <v>2677.5769800336434</v>
      </c>
      <c r="AN6" s="237">
        <v>3056.6294390212943</v>
      </c>
      <c r="AO6" s="237">
        <v>3335.6199738692721</v>
      </c>
      <c r="AP6" s="237">
        <v>3406.274201405261</v>
      </c>
      <c r="AQ6" s="237">
        <v>3483.7391015953663</v>
      </c>
      <c r="AR6" s="237">
        <v>3853.1009119352666</v>
      </c>
      <c r="AS6" s="237">
        <v>3957.4503282183796</v>
      </c>
      <c r="AT6" s="237">
        <v>4114.1047258791168</v>
      </c>
      <c r="AU6" s="237">
        <v>4655.7641093403963</v>
      </c>
      <c r="AV6" s="237">
        <v>6139.4049952718724</v>
      </c>
      <c r="AW6" s="237">
        <v>6338.3358217587165</v>
      </c>
      <c r="AX6" s="237">
        <v>6312.1915419118122</v>
      </c>
      <c r="AY6" s="237">
        <v>6001.0208077895213</v>
      </c>
      <c r="AZ6" s="237">
        <v>5683.0124490485132</v>
      </c>
      <c r="BA6" s="237">
        <v>5579.147260045027</v>
      </c>
      <c r="BB6" s="237">
        <v>5276.0295427838446</v>
      </c>
      <c r="BC6" s="237">
        <v>5488.0126780545897</v>
      </c>
      <c r="BD6" s="237">
        <v>5823.0885811791513</v>
      </c>
      <c r="BE6" s="237">
        <v>6301.6833068493961</v>
      </c>
      <c r="BF6" s="237">
        <v>6154.8505285000629</v>
      </c>
      <c r="BG6" s="237">
        <v>6516.2329745406614</v>
      </c>
      <c r="BH6" s="227">
        <v>7802.7077070794321</v>
      </c>
      <c r="BI6" s="134">
        <v>8184.5198369439786</v>
      </c>
      <c r="BJ6" s="134">
        <v>8482.1396753832578</v>
      </c>
      <c r="BK6" s="134">
        <v>8877.4496533163383</v>
      </c>
      <c r="BL6" s="134">
        <v>9047.2710200705278</v>
      </c>
      <c r="BM6" s="134">
        <v>9410.358270500341</v>
      </c>
      <c r="BN6" s="134">
        <v>9370.2798475450672</v>
      </c>
      <c r="BO6" s="134">
        <v>9024.3092200339761</v>
      </c>
      <c r="BP6" s="134">
        <v>8246.3587853484332</v>
      </c>
      <c r="BQ6" s="134">
        <v>7601.2226151080658</v>
      </c>
      <c r="BR6" s="134">
        <v>6997.3473994696051</v>
      </c>
      <c r="BS6" s="134">
        <v>6424.7848580421742</v>
      </c>
      <c r="BT6" s="134">
        <v>5858.7523323898067</v>
      </c>
      <c r="BU6" s="134">
        <v>5462.5813319433928</v>
      </c>
      <c r="BV6" s="134">
        <v>5041.5428013939945</v>
      </c>
      <c r="BW6" s="134">
        <v>4762.9721759989852</v>
      </c>
      <c r="BX6" s="134">
        <v>4491.1290660280583</v>
      </c>
      <c r="BY6" s="134">
        <v>4352.6358137688694</v>
      </c>
      <c r="BZ6" s="135">
        <v>4318.2806190539814</v>
      </c>
    </row>
    <row r="7" spans="1:78" x14ac:dyDescent="0.35">
      <c r="B7" s="119" t="s">
        <v>295</v>
      </c>
      <c r="AH7" s="237">
        <v>611.27881936474216</v>
      </c>
      <c r="AI7" s="237">
        <v>587.32569821453308</v>
      </c>
      <c r="AJ7" s="237">
        <v>580.69828123688842</v>
      </c>
      <c r="AK7" s="237">
        <v>604.90558617835859</v>
      </c>
      <c r="AL7" s="237">
        <v>737.48571805516519</v>
      </c>
      <c r="AM7" s="237">
        <v>829.0974405180317</v>
      </c>
      <c r="AN7" s="237">
        <v>907.4770327792404</v>
      </c>
      <c r="AO7" s="237">
        <v>1051.0487445014776</v>
      </c>
      <c r="AP7" s="237">
        <v>1259.2467726731381</v>
      </c>
      <c r="AQ7" s="237">
        <v>1299.2089279774332</v>
      </c>
      <c r="AR7" s="237">
        <v>1604.4394855028006</v>
      </c>
      <c r="AS7" s="237">
        <v>1741.2288803794713</v>
      </c>
      <c r="AT7" s="237">
        <v>1931.0503931629773</v>
      </c>
      <c r="AU7" s="237">
        <v>2361.6439408873148</v>
      </c>
      <c r="AV7" s="237">
        <v>3127.3417612718044</v>
      </c>
      <c r="AW7" s="237">
        <v>3794.3122284100159</v>
      </c>
      <c r="AX7" s="237">
        <v>4386.2495017870442</v>
      </c>
      <c r="AY7" s="237">
        <v>4973.0681694181685</v>
      </c>
      <c r="AZ7" s="237">
        <v>5224.2004348134042</v>
      </c>
      <c r="BA7" s="237">
        <v>5440.1491570913477</v>
      </c>
      <c r="BB7" s="237">
        <v>5609.8816470384727</v>
      </c>
      <c r="BC7" s="237">
        <v>5879.9099071142937</v>
      </c>
      <c r="BD7" s="237">
        <v>6256.7984755038497</v>
      </c>
      <c r="BE7" s="237">
        <v>6699.2259675356145</v>
      </c>
      <c r="BF7" s="237">
        <v>6551.5391553369309</v>
      </c>
      <c r="BG7" s="237">
        <v>6722.8409569500491</v>
      </c>
      <c r="BH7" s="227">
        <v>6163.9462333986348</v>
      </c>
      <c r="BI7" s="134">
        <v>5772.2083252473703</v>
      </c>
      <c r="BJ7" s="134">
        <v>5648.8592560667876</v>
      </c>
      <c r="BK7" s="134">
        <v>6093.558475878528</v>
      </c>
      <c r="BL7" s="134">
        <v>6062.0667450613237</v>
      </c>
      <c r="BM7" s="134">
        <v>6565.4150869221521</v>
      </c>
      <c r="BN7" s="134">
        <v>6721.0951450858638</v>
      </c>
      <c r="BO7" s="134">
        <v>6946.1557059321285</v>
      </c>
      <c r="BP7" s="134">
        <v>7646.2702642025261</v>
      </c>
      <c r="BQ7" s="134">
        <v>8516.5769315276848</v>
      </c>
      <c r="BR7" s="134">
        <v>9774.7863716154279</v>
      </c>
      <c r="BS7" s="134">
        <v>10619.494441692701</v>
      </c>
      <c r="BT7" s="134">
        <v>10583.381181901526</v>
      </c>
      <c r="BU7" s="134">
        <v>10317.240205590064</v>
      </c>
      <c r="BV7" s="134">
        <v>11274.289989239638</v>
      </c>
      <c r="BW7" s="134">
        <v>11074.540688328678</v>
      </c>
      <c r="BX7" s="134">
        <v>11244.550081595435</v>
      </c>
      <c r="BY7" s="134">
        <v>11387.983646610943</v>
      </c>
      <c r="BZ7" s="135">
        <v>11526.701807882264</v>
      </c>
    </row>
    <row r="8" spans="1:78" x14ac:dyDescent="0.35">
      <c r="B8" s="119" t="s">
        <v>296</v>
      </c>
      <c r="AH8" s="237">
        <v>1570.516351290953</v>
      </c>
      <c r="AI8" s="237">
        <v>1428.0864579873921</v>
      </c>
      <c r="AJ8" s="237">
        <v>1472.0026198795542</v>
      </c>
      <c r="AK8" s="237">
        <v>1724.9585457981054</v>
      </c>
      <c r="AL8" s="237">
        <v>2220.9994597800342</v>
      </c>
      <c r="AM8" s="237">
        <v>2598.7447643778305</v>
      </c>
      <c r="AN8" s="237">
        <v>2791.8415229412326</v>
      </c>
      <c r="AO8" s="237">
        <v>3194.5069479871295</v>
      </c>
      <c r="AP8" s="237">
        <v>3464.6808235144044</v>
      </c>
      <c r="AQ8" s="237">
        <v>3532.4317701055938</v>
      </c>
      <c r="AR8" s="237">
        <v>3661.946079606133</v>
      </c>
      <c r="AS8" s="237">
        <v>3725.6892895037472</v>
      </c>
      <c r="AT8" s="237">
        <v>4080.6787460072242</v>
      </c>
      <c r="AU8" s="237">
        <v>4827.949729047692</v>
      </c>
      <c r="AV8" s="237">
        <v>5678.2908861849291</v>
      </c>
      <c r="AW8" s="237">
        <v>6010.0747129395295</v>
      </c>
      <c r="AX8" s="237">
        <v>6442.602150739418</v>
      </c>
      <c r="AY8" s="237">
        <v>6582.9099138946267</v>
      </c>
      <c r="AZ8" s="237">
        <v>6424.857848688398</v>
      </c>
      <c r="BA8" s="237">
        <v>6071.5554332745514</v>
      </c>
      <c r="BB8" s="237">
        <v>5745.4635059715747</v>
      </c>
      <c r="BC8" s="237">
        <v>5752.1804398652048</v>
      </c>
      <c r="BD8" s="237">
        <v>6162.9464983712924</v>
      </c>
      <c r="BE8" s="237">
        <v>6349.444615907104</v>
      </c>
      <c r="BF8" s="237">
        <v>6349.7632794026067</v>
      </c>
      <c r="BG8" s="237">
        <v>6520.0139870200874</v>
      </c>
      <c r="BH8" s="227">
        <v>6007.2725701922673</v>
      </c>
      <c r="BI8" s="134">
        <v>5021.8253234987551</v>
      </c>
      <c r="BJ8" s="134">
        <v>4451.2473135418486</v>
      </c>
      <c r="BK8" s="134">
        <v>4079.8605441871041</v>
      </c>
      <c r="BL8" s="134">
        <v>3595.4145925007092</v>
      </c>
      <c r="BM8" s="134">
        <v>3290.4018251431316</v>
      </c>
      <c r="BN8" s="134">
        <v>2940.2619498600284</v>
      </c>
      <c r="BO8" s="134">
        <v>2582.601729994421</v>
      </c>
      <c r="BP8" s="134">
        <v>2317.1591334531349</v>
      </c>
      <c r="BQ8" s="134">
        <v>2004.0980437831108</v>
      </c>
      <c r="BR8" s="134">
        <v>1807.6778554239477</v>
      </c>
      <c r="BS8" s="134">
        <v>1647.4693323148881</v>
      </c>
      <c r="BT8" s="134">
        <v>1450.9203436935354</v>
      </c>
      <c r="BU8" s="134">
        <v>1372.153282392791</v>
      </c>
      <c r="BV8" s="134">
        <v>1342.6029698214063</v>
      </c>
      <c r="BW8" s="134">
        <v>1224.4348526722904</v>
      </c>
      <c r="BX8" s="134">
        <v>1134.3539361544558</v>
      </c>
      <c r="BY8" s="134">
        <v>1075.145963155549</v>
      </c>
      <c r="BZ8" s="135">
        <v>1058.384529378219</v>
      </c>
    </row>
    <row r="9" spans="1:78" x14ac:dyDescent="0.35">
      <c r="B9" s="119" t="s">
        <v>297</v>
      </c>
      <c r="AH9" s="237">
        <v>2421.604553637248</v>
      </c>
      <c r="AI9" s="237">
        <v>2103.9132888095946</v>
      </c>
      <c r="AJ9" s="237">
        <v>2680.6653215237752</v>
      </c>
      <c r="AK9" s="237">
        <v>4619.4012248743702</v>
      </c>
      <c r="AL9" s="237">
        <v>7309.3661708401896</v>
      </c>
      <c r="AM9" s="237">
        <v>8853.6733238269808</v>
      </c>
      <c r="AN9" s="237">
        <v>9588.9216211517469</v>
      </c>
      <c r="AO9" s="237">
        <v>10252.591225299135</v>
      </c>
      <c r="AP9" s="237">
        <v>10130.044538609884</v>
      </c>
      <c r="AQ9" s="237">
        <v>8820.0129096934779</v>
      </c>
      <c r="AR9" s="237">
        <v>6328.3914939844917</v>
      </c>
      <c r="AS9" s="237">
        <v>5078.9059692665069</v>
      </c>
      <c r="AT9" s="237">
        <v>5247.923457832484</v>
      </c>
      <c r="AU9" s="237">
        <v>7089.9961055945123</v>
      </c>
      <c r="AV9" s="237">
        <v>8858.3314027809556</v>
      </c>
      <c r="AW9" s="237">
        <v>9231.5391239984147</v>
      </c>
      <c r="AX9" s="237">
        <v>8242.9047018717356</v>
      </c>
      <c r="AY9" s="237">
        <v>7444.1675298273822</v>
      </c>
      <c r="AZ9" s="237">
        <v>6244.9305462877892</v>
      </c>
      <c r="BA9" s="237">
        <v>5054.8848619875444</v>
      </c>
      <c r="BB9" s="237">
        <v>4495.2661004883403</v>
      </c>
      <c r="BC9" s="237">
        <v>4058.4107761676973</v>
      </c>
      <c r="BD9" s="237">
        <v>3462.9474082378088</v>
      </c>
      <c r="BE9" s="237">
        <v>3000.2656981539685</v>
      </c>
      <c r="BF9" s="237">
        <v>2890.0182162221354</v>
      </c>
      <c r="BG9" s="237">
        <v>2756.2700780489836</v>
      </c>
      <c r="BH9" s="227">
        <v>2299.074354397665</v>
      </c>
      <c r="BI9" s="134">
        <v>2324.2742928856701</v>
      </c>
      <c r="BJ9" s="134">
        <v>2422.766847931799</v>
      </c>
      <c r="BK9" s="134">
        <v>2190.0524312338175</v>
      </c>
      <c r="BL9" s="134">
        <v>2500.5838392790974</v>
      </c>
      <c r="BM9" s="134">
        <v>4162.1083329712155</v>
      </c>
      <c r="BN9" s="134">
        <v>4174.9644242917539</v>
      </c>
      <c r="BO9" s="134">
        <v>4689.2657361578777</v>
      </c>
      <c r="BP9" s="134">
        <v>4948.8544629448606</v>
      </c>
      <c r="BQ9" s="134">
        <v>4114.2650161268821</v>
      </c>
      <c r="BR9" s="134">
        <v>2868.526791093012</v>
      </c>
      <c r="BS9" s="134">
        <v>2117.6893166626865</v>
      </c>
      <c r="BT9" s="134">
        <v>1666.1436393794736</v>
      </c>
      <c r="BU9" s="134">
        <v>1513.3386257035838</v>
      </c>
      <c r="BV9" s="134">
        <v>2223.6170155933678</v>
      </c>
      <c r="BW9" s="134">
        <v>2340.7609580398498</v>
      </c>
      <c r="BX9" s="134">
        <v>2438.0757596395397</v>
      </c>
      <c r="BY9" s="134">
        <v>2486.4472512560669</v>
      </c>
      <c r="BZ9" s="135">
        <v>2493.284608087863</v>
      </c>
    </row>
    <row r="10" spans="1:78" x14ac:dyDescent="0.35">
      <c r="B10" s="119" t="s">
        <v>298</v>
      </c>
      <c r="AH10" s="237">
        <v>98.745040051227591</v>
      </c>
      <c r="AI10" s="237">
        <v>108.61502638213967</v>
      </c>
      <c r="AJ10" s="237">
        <v>114.78919512822212</v>
      </c>
      <c r="AK10" s="237">
        <v>141.3279414980347</v>
      </c>
      <c r="AL10" s="237">
        <v>185.08328831500285</v>
      </c>
      <c r="AM10" s="237">
        <v>241.93335149542565</v>
      </c>
      <c r="AN10" s="237">
        <v>287.9247242812321</v>
      </c>
      <c r="AO10" s="237">
        <v>282.22605176428561</v>
      </c>
      <c r="AP10" s="237">
        <v>348.10346777049648</v>
      </c>
      <c r="AQ10" s="237">
        <v>473.6468664176673</v>
      </c>
      <c r="AR10" s="237">
        <v>309.6651338599965</v>
      </c>
      <c r="AS10" s="237">
        <v>312.72625124331972</v>
      </c>
      <c r="AT10" s="237">
        <v>501.6377738540495</v>
      </c>
      <c r="AU10" s="237">
        <v>724.23111589262726</v>
      </c>
      <c r="AV10" s="237">
        <v>553.31716887108723</v>
      </c>
      <c r="AW10" s="237">
        <v>548.1043317123424</v>
      </c>
      <c r="AX10" s="237">
        <v>677.57535450955822</v>
      </c>
      <c r="AY10" s="237">
        <v>763.29805121876859</v>
      </c>
      <c r="AZ10" s="237">
        <v>671.37753492107993</v>
      </c>
      <c r="BA10" s="237">
        <v>602.30096064663815</v>
      </c>
      <c r="BB10" s="237">
        <v>557.91206016245997</v>
      </c>
      <c r="BC10" s="237">
        <v>417.03961351071183</v>
      </c>
      <c r="BD10" s="237">
        <v>415.5466927502402</v>
      </c>
      <c r="BE10" s="237">
        <v>457.81619571624037</v>
      </c>
      <c r="BF10" s="237">
        <v>486.34123237331761</v>
      </c>
      <c r="BG10" s="237">
        <v>651.37848137433969</v>
      </c>
      <c r="BH10" s="227">
        <v>935.07990306333852</v>
      </c>
      <c r="BI10" s="134">
        <v>859.42364160459215</v>
      </c>
      <c r="BJ10" s="134">
        <v>815.11689182694079</v>
      </c>
      <c r="BK10" s="134">
        <v>705.38268013797961</v>
      </c>
      <c r="BL10" s="134">
        <v>616.19221799829518</v>
      </c>
      <c r="BM10" s="134">
        <v>632.66968358567271</v>
      </c>
      <c r="BN10" s="134">
        <v>722.04047217205186</v>
      </c>
      <c r="BO10" s="134">
        <v>729.08329467717101</v>
      </c>
      <c r="BP10" s="134">
        <v>778.44099905461326</v>
      </c>
      <c r="BQ10" s="134">
        <v>793.03919798040431</v>
      </c>
      <c r="BR10" s="134">
        <v>781.85520176353361</v>
      </c>
      <c r="BS10" s="134">
        <v>790.38150500919505</v>
      </c>
      <c r="BT10" s="134">
        <v>762.94429253750525</v>
      </c>
      <c r="BU10" s="134">
        <v>785.26218496288948</v>
      </c>
      <c r="BV10" s="134">
        <v>841.23429145609794</v>
      </c>
      <c r="BW10" s="134">
        <v>878.56433073464416</v>
      </c>
      <c r="BX10" s="134">
        <v>914.19733724422656</v>
      </c>
      <c r="BY10" s="134">
        <v>953.01839247385408</v>
      </c>
      <c r="BZ10" s="135">
        <v>1000.1737225241511</v>
      </c>
    </row>
    <row r="11" spans="1:78" ht="26.25" customHeight="1" x14ac:dyDescent="0.35">
      <c r="B11" s="238" t="s">
        <v>299</v>
      </c>
      <c r="AH11" s="237">
        <v>4702.1447643441707</v>
      </c>
      <c r="AI11" s="237">
        <v>4227.9404713936592</v>
      </c>
      <c r="AJ11" s="237">
        <v>4848.1554177684402</v>
      </c>
      <c r="AK11" s="237">
        <v>7090.5932983488692</v>
      </c>
      <c r="AL11" s="237">
        <v>10452.934636990391</v>
      </c>
      <c r="AM11" s="237">
        <v>12523.44888021827</v>
      </c>
      <c r="AN11" s="237">
        <v>13576.164901153452</v>
      </c>
      <c r="AO11" s="237">
        <v>14780.372969552027</v>
      </c>
      <c r="AP11" s="237">
        <v>15202.075602567924</v>
      </c>
      <c r="AQ11" s="237">
        <v>14125.300474194171</v>
      </c>
      <c r="AR11" s="237">
        <v>11904.442192953422</v>
      </c>
      <c r="AS11" s="237">
        <v>10858.550390393046</v>
      </c>
      <c r="AT11" s="237">
        <v>11761.290370856736</v>
      </c>
      <c r="AU11" s="237">
        <v>15003.820891422145</v>
      </c>
      <c r="AV11" s="237">
        <v>18217.281219108776</v>
      </c>
      <c r="AW11" s="237">
        <v>19584.030397060302</v>
      </c>
      <c r="AX11" s="237">
        <v>19749.331708907757</v>
      </c>
      <c r="AY11" s="237">
        <v>19763.443664358947</v>
      </c>
      <c r="AZ11" s="237">
        <v>18565.36636471067</v>
      </c>
      <c r="BA11" s="237">
        <v>17168.890413000081</v>
      </c>
      <c r="BB11" s="237">
        <v>16408.523313660848</v>
      </c>
      <c r="BC11" s="237">
        <v>16107.540736657906</v>
      </c>
      <c r="BD11" s="237">
        <v>16298.23907486319</v>
      </c>
      <c r="BE11" s="237">
        <v>16506.75247731293</v>
      </c>
      <c r="BF11" s="237">
        <v>16277.661883334991</v>
      </c>
      <c r="BG11" s="237">
        <v>16650.503503393458</v>
      </c>
      <c r="BH11" s="227">
        <v>15405.373061051905</v>
      </c>
      <c r="BI11" s="134">
        <v>13977.731583236387</v>
      </c>
      <c r="BJ11" s="134">
        <v>13337.990309367375</v>
      </c>
      <c r="BK11" s="134">
        <v>13068.854131437431</v>
      </c>
      <c r="BL11" s="134">
        <v>12774.257394839426</v>
      </c>
      <c r="BM11" s="134">
        <v>14650.594928622169</v>
      </c>
      <c r="BN11" s="134">
        <v>14558.361991409696</v>
      </c>
      <c r="BO11" s="134">
        <v>14947.106466761599</v>
      </c>
      <c r="BP11" s="134">
        <v>15690.724859655134</v>
      </c>
      <c r="BQ11" s="134">
        <v>15427.979189418082</v>
      </c>
      <c r="BR11" s="134">
        <v>15232.846219895922</v>
      </c>
      <c r="BS11" s="134">
        <v>15175.034595679472</v>
      </c>
      <c r="BT11" s="134">
        <v>14463.389457512041</v>
      </c>
      <c r="BU11" s="134">
        <v>13987.99429864933</v>
      </c>
      <c r="BV11" s="134">
        <v>15681.744266110509</v>
      </c>
      <c r="BW11" s="134">
        <v>15518.300829775462</v>
      </c>
      <c r="BX11" s="134">
        <v>15731.177114633658</v>
      </c>
      <c r="BY11" s="134">
        <v>15902.595253496413</v>
      </c>
      <c r="BZ11" s="135">
        <v>16078.544667872497</v>
      </c>
    </row>
    <row r="12" spans="1:78" x14ac:dyDescent="0.35">
      <c r="B12" s="238" t="s">
        <v>300</v>
      </c>
      <c r="AH12" s="237">
        <v>7340.0479771412502</v>
      </c>
      <c r="AI12" s="237">
        <v>6738.1544144475538</v>
      </c>
      <c r="AJ12" s="237">
        <v>7309.3708074294382</v>
      </c>
      <c r="AK12" s="237">
        <v>9913.883194081227</v>
      </c>
      <c r="AL12" s="237">
        <v>13132.371164750663</v>
      </c>
      <c r="AM12" s="237">
        <v>15201.025860251912</v>
      </c>
      <c r="AN12" s="237">
        <v>16632.794340174747</v>
      </c>
      <c r="AO12" s="237">
        <v>18115.992943421301</v>
      </c>
      <c r="AP12" s="237">
        <v>18608.349803973182</v>
      </c>
      <c r="AQ12" s="237">
        <v>17609.039575789539</v>
      </c>
      <c r="AR12" s="237">
        <v>15757.543104888688</v>
      </c>
      <c r="AS12" s="237">
        <v>14816.000718611425</v>
      </c>
      <c r="AT12" s="237">
        <v>15875.395096735852</v>
      </c>
      <c r="AU12" s="237">
        <v>19659.585000762541</v>
      </c>
      <c r="AV12" s="237">
        <v>24356.68621438065</v>
      </c>
      <c r="AW12" s="237">
        <v>25922.366218819017</v>
      </c>
      <c r="AX12" s="237">
        <v>26061.52325081957</v>
      </c>
      <c r="AY12" s="237">
        <v>25764.464472148469</v>
      </c>
      <c r="AZ12" s="237">
        <v>24248.378813759184</v>
      </c>
      <c r="BA12" s="237">
        <v>22748.03767304511</v>
      </c>
      <c r="BB12" s="237">
        <v>21684.552856444694</v>
      </c>
      <c r="BC12" s="237">
        <v>21595.553414712496</v>
      </c>
      <c r="BD12" s="237">
        <v>22121.32765604234</v>
      </c>
      <c r="BE12" s="237">
        <v>22808.435784162324</v>
      </c>
      <c r="BF12" s="237">
        <v>22432.512411835054</v>
      </c>
      <c r="BG12" s="237">
        <v>23166.736477934119</v>
      </c>
      <c r="BH12" s="227">
        <v>23208.080768131334</v>
      </c>
      <c r="BI12" s="134">
        <v>22162.251420180364</v>
      </c>
      <c r="BJ12" s="134">
        <v>21820.129984750634</v>
      </c>
      <c r="BK12" s="134">
        <v>21946.303784753767</v>
      </c>
      <c r="BL12" s="134">
        <v>21821.528414909953</v>
      </c>
      <c r="BM12" s="134">
        <v>24060.953199122512</v>
      </c>
      <c r="BN12" s="134">
        <v>23928.641838954762</v>
      </c>
      <c r="BO12" s="134">
        <v>23971.415686795575</v>
      </c>
      <c r="BP12" s="134">
        <v>23937.083645003568</v>
      </c>
      <c r="BQ12" s="134">
        <v>23029.20180452615</v>
      </c>
      <c r="BR12" s="134">
        <v>22230.193619365524</v>
      </c>
      <c r="BS12" s="134">
        <v>21599.819453721644</v>
      </c>
      <c r="BT12" s="134">
        <v>20322.141789901849</v>
      </c>
      <c r="BU12" s="134">
        <v>19450.575630592721</v>
      </c>
      <c r="BV12" s="134">
        <v>20723.287067504505</v>
      </c>
      <c r="BW12" s="134">
        <v>20281.273005774445</v>
      </c>
      <c r="BX12" s="134">
        <v>20222.306180661719</v>
      </c>
      <c r="BY12" s="134">
        <v>20255.231067265286</v>
      </c>
      <c r="BZ12" s="135">
        <v>20396.825286926476</v>
      </c>
    </row>
    <row r="13" spans="1:78" ht="25.5" customHeight="1" x14ac:dyDescent="0.35">
      <c r="B13" s="264" t="s">
        <v>301</v>
      </c>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27"/>
      <c r="BI13" s="237"/>
      <c r="BJ13" s="237"/>
      <c r="BK13" s="237"/>
      <c r="BL13" s="237"/>
      <c r="BM13" s="237"/>
      <c r="BN13" s="237"/>
      <c r="BO13" s="237"/>
      <c r="BP13" s="237"/>
      <c r="BQ13" s="237"/>
      <c r="BR13" s="237"/>
      <c r="BS13" s="237"/>
      <c r="BT13" s="237"/>
      <c r="BU13" s="237"/>
      <c r="BV13" s="237"/>
      <c r="BW13" s="237"/>
      <c r="BX13" s="134"/>
      <c r="BY13" s="134"/>
      <c r="BZ13" s="135"/>
    </row>
    <row r="14" spans="1:78" x14ac:dyDescent="0.35">
      <c r="B14" s="119" t="s">
        <v>294</v>
      </c>
      <c r="AH14" s="237"/>
      <c r="AI14" s="237"/>
      <c r="AJ14" s="237"/>
      <c r="AK14" s="237"/>
      <c r="AL14" s="237"/>
      <c r="AM14" s="237"/>
      <c r="AN14" s="237"/>
      <c r="AO14" s="237"/>
      <c r="AP14" s="237"/>
      <c r="AQ14" s="237"/>
      <c r="AR14" s="237"/>
      <c r="AS14" s="237"/>
      <c r="AT14" s="237"/>
      <c r="AU14" s="237"/>
      <c r="AV14" s="237"/>
      <c r="AW14" s="237"/>
      <c r="AX14" s="237"/>
      <c r="AY14" s="237"/>
      <c r="AZ14" s="237"/>
      <c r="BA14" s="237">
        <v>172.70651793917767</v>
      </c>
      <c r="BB14" s="237">
        <v>192.69895371935061</v>
      </c>
      <c r="BC14" s="237">
        <v>159.2274288057767</v>
      </c>
      <c r="BD14" s="237">
        <v>178.39728606773409</v>
      </c>
      <c r="BE14" s="237">
        <v>169.11355228139843</v>
      </c>
      <c r="BF14" s="237">
        <v>137.93059053878557</v>
      </c>
      <c r="BG14" s="237">
        <v>135.50456348948677</v>
      </c>
      <c r="BH14" s="227">
        <v>147.93557523066158</v>
      </c>
      <c r="BI14" s="134">
        <v>170.91744822380156</v>
      </c>
      <c r="BJ14" s="134">
        <v>176.22386806633196</v>
      </c>
      <c r="BK14" s="134">
        <v>202.92346851720336</v>
      </c>
      <c r="BL14" s="134">
        <v>202.24271828249621</v>
      </c>
      <c r="BM14" s="134">
        <v>195.52613708758949</v>
      </c>
      <c r="BN14" s="134">
        <v>158.47999930161308</v>
      </c>
      <c r="BO14" s="134">
        <v>111.96117098655709</v>
      </c>
      <c r="BP14" s="134">
        <v>101.55783125554922</v>
      </c>
      <c r="BQ14" s="134">
        <v>91.216526245717631</v>
      </c>
      <c r="BR14" s="134">
        <v>79.166106776289269</v>
      </c>
      <c r="BS14" s="134">
        <v>60.87933924198628</v>
      </c>
      <c r="BT14" s="134">
        <v>46.430854704336888</v>
      </c>
      <c r="BU14" s="134">
        <v>44.160044964322609</v>
      </c>
      <c r="BV14" s="237"/>
      <c r="BW14" s="237"/>
      <c r="BX14" s="134"/>
      <c r="BY14" s="134"/>
      <c r="BZ14" s="135"/>
    </row>
    <row r="15" spans="1:78" x14ac:dyDescent="0.35">
      <c r="B15" s="119" t="s">
        <v>137</v>
      </c>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134"/>
      <c r="BI15" s="134"/>
      <c r="BJ15" s="134"/>
      <c r="BK15" s="134"/>
      <c r="BL15" s="134">
        <v>0.63318102932659726</v>
      </c>
      <c r="BM15" s="134">
        <v>29.889193657627409</v>
      </c>
      <c r="BN15" s="134">
        <v>58.279273939353153</v>
      </c>
      <c r="BO15" s="134">
        <v>65.627579057979688</v>
      </c>
      <c r="BP15" s="134">
        <v>102.55901884104753</v>
      </c>
      <c r="BQ15" s="134">
        <v>102.61363269593954</v>
      </c>
      <c r="BR15" s="134">
        <v>112.64909801082804</v>
      </c>
      <c r="BS15" s="134">
        <v>110.07864825190303</v>
      </c>
      <c r="BT15" s="134">
        <v>102.60134074435258</v>
      </c>
      <c r="BU15" s="134">
        <v>83.094448158087332</v>
      </c>
      <c r="BV15" s="237"/>
      <c r="BW15" s="237"/>
      <c r="BX15" s="134"/>
      <c r="BY15" s="134"/>
      <c r="BZ15" s="135"/>
    </row>
    <row r="16" spans="1:78" x14ac:dyDescent="0.35">
      <c r="B16" s="265" t="s">
        <v>302</v>
      </c>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134"/>
      <c r="BI16" s="134"/>
      <c r="BJ16" s="134"/>
      <c r="BK16" s="134"/>
      <c r="BL16" s="134">
        <v>0.58806159967744109</v>
      </c>
      <c r="BM16" s="134">
        <v>20.985432884640282</v>
      </c>
      <c r="BN16" s="134">
        <v>26.707089797859663</v>
      </c>
      <c r="BO16" s="134">
        <v>22.951337266998344</v>
      </c>
      <c r="BP16" s="134">
        <v>27.218617620606302</v>
      </c>
      <c r="BQ16" s="134">
        <v>18.264798764512552</v>
      </c>
      <c r="BR16" s="134">
        <v>15.223898820114451</v>
      </c>
      <c r="BS16" s="134">
        <v>9.2280185638909646</v>
      </c>
      <c r="BT16" s="134">
        <v>5.8729582971538408</v>
      </c>
      <c r="BU16" s="134">
        <v>3.9726891553788364</v>
      </c>
      <c r="BV16" s="237"/>
      <c r="BW16" s="237"/>
      <c r="BX16" s="134"/>
      <c r="BY16" s="134"/>
      <c r="BZ16" s="135"/>
    </row>
    <row r="17" spans="2:78" x14ac:dyDescent="0.35">
      <c r="B17" s="265" t="s">
        <v>334</v>
      </c>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134"/>
      <c r="BI17" s="134"/>
      <c r="BJ17" s="134"/>
      <c r="BK17" s="134"/>
      <c r="BL17" s="134">
        <v>2.8737740513784929E-2</v>
      </c>
      <c r="BM17" s="134">
        <v>2.6708743551279284</v>
      </c>
      <c r="BN17" s="134">
        <v>21.851155719297275</v>
      </c>
      <c r="BO17" s="134">
        <v>30.204971118395804</v>
      </c>
      <c r="BP17" s="134">
        <v>42.720031784496065</v>
      </c>
      <c r="BQ17" s="134">
        <v>29.515242840008675</v>
      </c>
      <c r="BR17" s="134">
        <v>24.380096845649838</v>
      </c>
      <c r="BS17" s="134">
        <v>18.88586357392531</v>
      </c>
      <c r="BT17" s="134">
        <v>15.383839796859448</v>
      </c>
      <c r="BU17" s="134">
        <v>11.758360835906927</v>
      </c>
      <c r="BV17" s="237"/>
      <c r="BW17" s="237"/>
      <c r="BX17" s="134"/>
      <c r="BY17" s="134"/>
      <c r="BZ17" s="135"/>
    </row>
    <row r="18" spans="2:78" x14ac:dyDescent="0.35">
      <c r="B18" s="265" t="s">
        <v>335</v>
      </c>
      <c r="C18" s="266"/>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134"/>
      <c r="BI18" s="134"/>
      <c r="BJ18" s="134"/>
      <c r="BK18" s="134"/>
      <c r="BL18" s="134">
        <v>1.638168913537124E-2</v>
      </c>
      <c r="BM18" s="134">
        <v>6.2328864178592012</v>
      </c>
      <c r="BN18" s="134">
        <v>9.7210284221962198</v>
      </c>
      <c r="BO18" s="134">
        <v>12.471270672585536</v>
      </c>
      <c r="BP18" s="134">
        <v>32.620369435945165</v>
      </c>
      <c r="BQ18" s="134">
        <v>54.833591091418313</v>
      </c>
      <c r="BR18" s="134">
        <v>73.045102345063754</v>
      </c>
      <c r="BS18" s="134">
        <v>81.964766114086757</v>
      </c>
      <c r="BT18" s="134">
        <v>81.344542650339292</v>
      </c>
      <c r="BU18" s="134">
        <v>67.363398166801559</v>
      </c>
      <c r="BV18" s="237"/>
      <c r="BW18" s="237"/>
      <c r="BX18" s="134"/>
      <c r="BY18" s="134"/>
      <c r="BZ18" s="135"/>
    </row>
    <row r="19" spans="2:78" ht="25.5" customHeight="1" x14ac:dyDescent="0.35">
      <c r="B19" s="119" t="s">
        <v>305</v>
      </c>
      <c r="AH19" s="237"/>
      <c r="AI19" s="237"/>
      <c r="AJ19" s="237"/>
      <c r="AK19" s="237"/>
      <c r="AL19" s="237"/>
      <c r="AM19" s="237"/>
      <c r="AN19" s="237"/>
      <c r="AO19" s="237"/>
      <c r="AP19" s="237"/>
      <c r="AQ19" s="237"/>
      <c r="AR19" s="237"/>
      <c r="AS19" s="237"/>
      <c r="AT19" s="237"/>
      <c r="AU19" s="237"/>
      <c r="AV19" s="237"/>
      <c r="AW19" s="237"/>
      <c r="AX19" s="237"/>
      <c r="AY19" s="237"/>
      <c r="AZ19" s="237"/>
      <c r="BA19" s="237">
        <v>241.73643104720782</v>
      </c>
      <c r="BB19" s="237">
        <v>272.69989510369453</v>
      </c>
      <c r="BC19" s="237">
        <v>217.67358834676537</v>
      </c>
      <c r="BD19" s="237">
        <v>240.8970499452403</v>
      </c>
      <c r="BE19" s="237">
        <v>216.62636156030854</v>
      </c>
      <c r="BF19" s="237">
        <v>163.56090004377612</v>
      </c>
      <c r="BG19" s="237">
        <v>150.87142051623312</v>
      </c>
      <c r="BH19" s="227">
        <v>152.63481696809481</v>
      </c>
      <c r="BI19" s="134">
        <v>158.09803857016271</v>
      </c>
      <c r="BJ19" s="134">
        <v>152.16349584567411</v>
      </c>
      <c r="BK19" s="134">
        <v>162.05800778190692</v>
      </c>
      <c r="BL19" s="134">
        <v>152.62513338539625</v>
      </c>
      <c r="BM19" s="134">
        <v>141.14579197397481</v>
      </c>
      <c r="BN19" s="134">
        <v>108.24418223656055</v>
      </c>
      <c r="BO19" s="134">
        <v>66.157631876220989</v>
      </c>
      <c r="BP19" s="134">
        <v>40.596325169338279</v>
      </c>
      <c r="BQ19" s="134">
        <v>17.169413725980739</v>
      </c>
      <c r="BR19" s="134">
        <v>6.994307987956061</v>
      </c>
      <c r="BS19" s="134">
        <v>2.5157956117501401</v>
      </c>
      <c r="BT19" s="134">
        <v>0.29931662468121534</v>
      </c>
      <c r="BU19" s="134">
        <v>0</v>
      </c>
      <c r="BV19" s="237"/>
      <c r="BW19" s="237"/>
      <c r="BX19" s="134"/>
      <c r="BY19" s="134"/>
      <c r="BZ19" s="135"/>
    </row>
    <row r="20" spans="2:78" x14ac:dyDescent="0.35">
      <c r="B20" s="119" t="s">
        <v>296</v>
      </c>
      <c r="AH20" s="237"/>
      <c r="AI20" s="237"/>
      <c r="AJ20" s="237"/>
      <c r="AK20" s="237"/>
      <c r="AL20" s="237"/>
      <c r="AM20" s="237"/>
      <c r="AN20" s="237"/>
      <c r="AO20" s="237"/>
      <c r="AP20" s="237"/>
      <c r="AQ20" s="237"/>
      <c r="AR20" s="237"/>
      <c r="AS20" s="237"/>
      <c r="AT20" s="237"/>
      <c r="AU20" s="237"/>
      <c r="AV20" s="237"/>
      <c r="AW20" s="237"/>
      <c r="AX20" s="237"/>
      <c r="AY20" s="237"/>
      <c r="AZ20" s="237"/>
      <c r="BA20" s="237">
        <v>300.71000154665529</v>
      </c>
      <c r="BB20" s="237">
        <v>289.24959269859278</v>
      </c>
      <c r="BC20" s="237">
        <v>204.16633925654105</v>
      </c>
      <c r="BD20" s="237">
        <v>196.82565415761871</v>
      </c>
      <c r="BE20" s="237">
        <v>161.26479877524935</v>
      </c>
      <c r="BF20" s="237">
        <v>102.75834493793471</v>
      </c>
      <c r="BG20" s="237">
        <v>84.587782365814164</v>
      </c>
      <c r="BH20" s="227">
        <v>80.731885055168462</v>
      </c>
      <c r="BI20" s="134">
        <v>81.140010451560855</v>
      </c>
      <c r="BJ20" s="134">
        <v>78.372615264209799</v>
      </c>
      <c r="BK20" s="134">
        <v>75.837223819062899</v>
      </c>
      <c r="BL20" s="134">
        <v>71.383928090651111</v>
      </c>
      <c r="BM20" s="134">
        <v>78.363263894216146</v>
      </c>
      <c r="BN20" s="134">
        <v>73.252724999488336</v>
      </c>
      <c r="BO20" s="134">
        <v>51.479625510638755</v>
      </c>
      <c r="BP20" s="134">
        <v>36.979047994555778</v>
      </c>
      <c r="BQ20" s="134">
        <v>30.054784840653685</v>
      </c>
      <c r="BR20" s="134">
        <v>28.942113896598297</v>
      </c>
      <c r="BS20" s="134">
        <v>24.119945156771543</v>
      </c>
      <c r="BT20" s="134">
        <v>18.428245785802101</v>
      </c>
      <c r="BU20" s="134">
        <v>13.808715328593486</v>
      </c>
      <c r="BV20" s="237"/>
      <c r="BW20" s="237"/>
      <c r="BX20" s="134"/>
      <c r="BY20" s="134"/>
      <c r="BZ20" s="135"/>
    </row>
    <row r="21" spans="2:78" x14ac:dyDescent="0.35">
      <c r="B21" s="119" t="s">
        <v>297</v>
      </c>
      <c r="AH21" s="237"/>
      <c r="AI21" s="237"/>
      <c r="AJ21" s="237"/>
      <c r="AK21" s="237"/>
      <c r="AL21" s="237"/>
      <c r="AM21" s="237"/>
      <c r="AN21" s="237"/>
      <c r="AO21" s="237"/>
      <c r="AP21" s="237"/>
      <c r="AQ21" s="237"/>
      <c r="AR21" s="237"/>
      <c r="AS21" s="237"/>
      <c r="AT21" s="237"/>
      <c r="AU21" s="237"/>
      <c r="AV21" s="237"/>
      <c r="AW21" s="237"/>
      <c r="AX21" s="237"/>
      <c r="AY21" s="237"/>
      <c r="AZ21" s="237"/>
      <c r="BA21" s="237">
        <v>213.59753252180431</v>
      </c>
      <c r="BB21" s="237">
        <v>172.53847231975652</v>
      </c>
      <c r="BC21" s="237">
        <v>108.72526727950113</v>
      </c>
      <c r="BD21" s="237">
        <v>93.577378306720362</v>
      </c>
      <c r="BE21" s="237">
        <v>62.030967637875086</v>
      </c>
      <c r="BF21" s="237">
        <v>40.274787706788452</v>
      </c>
      <c r="BG21" s="237">
        <v>35.145189377021815</v>
      </c>
      <c r="BH21" s="227">
        <v>29.103954616865174</v>
      </c>
      <c r="BI21" s="134">
        <v>26.732132278164087</v>
      </c>
      <c r="BJ21" s="134">
        <v>28.191333828388167</v>
      </c>
      <c r="BK21" s="134">
        <v>27.276577395222176</v>
      </c>
      <c r="BL21" s="134">
        <v>29.223015774129333</v>
      </c>
      <c r="BM21" s="134">
        <v>143.67871789432797</v>
      </c>
      <c r="BN21" s="134">
        <v>137.78867882777473</v>
      </c>
      <c r="BO21" s="134">
        <v>84.510639414632436</v>
      </c>
      <c r="BP21" s="134">
        <v>71.026922675281597</v>
      </c>
      <c r="BQ21" s="134">
        <v>46.851971438098772</v>
      </c>
      <c r="BR21" s="134">
        <v>27.149140017112497</v>
      </c>
      <c r="BS21" s="134">
        <v>16.318915823639806</v>
      </c>
      <c r="BT21" s="134">
        <v>6.5071215657862007</v>
      </c>
      <c r="BU21" s="134">
        <v>3.8017472665995484</v>
      </c>
      <c r="BV21" s="237"/>
      <c r="BW21" s="237"/>
      <c r="BX21" s="134"/>
      <c r="BY21" s="134"/>
      <c r="BZ21" s="135"/>
    </row>
    <row r="22" spans="2:78" x14ac:dyDescent="0.35">
      <c r="B22" s="119" t="s">
        <v>298</v>
      </c>
      <c r="AH22" s="237"/>
      <c r="AI22" s="237"/>
      <c r="AJ22" s="237"/>
      <c r="AK22" s="237"/>
      <c r="AL22" s="237"/>
      <c r="AM22" s="237"/>
      <c r="AN22" s="237"/>
      <c r="AO22" s="237"/>
      <c r="AP22" s="237"/>
      <c r="AQ22" s="237"/>
      <c r="AR22" s="237"/>
      <c r="AS22" s="237"/>
      <c r="AT22" s="237"/>
      <c r="AU22" s="237"/>
      <c r="AV22" s="237"/>
      <c r="AW22" s="237"/>
      <c r="AX22" s="237"/>
      <c r="AY22" s="237"/>
      <c r="AZ22" s="237"/>
      <c r="BA22" s="237">
        <v>57.357881537176539</v>
      </c>
      <c r="BB22" s="237">
        <v>50.38642051919075</v>
      </c>
      <c r="BC22" s="237">
        <v>32.545256489359993</v>
      </c>
      <c r="BD22" s="237">
        <v>31.253703215720556</v>
      </c>
      <c r="BE22" s="237">
        <v>27.4329083797602</v>
      </c>
      <c r="BF22" s="237">
        <v>17.953529125243659</v>
      </c>
      <c r="BG22" s="237">
        <v>13.934304017444488</v>
      </c>
      <c r="BH22" s="227">
        <v>23.452343129937361</v>
      </c>
      <c r="BI22" s="134">
        <v>24.88386755261212</v>
      </c>
      <c r="BJ22" s="134">
        <v>25.192435572448485</v>
      </c>
      <c r="BK22" s="134">
        <v>28.745483025403122</v>
      </c>
      <c r="BL22" s="134">
        <v>28.207104326310759</v>
      </c>
      <c r="BM22" s="134">
        <v>28.52783064682929</v>
      </c>
      <c r="BN22" s="134">
        <v>20.910309392422946</v>
      </c>
      <c r="BO22" s="134">
        <v>16.751012383441044</v>
      </c>
      <c r="BP22" s="134">
        <v>19.707977405752327</v>
      </c>
      <c r="BQ22" s="134">
        <v>21.821704992344383</v>
      </c>
      <c r="BR22" s="134">
        <v>17.739747878229913</v>
      </c>
      <c r="BS22" s="134">
        <v>17.485413585543306</v>
      </c>
      <c r="BT22" s="134">
        <v>14.203841391694342</v>
      </c>
      <c r="BU22" s="134">
        <v>11.330043856874594</v>
      </c>
      <c r="BV22" s="237"/>
      <c r="BW22" s="237"/>
      <c r="BX22" s="134"/>
      <c r="BY22" s="134"/>
      <c r="BZ22" s="135"/>
    </row>
    <row r="23" spans="2:78" ht="26.25" customHeight="1" x14ac:dyDescent="0.35">
      <c r="B23" s="238" t="s">
        <v>299</v>
      </c>
      <c r="AH23" s="237"/>
      <c r="AI23" s="237"/>
      <c r="AJ23" s="237"/>
      <c r="AK23" s="237"/>
      <c r="AL23" s="237"/>
      <c r="AM23" s="237"/>
      <c r="AN23" s="237"/>
      <c r="AO23" s="237"/>
      <c r="AP23" s="237"/>
      <c r="AQ23" s="237"/>
      <c r="AR23" s="237"/>
      <c r="AS23" s="237"/>
      <c r="AT23" s="237"/>
      <c r="AU23" s="237"/>
      <c r="AV23" s="237"/>
      <c r="AW23" s="237"/>
      <c r="AX23" s="237"/>
      <c r="AY23" s="237"/>
      <c r="AZ23" s="237"/>
      <c r="BA23" s="237">
        <v>813.40184665284391</v>
      </c>
      <c r="BB23" s="237">
        <v>784.87438064123455</v>
      </c>
      <c r="BC23" s="237">
        <v>563.1104513721674</v>
      </c>
      <c r="BD23" s="237">
        <v>562.55378562530007</v>
      </c>
      <c r="BE23" s="237">
        <v>467.35503635319327</v>
      </c>
      <c r="BF23" s="237">
        <v>324.5475618137429</v>
      </c>
      <c r="BG23" s="237">
        <v>284.53869627651358</v>
      </c>
      <c r="BH23" s="227">
        <v>285.92299977006581</v>
      </c>
      <c r="BI23" s="134">
        <v>290.85404885249977</v>
      </c>
      <c r="BJ23" s="134">
        <v>283.91988051072053</v>
      </c>
      <c r="BK23" s="134">
        <v>293.91729202159513</v>
      </c>
      <c r="BL23" s="134">
        <v>282.07236260581402</v>
      </c>
      <c r="BM23" s="134">
        <v>421.6047980669756</v>
      </c>
      <c r="BN23" s="134">
        <v>398.47516939559972</v>
      </c>
      <c r="BO23" s="134">
        <v>284.52648824291293</v>
      </c>
      <c r="BP23" s="134">
        <v>270.86929208597553</v>
      </c>
      <c r="BQ23" s="134">
        <v>218.51150769301708</v>
      </c>
      <c r="BR23" s="134">
        <v>193.47440779072483</v>
      </c>
      <c r="BS23" s="134">
        <v>170.51871842960784</v>
      </c>
      <c r="BT23" s="134">
        <v>142.03986611231645</v>
      </c>
      <c r="BU23" s="134">
        <v>112.03495461015497</v>
      </c>
      <c r="BV23" s="237"/>
      <c r="BW23" s="237"/>
      <c r="BX23" s="134"/>
      <c r="BY23" s="134"/>
      <c r="BZ23" s="135"/>
    </row>
    <row r="24" spans="2:78" x14ac:dyDescent="0.35">
      <c r="B24" s="238" t="s">
        <v>300</v>
      </c>
      <c r="AH24" s="237"/>
      <c r="AI24" s="237"/>
      <c r="AJ24" s="237"/>
      <c r="AK24" s="237"/>
      <c r="AL24" s="237"/>
      <c r="AM24" s="237"/>
      <c r="AN24" s="237"/>
      <c r="AO24" s="237"/>
      <c r="AP24" s="237"/>
      <c r="AQ24" s="237"/>
      <c r="AR24" s="237"/>
      <c r="AS24" s="237"/>
      <c r="AT24" s="237"/>
      <c r="AU24" s="237"/>
      <c r="AV24" s="237"/>
      <c r="AW24" s="237"/>
      <c r="AX24" s="237"/>
      <c r="AY24" s="237"/>
      <c r="AZ24" s="237"/>
      <c r="BA24" s="237">
        <v>986.10836459202153</v>
      </c>
      <c r="BB24" s="237">
        <v>977.57333436058514</v>
      </c>
      <c r="BC24" s="237">
        <v>722.33788017794416</v>
      </c>
      <c r="BD24" s="237">
        <v>740.95107169303401</v>
      </c>
      <c r="BE24" s="237">
        <v>636.4685886345917</v>
      </c>
      <c r="BF24" s="237">
        <v>462.47815235252847</v>
      </c>
      <c r="BG24" s="237">
        <v>420.0432597660004</v>
      </c>
      <c r="BH24" s="227">
        <v>433.8585750007274</v>
      </c>
      <c r="BI24" s="134">
        <v>461.77149707630133</v>
      </c>
      <c r="BJ24" s="134">
        <v>460.14374857705246</v>
      </c>
      <c r="BK24" s="134">
        <v>496.84076053879846</v>
      </c>
      <c r="BL24" s="134">
        <v>484.31508088831026</v>
      </c>
      <c r="BM24" s="134">
        <v>617.13093515456512</v>
      </c>
      <c r="BN24" s="134">
        <v>556.9551686972128</v>
      </c>
      <c r="BO24" s="134">
        <v>396.48765922947001</v>
      </c>
      <c r="BP24" s="134">
        <v>372.42712334152475</v>
      </c>
      <c r="BQ24" s="134">
        <v>309.72803393873471</v>
      </c>
      <c r="BR24" s="134">
        <v>272.64051456701407</v>
      </c>
      <c r="BS24" s="134">
        <v>231.3980576715941</v>
      </c>
      <c r="BT24" s="134">
        <v>188.47072081665334</v>
      </c>
      <c r="BU24" s="134">
        <v>156.19499957447758</v>
      </c>
      <c r="BV24" s="237"/>
      <c r="BW24" s="237"/>
      <c r="BX24" s="134"/>
      <c r="BY24" s="134"/>
      <c r="BZ24" s="135"/>
    </row>
    <row r="25" spans="2:78" ht="26.25" customHeight="1" x14ac:dyDescent="0.35">
      <c r="B25" s="264" t="s">
        <v>306</v>
      </c>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27"/>
      <c r="BI25" s="237"/>
      <c r="BJ25" s="237"/>
      <c r="BK25" s="237"/>
      <c r="BL25" s="237"/>
      <c r="BM25" s="237"/>
      <c r="BN25" s="237"/>
      <c r="BO25" s="237"/>
      <c r="BP25" s="237"/>
      <c r="BQ25" s="237"/>
      <c r="BR25" s="237"/>
      <c r="BS25" s="237"/>
      <c r="BT25" s="237"/>
      <c r="BU25" s="237"/>
      <c r="BV25" s="237"/>
      <c r="BW25" s="237"/>
      <c r="BX25" s="134"/>
      <c r="BY25" s="134"/>
      <c r="BZ25" s="135"/>
    </row>
    <row r="26" spans="2:78" x14ac:dyDescent="0.35">
      <c r="B26" s="119" t="s">
        <v>294</v>
      </c>
      <c r="AH26" s="237">
        <v>13.180025530791923</v>
      </c>
      <c r="AI26" s="237">
        <v>12.542038576964737</v>
      </c>
      <c r="AJ26" s="237">
        <v>14.913269393824864</v>
      </c>
      <c r="AK26" s="237">
        <v>9.3257194392779059</v>
      </c>
      <c r="AL26" s="237">
        <v>14.687050854550252</v>
      </c>
      <c r="AM26" s="237">
        <v>13.104577547626743</v>
      </c>
      <c r="AN26" s="237">
        <v>15.365974397710195</v>
      </c>
      <c r="AO26" s="237">
        <v>14.623179314961847</v>
      </c>
      <c r="AP26" s="237">
        <v>14.52716761522273</v>
      </c>
      <c r="AQ26" s="237">
        <v>24.755315044446711</v>
      </c>
      <c r="AR26" s="237">
        <v>42.346021912586316</v>
      </c>
      <c r="AS26" s="237">
        <v>44.831004301734566</v>
      </c>
      <c r="AT26" s="237">
        <v>48.944223784367303</v>
      </c>
      <c r="AU26" s="237">
        <v>55.999886895045861</v>
      </c>
      <c r="AV26" s="237">
        <v>63.887509127136077</v>
      </c>
      <c r="AW26" s="237">
        <v>69.74753065593201</v>
      </c>
      <c r="AX26" s="237">
        <v>69.123984171744766</v>
      </c>
      <c r="AY26" s="237">
        <v>72.328661541621599</v>
      </c>
      <c r="AZ26" s="237">
        <v>75.531183018756437</v>
      </c>
      <c r="BA26" s="237">
        <v>76.348404805365732</v>
      </c>
      <c r="BB26" s="237">
        <v>77.462435403779153</v>
      </c>
      <c r="BC26" s="237">
        <v>79.88316999455499</v>
      </c>
      <c r="BD26" s="237">
        <v>89.787902122787287</v>
      </c>
      <c r="BE26" s="237">
        <v>98.24220324293789</v>
      </c>
      <c r="BF26" s="237">
        <v>108.30423087650323</v>
      </c>
      <c r="BG26" s="237">
        <v>59.451137013907925</v>
      </c>
      <c r="BH26" s="227">
        <v>0</v>
      </c>
      <c r="BI26" s="237">
        <v>0</v>
      </c>
      <c r="BJ26" s="237">
        <v>0</v>
      </c>
      <c r="BK26" s="237">
        <v>0</v>
      </c>
      <c r="BL26" s="237">
        <v>0</v>
      </c>
      <c r="BM26" s="237">
        <v>0</v>
      </c>
      <c r="BN26" s="237">
        <v>0</v>
      </c>
      <c r="BO26" s="237">
        <v>0</v>
      </c>
      <c r="BP26" s="237">
        <v>0</v>
      </c>
      <c r="BQ26" s="237">
        <v>0</v>
      </c>
      <c r="BR26" s="237">
        <v>0</v>
      </c>
      <c r="BS26" s="237">
        <v>0</v>
      </c>
      <c r="BT26" s="237">
        <v>0</v>
      </c>
      <c r="BU26" s="237">
        <v>0</v>
      </c>
      <c r="BV26" s="237">
        <v>0</v>
      </c>
      <c r="BW26" s="237">
        <v>0</v>
      </c>
      <c r="BX26" s="134">
        <v>0</v>
      </c>
      <c r="BY26" s="134">
        <v>0</v>
      </c>
      <c r="BZ26" s="135">
        <v>0</v>
      </c>
    </row>
    <row r="27" spans="2:78" x14ac:dyDescent="0.35">
      <c r="B27" s="119" t="s">
        <v>295</v>
      </c>
      <c r="AH27" s="237">
        <v>35.318474422443089</v>
      </c>
      <c r="AI27" s="237">
        <v>33.861353454982755</v>
      </c>
      <c r="AJ27" s="237">
        <v>32.011541670613035</v>
      </c>
      <c r="AK27" s="237">
        <v>36.767711806093644</v>
      </c>
      <c r="AL27" s="237">
        <v>39.140293030721999</v>
      </c>
      <c r="AM27" s="237">
        <v>51.895250824867482</v>
      </c>
      <c r="AN27" s="237">
        <v>54.005512374810444</v>
      </c>
      <c r="AO27" s="237">
        <v>63.547467570515238</v>
      </c>
      <c r="AP27" s="237">
        <v>76.178096573917827</v>
      </c>
      <c r="AQ27" s="237">
        <v>85.282754581446</v>
      </c>
      <c r="AR27" s="237">
        <v>123.00305448885204</v>
      </c>
      <c r="AS27" s="237">
        <v>170.52762821317015</v>
      </c>
      <c r="AT27" s="237">
        <v>188.29364744965321</v>
      </c>
      <c r="AU27" s="237">
        <v>297.59783123255869</v>
      </c>
      <c r="AV27" s="237">
        <v>420.54006544256157</v>
      </c>
      <c r="AW27" s="237">
        <v>525.00581852256471</v>
      </c>
      <c r="AX27" s="237">
        <v>478.87888822791825</v>
      </c>
      <c r="AY27" s="237">
        <v>539.52850526411169</v>
      </c>
      <c r="AZ27" s="237">
        <v>571.77957624653641</v>
      </c>
      <c r="BA27" s="237">
        <v>607.36847659155444</v>
      </c>
      <c r="BB27" s="237">
        <v>628.07056961726425</v>
      </c>
      <c r="BC27" s="237">
        <v>732.52559173108557</v>
      </c>
      <c r="BD27" s="237">
        <v>917.82398836819493</v>
      </c>
      <c r="BE27" s="237">
        <v>1071.1288307933837</v>
      </c>
      <c r="BF27" s="237">
        <v>1191.4796842671519</v>
      </c>
      <c r="BG27" s="237">
        <v>1239.2902481966282</v>
      </c>
      <c r="BH27" s="227">
        <v>996.93786025580198</v>
      </c>
      <c r="BI27" s="237">
        <v>741.04339415205891</v>
      </c>
      <c r="BJ27" s="237">
        <v>584.88199142741769</v>
      </c>
      <c r="BK27" s="237">
        <v>498.81437395068781</v>
      </c>
      <c r="BL27" s="237">
        <v>425.14515270032331</v>
      </c>
      <c r="BM27" s="237">
        <v>298.05347784913772</v>
      </c>
      <c r="BN27" s="237">
        <v>233.74611120812932</v>
      </c>
      <c r="BO27" s="237">
        <v>173.60482752731454</v>
      </c>
      <c r="BP27" s="237">
        <v>83.736191729738565</v>
      </c>
      <c r="BQ27" s="237">
        <v>22.196309355860713</v>
      </c>
      <c r="BR27" s="237">
        <v>6.5371345664324734</v>
      </c>
      <c r="BS27" s="237">
        <v>2.1716303640545074</v>
      </c>
      <c r="BT27" s="237">
        <v>0.54164243693112024</v>
      </c>
      <c r="BU27" s="237">
        <v>0</v>
      </c>
      <c r="BV27" s="237">
        <v>0</v>
      </c>
      <c r="BW27" s="237">
        <v>0</v>
      </c>
      <c r="BX27" s="134">
        <v>0</v>
      </c>
      <c r="BY27" s="134">
        <v>0</v>
      </c>
      <c r="BZ27" s="135">
        <v>0</v>
      </c>
    </row>
    <row r="28" spans="2:78" x14ac:dyDescent="0.35">
      <c r="B28" s="119" t="s">
        <v>296</v>
      </c>
      <c r="AH28" s="237">
        <v>856.49969062931234</v>
      </c>
      <c r="AI28" s="237">
        <v>778.82386162530986</v>
      </c>
      <c r="AJ28" s="237">
        <v>830.8188477410896</v>
      </c>
      <c r="AK28" s="237">
        <v>910.43730898516253</v>
      </c>
      <c r="AL28" s="237">
        <v>1061.9863255044925</v>
      </c>
      <c r="AM28" s="237">
        <v>1138.0893863591996</v>
      </c>
      <c r="AN28" s="237">
        <v>1215.9140478502345</v>
      </c>
      <c r="AO28" s="237">
        <v>1361.1635440111297</v>
      </c>
      <c r="AP28" s="237">
        <v>1446.3890117571193</v>
      </c>
      <c r="AQ28" s="237">
        <v>1521.0631061016347</v>
      </c>
      <c r="AR28" s="237">
        <v>1634.8376802365879</v>
      </c>
      <c r="AS28" s="237">
        <v>1766.0266242963476</v>
      </c>
      <c r="AT28" s="237">
        <v>1841.3700448457128</v>
      </c>
      <c r="AU28" s="237">
        <v>2090.0869569755946</v>
      </c>
      <c r="AV28" s="237">
        <v>2463.9929085606018</v>
      </c>
      <c r="AW28" s="237">
        <v>2640.1037769177724</v>
      </c>
      <c r="AX28" s="237">
        <v>2489.2427130892206</v>
      </c>
      <c r="AY28" s="237">
        <v>2501.5181150593985</v>
      </c>
      <c r="AZ28" s="237">
        <v>2466.4288925364522</v>
      </c>
      <c r="BA28" s="237">
        <v>2395.6929312388047</v>
      </c>
      <c r="BB28" s="237">
        <v>2337.9079713171272</v>
      </c>
      <c r="BC28" s="237">
        <v>2564.9804274367289</v>
      </c>
      <c r="BD28" s="237">
        <v>3079.7014376173556</v>
      </c>
      <c r="BE28" s="237">
        <v>3385.4803221257621</v>
      </c>
      <c r="BF28" s="237">
        <v>3589.332034120418</v>
      </c>
      <c r="BG28" s="237">
        <v>3616.2678649046388</v>
      </c>
      <c r="BH28" s="227">
        <v>3109.7737404866452</v>
      </c>
      <c r="BI28" s="237">
        <v>2340.070134878114</v>
      </c>
      <c r="BJ28" s="237">
        <v>1837.6694773026707</v>
      </c>
      <c r="BK28" s="237">
        <v>1494.3011078929703</v>
      </c>
      <c r="BL28" s="237">
        <v>1197.0487366036041</v>
      </c>
      <c r="BM28" s="237">
        <v>663.82182967906158</v>
      </c>
      <c r="BN28" s="237">
        <v>438.3607624204073</v>
      </c>
      <c r="BO28" s="237">
        <v>288.95845646486316</v>
      </c>
      <c r="BP28" s="237">
        <v>199.54321229337899</v>
      </c>
      <c r="BQ28" s="237">
        <v>136.40986544597996</v>
      </c>
      <c r="BR28" s="237">
        <v>99.657799980016009</v>
      </c>
      <c r="BS28" s="237">
        <v>66.319801297978685</v>
      </c>
      <c r="BT28" s="237">
        <v>47.796942246303722</v>
      </c>
      <c r="BU28" s="237">
        <v>33.640624864315107</v>
      </c>
      <c r="BV28" s="237">
        <v>25.367637799262493</v>
      </c>
      <c r="BW28" s="237">
        <v>19.483597126438614</v>
      </c>
      <c r="BX28" s="134">
        <v>14.950317102190233</v>
      </c>
      <c r="BY28" s="134">
        <v>11.955193659714595</v>
      </c>
      <c r="BZ28" s="135">
        <v>9.3041137001891094</v>
      </c>
    </row>
    <row r="29" spans="2:78" x14ac:dyDescent="0.35">
      <c r="B29" s="119" t="s">
        <v>297</v>
      </c>
      <c r="AH29" s="237">
        <v>439.51542482071363</v>
      </c>
      <c r="AI29" s="237">
        <v>381.85522137716146</v>
      </c>
      <c r="AJ29" s="237">
        <v>450.33737134815846</v>
      </c>
      <c r="AK29" s="237">
        <v>754.83329625560418</v>
      </c>
      <c r="AL29" s="237">
        <v>1018.2130450807575</v>
      </c>
      <c r="AM29" s="237">
        <v>1172.7754708625446</v>
      </c>
      <c r="AN29" s="237">
        <v>1309.6474977418095</v>
      </c>
      <c r="AO29" s="237">
        <v>1382.2341253432921</v>
      </c>
      <c r="AP29" s="237">
        <v>1341.6479300741939</v>
      </c>
      <c r="AQ29" s="237">
        <v>1186.7114037083086</v>
      </c>
      <c r="AR29" s="237">
        <v>901.09240328497731</v>
      </c>
      <c r="AS29" s="237">
        <v>684.68849705750927</v>
      </c>
      <c r="AT29" s="237">
        <v>672.01068037744574</v>
      </c>
      <c r="AU29" s="237">
        <v>951.56939804489627</v>
      </c>
      <c r="AV29" s="237">
        <v>1178.6291589778909</v>
      </c>
      <c r="AW29" s="237">
        <v>1238.5815780773316</v>
      </c>
      <c r="AX29" s="237">
        <v>1304.106088276061</v>
      </c>
      <c r="AY29" s="237">
        <v>1018.6918037914312</v>
      </c>
      <c r="AZ29" s="237">
        <v>729.9282044649467</v>
      </c>
      <c r="BA29" s="237">
        <v>487.97206356078959</v>
      </c>
      <c r="BB29" s="237">
        <v>444.65018252254009</v>
      </c>
      <c r="BC29" s="237">
        <v>413.66929734079821</v>
      </c>
      <c r="BD29" s="237">
        <v>433.70989432469867</v>
      </c>
      <c r="BE29" s="237">
        <v>398.94740507026938</v>
      </c>
      <c r="BF29" s="237">
        <v>397.80457096703583</v>
      </c>
      <c r="BG29" s="237">
        <v>343.71419696588435</v>
      </c>
      <c r="BH29" s="227">
        <v>186.72423078208621</v>
      </c>
      <c r="BI29" s="237">
        <v>30.723831767121922</v>
      </c>
      <c r="BJ29" s="237">
        <v>15.096483737290471</v>
      </c>
      <c r="BK29" s="237">
        <v>0</v>
      </c>
      <c r="BL29" s="237">
        <v>0</v>
      </c>
      <c r="BM29" s="237">
        <v>0</v>
      </c>
      <c r="BN29" s="237">
        <v>0</v>
      </c>
      <c r="BO29" s="237">
        <v>0</v>
      </c>
      <c r="BP29" s="237">
        <v>0</v>
      </c>
      <c r="BQ29" s="237">
        <v>0</v>
      </c>
      <c r="BR29" s="237">
        <v>0</v>
      </c>
      <c r="BS29" s="237">
        <v>0</v>
      </c>
      <c r="BT29" s="237">
        <v>0</v>
      </c>
      <c r="BU29" s="237">
        <v>0</v>
      </c>
      <c r="BV29" s="237">
        <v>0</v>
      </c>
      <c r="BW29" s="237">
        <v>0</v>
      </c>
      <c r="BX29" s="134">
        <v>0</v>
      </c>
      <c r="BY29" s="134">
        <v>0</v>
      </c>
      <c r="BZ29" s="135">
        <v>0</v>
      </c>
    </row>
    <row r="30" spans="2:78" x14ac:dyDescent="0.35">
      <c r="B30" s="119" t="s">
        <v>298</v>
      </c>
      <c r="AH30" s="237">
        <v>7.382457622867296</v>
      </c>
      <c r="AI30" s="237">
        <v>8.1203656310916763</v>
      </c>
      <c r="AJ30" s="237">
        <v>8.4894017526712542</v>
      </c>
      <c r="AK30" s="237">
        <v>12.814029879400552</v>
      </c>
      <c r="AL30" s="237">
        <v>17.115494827690636</v>
      </c>
      <c r="AM30" s="237">
        <v>24.338603354236767</v>
      </c>
      <c r="AN30" s="237">
        <v>29.219582917196085</v>
      </c>
      <c r="AO30" s="237">
        <v>30.179258884597097</v>
      </c>
      <c r="AP30" s="237">
        <v>31.252238123763991</v>
      </c>
      <c r="AQ30" s="237">
        <v>40.204999792837377</v>
      </c>
      <c r="AR30" s="237">
        <v>46.97386662375488</v>
      </c>
      <c r="AS30" s="237">
        <v>69.80275003783386</v>
      </c>
      <c r="AT30" s="237">
        <v>107.27613372244198</v>
      </c>
      <c r="AU30" s="237">
        <v>122.82926561149269</v>
      </c>
      <c r="AV30" s="237">
        <v>136.54646808751144</v>
      </c>
      <c r="AW30" s="237">
        <v>147.76586734958678</v>
      </c>
      <c r="AX30" s="237">
        <v>89.296278834785696</v>
      </c>
      <c r="AY30" s="237">
        <v>103.76147757830719</v>
      </c>
      <c r="AZ30" s="237">
        <v>107.66738945737337</v>
      </c>
      <c r="BA30" s="237">
        <v>106.42818576583112</v>
      </c>
      <c r="BB30" s="237">
        <v>106.32533479257015</v>
      </c>
      <c r="BC30" s="237">
        <v>82.926905140252018</v>
      </c>
      <c r="BD30" s="237">
        <v>99.713459704382046</v>
      </c>
      <c r="BE30" s="237">
        <v>116.01783867870968</v>
      </c>
      <c r="BF30" s="237">
        <v>127.83805734195469</v>
      </c>
      <c r="BG30" s="237">
        <v>125.83062840462871</v>
      </c>
      <c r="BH30" s="227">
        <v>177.14719436451992</v>
      </c>
      <c r="BI30" s="237">
        <v>136.00624901247051</v>
      </c>
      <c r="BJ30" s="237">
        <v>109.04579501189143</v>
      </c>
      <c r="BK30" s="237">
        <v>100.60160645739644</v>
      </c>
      <c r="BL30" s="237">
        <v>87.461852422374477</v>
      </c>
      <c r="BM30" s="237">
        <v>53.346903960925403</v>
      </c>
      <c r="BN30" s="237">
        <v>47.783082195877789</v>
      </c>
      <c r="BO30" s="237">
        <v>42.951730121245681</v>
      </c>
      <c r="BP30" s="237">
        <v>37.61615231770822</v>
      </c>
      <c r="BQ30" s="237">
        <v>27.253913067981987</v>
      </c>
      <c r="BR30" s="237">
        <v>20.951171096831882</v>
      </c>
      <c r="BS30" s="237">
        <v>16.30080799586505</v>
      </c>
      <c r="BT30" s="237">
        <v>12.853320327411371</v>
      </c>
      <c r="BU30" s="237">
        <v>9.6136844001250754</v>
      </c>
      <c r="BV30" s="237">
        <v>7.3137487241668859</v>
      </c>
      <c r="BW30" s="237">
        <v>5.6250074592194732</v>
      </c>
      <c r="BX30" s="134">
        <v>4.3285329913229091</v>
      </c>
      <c r="BY30" s="134">
        <v>3.3488851088997271</v>
      </c>
      <c r="BZ30" s="135">
        <v>2.6683247917131965</v>
      </c>
    </row>
    <row r="31" spans="2:78" ht="26.25" customHeight="1" x14ac:dyDescent="0.35">
      <c r="B31" s="238" t="s">
        <v>299</v>
      </c>
      <c r="AH31" s="237">
        <v>1338.7160474953362</v>
      </c>
      <c r="AI31" s="237">
        <v>1202.6608020885458</v>
      </c>
      <c r="AJ31" s="237">
        <v>1321.6571625125325</v>
      </c>
      <c r="AK31" s="237">
        <v>1714.8523469262607</v>
      </c>
      <c r="AL31" s="237">
        <v>2136.4551584436626</v>
      </c>
      <c r="AM31" s="237">
        <v>2387.0987114008481</v>
      </c>
      <c r="AN31" s="237">
        <v>2608.7866408840505</v>
      </c>
      <c r="AO31" s="237">
        <v>2837.1243958095338</v>
      </c>
      <c r="AP31" s="237">
        <v>2895.4672765289952</v>
      </c>
      <c r="AQ31" s="237">
        <v>2833.2622641842263</v>
      </c>
      <c r="AR31" s="237">
        <v>2705.9070046341722</v>
      </c>
      <c r="AS31" s="237">
        <v>2691.0454996048607</v>
      </c>
      <c r="AT31" s="237">
        <v>2808.9505063952538</v>
      </c>
      <c r="AU31" s="237">
        <v>3462.0834518645424</v>
      </c>
      <c r="AV31" s="237">
        <v>4199.7086010685653</v>
      </c>
      <c r="AW31" s="237">
        <v>4551.4570408672553</v>
      </c>
      <c r="AX31" s="237">
        <v>4361.523968427985</v>
      </c>
      <c r="AY31" s="237">
        <v>4163.4999016932479</v>
      </c>
      <c r="AZ31" s="237">
        <v>3875.8040627053088</v>
      </c>
      <c r="BA31" s="237">
        <v>3597.46165715698</v>
      </c>
      <c r="BB31" s="237">
        <v>3516.9540582495015</v>
      </c>
      <c r="BC31" s="237">
        <v>3794.1022216488641</v>
      </c>
      <c r="BD31" s="237">
        <v>4530.9487800146308</v>
      </c>
      <c r="BE31" s="237">
        <v>4971.5743966681257</v>
      </c>
      <c r="BF31" s="237">
        <v>5306.4543466965606</v>
      </c>
      <c r="BG31" s="237">
        <v>5325.1029384717804</v>
      </c>
      <c r="BH31" s="227">
        <v>4470.5830258890528</v>
      </c>
      <c r="BI31" s="237">
        <v>3247.843609809765</v>
      </c>
      <c r="BJ31" s="237">
        <v>2546.6937474792699</v>
      </c>
      <c r="BK31" s="237">
        <v>2093.7170883010544</v>
      </c>
      <c r="BL31" s="237">
        <v>1709.655741726302</v>
      </c>
      <c r="BM31" s="237">
        <v>1015.2222114891247</v>
      </c>
      <c r="BN31" s="237">
        <v>719.88995582441441</v>
      </c>
      <c r="BO31" s="237">
        <v>505.51501411342332</v>
      </c>
      <c r="BP31" s="237">
        <v>320.89555634082575</v>
      </c>
      <c r="BQ31" s="237">
        <v>185.86008786982265</v>
      </c>
      <c r="BR31" s="237">
        <v>127.14610564328035</v>
      </c>
      <c r="BS31" s="237">
        <v>84.792239657898236</v>
      </c>
      <c r="BT31" s="237">
        <v>61.191905010646217</v>
      </c>
      <c r="BU31" s="237">
        <v>43.254309264440188</v>
      </c>
      <c r="BV31" s="237">
        <v>32.681386523429381</v>
      </c>
      <c r="BW31" s="237">
        <v>25.108604585658089</v>
      </c>
      <c r="BX31" s="134">
        <v>19.278850093513142</v>
      </c>
      <c r="BY31" s="134">
        <v>15.304078768614323</v>
      </c>
      <c r="BZ31" s="135">
        <v>11.972438491902304</v>
      </c>
    </row>
    <row r="32" spans="2:78" x14ac:dyDescent="0.35">
      <c r="B32" s="238" t="s">
        <v>300</v>
      </c>
      <c r="AH32" s="237">
        <v>1351.8960730261281</v>
      </c>
      <c r="AI32" s="237">
        <v>1215.2028406655104</v>
      </c>
      <c r="AJ32" s="237">
        <v>1336.5704319063573</v>
      </c>
      <c r="AK32" s="237">
        <v>1724.1780663655386</v>
      </c>
      <c r="AL32" s="237">
        <v>2151.1422092982129</v>
      </c>
      <c r="AM32" s="237">
        <v>2400.2032889484749</v>
      </c>
      <c r="AN32" s="237">
        <v>2624.1526152817605</v>
      </c>
      <c r="AO32" s="237">
        <v>2851.7475751244961</v>
      </c>
      <c r="AP32" s="237">
        <v>2909.9944441442181</v>
      </c>
      <c r="AQ32" s="237">
        <v>2858.0175792286727</v>
      </c>
      <c r="AR32" s="237">
        <v>2748.2530265467585</v>
      </c>
      <c r="AS32" s="237">
        <v>2735.8765039065952</v>
      </c>
      <c r="AT32" s="237">
        <v>2857.8947301796211</v>
      </c>
      <c r="AU32" s="237">
        <v>3518.0833387595885</v>
      </c>
      <c r="AV32" s="237">
        <v>4263.5961101957018</v>
      </c>
      <c r="AW32" s="237">
        <v>4621.204571523188</v>
      </c>
      <c r="AX32" s="237">
        <v>4430.6479525997302</v>
      </c>
      <c r="AY32" s="237">
        <v>4235.8285632348698</v>
      </c>
      <c r="AZ32" s="237">
        <v>3951.3352457240653</v>
      </c>
      <c r="BA32" s="237">
        <v>3673.810061962346</v>
      </c>
      <c r="BB32" s="237">
        <v>3594.4164936532807</v>
      </c>
      <c r="BC32" s="237">
        <v>3873.985391643419</v>
      </c>
      <c r="BD32" s="237">
        <v>4620.736682137418</v>
      </c>
      <c r="BE32" s="237">
        <v>5069.8165999110633</v>
      </c>
      <c r="BF32" s="237">
        <v>5414.758577573064</v>
      </c>
      <c r="BG32" s="237">
        <v>5384.5540754856884</v>
      </c>
      <c r="BH32" s="227">
        <v>4470.5830258890528</v>
      </c>
      <c r="BI32" s="237">
        <v>3247.843609809765</v>
      </c>
      <c r="BJ32" s="237">
        <v>2546.6937474792699</v>
      </c>
      <c r="BK32" s="237">
        <v>2093.7170883010544</v>
      </c>
      <c r="BL32" s="237">
        <v>1709.655741726302</v>
      </c>
      <c r="BM32" s="237">
        <v>1015.2222114891247</v>
      </c>
      <c r="BN32" s="237">
        <v>719.88995582441441</v>
      </c>
      <c r="BO32" s="237">
        <v>505.51501411342332</v>
      </c>
      <c r="BP32" s="237">
        <v>320.89555634082575</v>
      </c>
      <c r="BQ32" s="237">
        <v>185.86008786982265</v>
      </c>
      <c r="BR32" s="237">
        <v>127.14610564328035</v>
      </c>
      <c r="BS32" s="237">
        <v>84.792239657898236</v>
      </c>
      <c r="BT32" s="237">
        <v>61.191905010646217</v>
      </c>
      <c r="BU32" s="237">
        <v>43.254309264440188</v>
      </c>
      <c r="BV32" s="237">
        <v>32.681386523429381</v>
      </c>
      <c r="BW32" s="237">
        <v>25.108604585658089</v>
      </c>
      <c r="BX32" s="134">
        <v>19.278850093513142</v>
      </c>
      <c r="BY32" s="134">
        <v>15.304078768614323</v>
      </c>
      <c r="BZ32" s="135">
        <v>11.972438491902304</v>
      </c>
    </row>
    <row r="33" spans="2:78" ht="26.25" customHeight="1" x14ac:dyDescent="0.35">
      <c r="B33" s="264" t="s">
        <v>307</v>
      </c>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27"/>
      <c r="BI33" s="237"/>
      <c r="BJ33" s="237"/>
      <c r="BK33" s="237"/>
      <c r="BL33" s="237"/>
      <c r="BM33" s="237"/>
      <c r="BN33" s="237"/>
      <c r="BO33" s="237"/>
      <c r="BP33" s="237"/>
      <c r="BQ33" s="237"/>
      <c r="BR33" s="237"/>
      <c r="BS33" s="237"/>
      <c r="BT33" s="237"/>
      <c r="BU33" s="237"/>
      <c r="BV33" s="237"/>
      <c r="BW33" s="237"/>
      <c r="BX33" s="134"/>
      <c r="BY33" s="134"/>
      <c r="BZ33" s="135"/>
    </row>
    <row r="34" spans="2:78" x14ac:dyDescent="0.35">
      <c r="B34" s="119" t="s">
        <v>294</v>
      </c>
      <c r="AH34" s="237">
        <v>0</v>
      </c>
      <c r="AI34" s="237">
        <v>31.863843976828335</v>
      </c>
      <c r="AJ34" s="237">
        <v>48.135625294673808</v>
      </c>
      <c r="AK34" s="237">
        <v>55.657316085223421</v>
      </c>
      <c r="AL34" s="237">
        <v>87.961064442027336</v>
      </c>
      <c r="AM34" s="237">
        <v>223.92938811490424</v>
      </c>
      <c r="AN34" s="237">
        <v>407.25174289427287</v>
      </c>
      <c r="AO34" s="237">
        <v>670.64142182860064</v>
      </c>
      <c r="AP34" s="237">
        <v>925.26067551449864</v>
      </c>
      <c r="AQ34" s="237">
        <v>1176.3469593076879</v>
      </c>
      <c r="AR34" s="237">
        <v>1445.3484999462091</v>
      </c>
      <c r="AS34" s="237">
        <v>1689.5989124667278</v>
      </c>
      <c r="AT34" s="237">
        <v>1807.5052384199394</v>
      </c>
      <c r="AU34" s="237">
        <v>2169.0874044697066</v>
      </c>
      <c r="AV34" s="237">
        <v>2551.594201272992</v>
      </c>
      <c r="AW34" s="237">
        <v>2726.6032224432652</v>
      </c>
      <c r="AX34" s="237">
        <v>2709.0740577967531</v>
      </c>
      <c r="AY34" s="237">
        <v>2315.4115715714647</v>
      </c>
      <c r="AZ34" s="237">
        <v>2117.5661590306572</v>
      </c>
      <c r="BA34" s="237">
        <v>1922.233815753636</v>
      </c>
      <c r="BB34" s="237">
        <v>1722.9304489217141</v>
      </c>
      <c r="BC34" s="237">
        <v>1615.0700873016783</v>
      </c>
      <c r="BD34" s="237">
        <v>1532.6553326395542</v>
      </c>
      <c r="BE34" s="237">
        <v>1484.8062137413715</v>
      </c>
      <c r="BF34" s="237">
        <v>834.44725780206159</v>
      </c>
      <c r="BG34" s="237">
        <v>321.38447573978306</v>
      </c>
      <c r="BH34" s="227">
        <v>0</v>
      </c>
      <c r="BI34" s="237">
        <v>0</v>
      </c>
      <c r="BJ34" s="237">
        <v>0</v>
      </c>
      <c r="BK34" s="237">
        <v>0</v>
      </c>
      <c r="BL34" s="237">
        <v>0</v>
      </c>
      <c r="BM34" s="237">
        <v>0</v>
      </c>
      <c r="BN34" s="237">
        <v>0</v>
      </c>
      <c r="BO34" s="237">
        <v>0</v>
      </c>
      <c r="BP34" s="237">
        <v>0</v>
      </c>
      <c r="BQ34" s="237">
        <v>0</v>
      </c>
      <c r="BR34" s="237">
        <v>0</v>
      </c>
      <c r="BS34" s="237">
        <v>0</v>
      </c>
      <c r="BT34" s="237">
        <v>0</v>
      </c>
      <c r="BU34" s="237">
        <v>0</v>
      </c>
      <c r="BV34" s="237">
        <v>0</v>
      </c>
      <c r="BW34" s="237">
        <v>0</v>
      </c>
      <c r="BX34" s="134">
        <v>0</v>
      </c>
      <c r="BY34" s="134">
        <v>0</v>
      </c>
      <c r="BZ34" s="135">
        <v>0</v>
      </c>
    </row>
    <row r="35" spans="2:78" x14ac:dyDescent="0.35">
      <c r="B35" s="119" t="s">
        <v>295</v>
      </c>
      <c r="AH35" s="237">
        <v>0</v>
      </c>
      <c r="AI35" s="237">
        <v>8.3639435721122872</v>
      </c>
      <c r="AJ35" s="237">
        <v>12.635125067326136</v>
      </c>
      <c r="AK35" s="237">
        <v>14.609494430444503</v>
      </c>
      <c r="AL35" s="237">
        <v>23.088908546974363</v>
      </c>
      <c r="AM35" s="237">
        <v>58.779247340424597</v>
      </c>
      <c r="AN35" s="237">
        <v>106.89955046507011</v>
      </c>
      <c r="AO35" s="237">
        <v>176.03673346425617</v>
      </c>
      <c r="AP35" s="237">
        <v>242.87176666837541</v>
      </c>
      <c r="AQ35" s="237">
        <v>308.77943025425014</v>
      </c>
      <c r="AR35" s="237">
        <v>379.38967138987766</v>
      </c>
      <c r="AS35" s="237">
        <v>443.50298644603924</v>
      </c>
      <c r="AT35" s="237">
        <v>449.59519295714608</v>
      </c>
      <c r="AU35" s="237">
        <v>544.35896319188146</v>
      </c>
      <c r="AV35" s="237">
        <v>641.82782716155873</v>
      </c>
      <c r="AW35" s="237">
        <v>744.58408463563569</v>
      </c>
      <c r="AX35" s="237">
        <v>761.47150804201954</v>
      </c>
      <c r="AY35" s="237">
        <v>742.04628880856296</v>
      </c>
      <c r="AZ35" s="237">
        <v>725.72886382118929</v>
      </c>
      <c r="BA35" s="237">
        <v>730.38068867611776</v>
      </c>
      <c r="BB35" s="237">
        <v>723.47732520999602</v>
      </c>
      <c r="BC35" s="237">
        <v>720.67400478878324</v>
      </c>
      <c r="BD35" s="237">
        <v>690.03203772674033</v>
      </c>
      <c r="BE35" s="237">
        <v>686.988120409315</v>
      </c>
      <c r="BF35" s="237">
        <v>201.94646834199688</v>
      </c>
      <c r="BG35" s="237">
        <v>87.277046333552121</v>
      </c>
      <c r="BH35" s="227">
        <v>0</v>
      </c>
      <c r="BI35" s="237">
        <v>0</v>
      </c>
      <c r="BJ35" s="237">
        <v>0</v>
      </c>
      <c r="BK35" s="237">
        <v>0</v>
      </c>
      <c r="BL35" s="237">
        <v>0</v>
      </c>
      <c r="BM35" s="237">
        <v>0</v>
      </c>
      <c r="BN35" s="237">
        <v>0</v>
      </c>
      <c r="BO35" s="237">
        <v>0</v>
      </c>
      <c r="BP35" s="237">
        <v>0</v>
      </c>
      <c r="BQ35" s="237">
        <v>0</v>
      </c>
      <c r="BR35" s="237">
        <v>0</v>
      </c>
      <c r="BS35" s="237">
        <v>0</v>
      </c>
      <c r="BT35" s="237">
        <v>0</v>
      </c>
      <c r="BU35" s="237">
        <v>0</v>
      </c>
      <c r="BV35" s="237">
        <v>0</v>
      </c>
      <c r="BW35" s="237">
        <v>0</v>
      </c>
      <c r="BX35" s="134">
        <v>0</v>
      </c>
      <c r="BY35" s="134">
        <v>0</v>
      </c>
      <c r="BZ35" s="135">
        <v>0</v>
      </c>
    </row>
    <row r="36" spans="2:78" ht="39" customHeight="1" x14ac:dyDescent="0.35">
      <c r="B36" s="116" t="s">
        <v>308</v>
      </c>
      <c r="C36" s="26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27"/>
      <c r="BI36" s="237"/>
      <c r="BJ36" s="237"/>
      <c r="BK36" s="237"/>
      <c r="BL36" s="237"/>
      <c r="BM36" s="237"/>
      <c r="BN36" s="237"/>
      <c r="BO36" s="237"/>
      <c r="BP36" s="237"/>
      <c r="BQ36" s="237"/>
      <c r="BR36" s="237"/>
      <c r="BS36" s="237"/>
      <c r="BT36" s="237"/>
      <c r="BU36" s="237"/>
      <c r="BV36" s="237"/>
      <c r="BW36" s="237"/>
      <c r="BX36" s="134"/>
      <c r="BY36" s="134"/>
      <c r="BZ36" s="135"/>
    </row>
    <row r="37" spans="2:78" x14ac:dyDescent="0.35">
      <c r="B37" s="119" t="s">
        <v>294</v>
      </c>
      <c r="AH37" s="237">
        <v>2624.7231872662878</v>
      </c>
      <c r="AI37" s="237">
        <v>2465.8080605001019</v>
      </c>
      <c r="AJ37" s="237">
        <v>2398.1664949724991</v>
      </c>
      <c r="AK37" s="237">
        <v>2758.3068602078547</v>
      </c>
      <c r="AL37" s="237">
        <v>2576.7884124636944</v>
      </c>
      <c r="AM37" s="237">
        <v>2440.5430143711119</v>
      </c>
      <c r="AN37" s="237">
        <v>2634.0117217293109</v>
      </c>
      <c r="AO37" s="237">
        <v>2650.3553727257095</v>
      </c>
      <c r="AP37" s="237">
        <v>2466.4863582755393</v>
      </c>
      <c r="AQ37" s="237">
        <v>2282.6368272432319</v>
      </c>
      <c r="AR37" s="237">
        <v>2365.4063900764718</v>
      </c>
      <c r="AS37" s="237">
        <v>2223.0204114499174</v>
      </c>
      <c r="AT37" s="237">
        <v>2257.6552636748106</v>
      </c>
      <c r="AU37" s="237">
        <v>2430.6768179756436</v>
      </c>
      <c r="AV37" s="237">
        <v>3523.9232848717443</v>
      </c>
      <c r="AW37" s="237">
        <v>3541.9850686595187</v>
      </c>
      <c r="AX37" s="237">
        <v>3533.993499943314</v>
      </c>
      <c r="AY37" s="237">
        <v>3613.2805746764352</v>
      </c>
      <c r="AZ37" s="237">
        <v>3489.9151069990999</v>
      </c>
      <c r="BA37" s="237">
        <v>3580.5650394860254</v>
      </c>
      <c r="BB37" s="237">
        <v>3475.6366584583511</v>
      </c>
      <c r="BC37" s="237">
        <v>3793.0594207583567</v>
      </c>
      <c r="BD37" s="237">
        <v>4200.6453464168098</v>
      </c>
      <c r="BE37" s="237">
        <v>4718.6348898650867</v>
      </c>
      <c r="BF37" s="237">
        <v>5212.0990398214972</v>
      </c>
      <c r="BG37" s="237">
        <v>6135.3973617869706</v>
      </c>
      <c r="BH37" s="227">
        <v>7802.7077070794321</v>
      </c>
      <c r="BI37" s="237">
        <v>8184.5198369439786</v>
      </c>
      <c r="BJ37" s="237">
        <v>8482.1396753832578</v>
      </c>
      <c r="BK37" s="237">
        <v>8877.4496533163383</v>
      </c>
      <c r="BL37" s="237">
        <v>9047.2710200705278</v>
      </c>
      <c r="BM37" s="237">
        <v>9410.358270500341</v>
      </c>
      <c r="BN37" s="237">
        <v>9370.2798475450672</v>
      </c>
      <c r="BO37" s="237">
        <v>9024.3092200339761</v>
      </c>
      <c r="BP37" s="237">
        <v>8246.3587853484332</v>
      </c>
      <c r="BQ37" s="237">
        <v>7601.2226151080658</v>
      </c>
      <c r="BR37" s="237">
        <v>6997.3473994696051</v>
      </c>
      <c r="BS37" s="237">
        <v>6424.7848580421742</v>
      </c>
      <c r="BT37" s="237">
        <v>5858.7523323898067</v>
      </c>
      <c r="BU37" s="237">
        <v>5462.5813319433928</v>
      </c>
      <c r="BV37" s="237">
        <v>5041.5428013939945</v>
      </c>
      <c r="BW37" s="237">
        <v>4762.9721759989852</v>
      </c>
      <c r="BX37" s="134">
        <v>4491.1290660280583</v>
      </c>
      <c r="BY37" s="134">
        <v>4352.6358137688694</v>
      </c>
      <c r="BZ37" s="135">
        <v>4318.2806190539814</v>
      </c>
    </row>
    <row r="38" spans="2:78" x14ac:dyDescent="0.35">
      <c r="B38" s="119" t="s">
        <v>295</v>
      </c>
      <c r="AH38" s="237">
        <v>575.96034494229912</v>
      </c>
      <c r="AI38" s="237">
        <v>545.10040118743802</v>
      </c>
      <c r="AJ38" s="237">
        <v>536.05161449894922</v>
      </c>
      <c r="AK38" s="237">
        <v>553.5283799418205</v>
      </c>
      <c r="AL38" s="237">
        <v>675.25651647746884</v>
      </c>
      <c r="AM38" s="237">
        <v>718.4229423527396</v>
      </c>
      <c r="AN38" s="237">
        <v>746.57196993935986</v>
      </c>
      <c r="AO38" s="237">
        <v>811.464543466706</v>
      </c>
      <c r="AP38" s="237">
        <v>940.19690943084493</v>
      </c>
      <c r="AQ38" s="237">
        <v>905.14674314173715</v>
      </c>
      <c r="AR38" s="237">
        <v>1102.0467596240708</v>
      </c>
      <c r="AS38" s="237">
        <v>1127.198265720262</v>
      </c>
      <c r="AT38" s="237">
        <v>1293.161552756178</v>
      </c>
      <c r="AU38" s="237">
        <v>1519.6871464628748</v>
      </c>
      <c r="AV38" s="237">
        <v>2064.9738686676842</v>
      </c>
      <c r="AW38" s="237">
        <v>2524.7223252518156</v>
      </c>
      <c r="AX38" s="237">
        <v>3145.8991055171064</v>
      </c>
      <c r="AY38" s="237">
        <v>3691.4933753454943</v>
      </c>
      <c r="AZ38" s="237">
        <v>3926.6919947456786</v>
      </c>
      <c r="BA38" s="237">
        <v>4102.3999918236759</v>
      </c>
      <c r="BB38" s="237">
        <v>4258.3337522112124</v>
      </c>
      <c r="BC38" s="237">
        <v>4426.7103105944243</v>
      </c>
      <c r="BD38" s="237">
        <v>4648.9424494089144</v>
      </c>
      <c r="BE38" s="237">
        <v>4941.1090163329163</v>
      </c>
      <c r="BF38" s="237">
        <v>5158.1130027277832</v>
      </c>
      <c r="BG38" s="237">
        <v>5396.2736624198687</v>
      </c>
      <c r="BH38" s="227">
        <v>5167.0083731428322</v>
      </c>
      <c r="BI38" s="237">
        <v>5031.1649310953117</v>
      </c>
      <c r="BJ38" s="237">
        <v>5063.9772646393694</v>
      </c>
      <c r="BK38" s="237">
        <v>5594.7441019278403</v>
      </c>
      <c r="BL38" s="237">
        <v>5636.921592361</v>
      </c>
      <c r="BM38" s="237">
        <v>6267.3616090730138</v>
      </c>
      <c r="BN38" s="237">
        <v>6487.3490338777347</v>
      </c>
      <c r="BO38" s="237">
        <v>6772.5508784048143</v>
      </c>
      <c r="BP38" s="237">
        <v>7562.5340724727866</v>
      </c>
      <c r="BQ38" s="237">
        <v>8494.3806221718241</v>
      </c>
      <c r="BR38" s="237">
        <v>9768.2492370489963</v>
      </c>
      <c r="BS38" s="237">
        <v>10617.322811328648</v>
      </c>
      <c r="BT38" s="237">
        <v>10582.839539464594</v>
      </c>
      <c r="BU38" s="237">
        <v>10317.240205590064</v>
      </c>
      <c r="BV38" s="237">
        <v>11274.289989239638</v>
      </c>
      <c r="BW38" s="237">
        <v>11074.540688328678</v>
      </c>
      <c r="BX38" s="134">
        <v>11244.550081595435</v>
      </c>
      <c r="BY38" s="134">
        <v>11387.983646610943</v>
      </c>
      <c r="BZ38" s="135">
        <v>11526.701807882264</v>
      </c>
    </row>
    <row r="39" spans="2:78" x14ac:dyDescent="0.35">
      <c r="B39" s="119" t="s">
        <v>296</v>
      </c>
      <c r="AH39" s="237">
        <v>714.01666066164069</v>
      </c>
      <c r="AI39" s="237">
        <v>649.26259636208226</v>
      </c>
      <c r="AJ39" s="237">
        <v>641.18377213846463</v>
      </c>
      <c r="AK39" s="237">
        <v>814.52123681294279</v>
      </c>
      <c r="AL39" s="237">
        <v>1159.0131342755417</v>
      </c>
      <c r="AM39" s="237">
        <v>1460.6553780186312</v>
      </c>
      <c r="AN39" s="237">
        <v>1575.9274750909979</v>
      </c>
      <c r="AO39" s="237">
        <v>1833.3434039759998</v>
      </c>
      <c r="AP39" s="237">
        <v>2018.2918117572851</v>
      </c>
      <c r="AQ39" s="237">
        <v>2011.3686640039589</v>
      </c>
      <c r="AR39" s="237">
        <v>2027.1083993695452</v>
      </c>
      <c r="AS39" s="237">
        <v>1959.6626652073994</v>
      </c>
      <c r="AT39" s="237">
        <v>2239.3087011615116</v>
      </c>
      <c r="AU39" s="237">
        <v>2737.862772072097</v>
      </c>
      <c r="AV39" s="237">
        <v>3214.2979776243278</v>
      </c>
      <c r="AW39" s="237">
        <v>3369.9709360217571</v>
      </c>
      <c r="AX39" s="237">
        <v>3953.3594376501974</v>
      </c>
      <c r="AY39" s="237">
        <v>4081.3917988352287</v>
      </c>
      <c r="AZ39" s="237">
        <v>3958.4289561519458</v>
      </c>
      <c r="BA39" s="237">
        <v>3675.8625020357467</v>
      </c>
      <c r="BB39" s="237">
        <v>3407.5555346544479</v>
      </c>
      <c r="BC39" s="237">
        <v>3187.2000124284759</v>
      </c>
      <c r="BD39" s="237">
        <v>3083.2450607539363</v>
      </c>
      <c r="BE39" s="237">
        <v>2963.9642937813419</v>
      </c>
      <c r="BF39" s="237">
        <v>2760.4312452821891</v>
      </c>
      <c r="BG39" s="237">
        <v>2903.746122115449</v>
      </c>
      <c r="BH39" s="227">
        <v>2897.4988297056225</v>
      </c>
      <c r="BI39" s="237">
        <v>2681.7551886206406</v>
      </c>
      <c r="BJ39" s="237">
        <v>2613.5778362391784</v>
      </c>
      <c r="BK39" s="237">
        <v>2585.5594362941333</v>
      </c>
      <c r="BL39" s="237">
        <v>2398.3658558971051</v>
      </c>
      <c r="BM39" s="237">
        <v>2626.5799954640697</v>
      </c>
      <c r="BN39" s="237">
        <v>2501.9011874396215</v>
      </c>
      <c r="BO39" s="237">
        <v>2293.643273529558</v>
      </c>
      <c r="BP39" s="237">
        <v>2117.615921159756</v>
      </c>
      <c r="BQ39" s="237">
        <v>1867.6881783371309</v>
      </c>
      <c r="BR39" s="237">
        <v>1708.0200554439318</v>
      </c>
      <c r="BS39" s="237">
        <v>1581.1495310169094</v>
      </c>
      <c r="BT39" s="237">
        <v>1403.1234014472318</v>
      </c>
      <c r="BU39" s="237">
        <v>1338.512657528476</v>
      </c>
      <c r="BV39" s="237">
        <v>1317.2353320221439</v>
      </c>
      <c r="BW39" s="237">
        <v>1204.9512555458518</v>
      </c>
      <c r="BX39" s="134">
        <v>1119.4036190522654</v>
      </c>
      <c r="BY39" s="134">
        <v>1063.1907694958343</v>
      </c>
      <c r="BZ39" s="135">
        <v>1049.0804156780298</v>
      </c>
    </row>
    <row r="40" spans="2:78" x14ac:dyDescent="0.35">
      <c r="B40" s="119" t="s">
        <v>297</v>
      </c>
      <c r="AH40" s="237">
        <v>1982.0891288165344</v>
      </c>
      <c r="AI40" s="237">
        <v>1722.0580674324331</v>
      </c>
      <c r="AJ40" s="237">
        <v>2230.3279501756169</v>
      </c>
      <c r="AK40" s="237">
        <v>3864.5679286187665</v>
      </c>
      <c r="AL40" s="237">
        <v>6291.1531257594315</v>
      </c>
      <c r="AM40" s="237">
        <v>7680.8978529644373</v>
      </c>
      <c r="AN40" s="237">
        <v>8279.2741234099376</v>
      </c>
      <c r="AO40" s="237">
        <v>8870.3570999558433</v>
      </c>
      <c r="AP40" s="237">
        <v>8788.3966085356897</v>
      </c>
      <c r="AQ40" s="237">
        <v>7633.3015059851696</v>
      </c>
      <c r="AR40" s="237">
        <v>5427.2990906995146</v>
      </c>
      <c r="AS40" s="237">
        <v>4394.2174722089976</v>
      </c>
      <c r="AT40" s="237">
        <v>4575.9127774550388</v>
      </c>
      <c r="AU40" s="237">
        <v>6138.4267075496164</v>
      </c>
      <c r="AV40" s="237">
        <v>7679.7022438030654</v>
      </c>
      <c r="AW40" s="237">
        <v>7992.9575459210837</v>
      </c>
      <c r="AX40" s="237">
        <v>6938.7986135956753</v>
      </c>
      <c r="AY40" s="237">
        <v>6425.4757260359511</v>
      </c>
      <c r="AZ40" s="237">
        <v>5515.002341822842</v>
      </c>
      <c r="BA40" s="237">
        <v>4566.9127984267543</v>
      </c>
      <c r="BB40" s="237">
        <v>4050.6159179657998</v>
      </c>
      <c r="BC40" s="237">
        <v>3644.7414788268989</v>
      </c>
      <c r="BD40" s="237">
        <v>3029.23751391311</v>
      </c>
      <c r="BE40" s="237">
        <v>2601.3182930836992</v>
      </c>
      <c r="BF40" s="237">
        <v>2492.2136452550994</v>
      </c>
      <c r="BG40" s="237">
        <v>2412.5558810830994</v>
      </c>
      <c r="BH40" s="227">
        <v>2112.3501236155789</v>
      </c>
      <c r="BI40" s="237">
        <v>2293.5504611185479</v>
      </c>
      <c r="BJ40" s="237">
        <v>2407.6703641945087</v>
      </c>
      <c r="BK40" s="237">
        <v>2190.0524312338175</v>
      </c>
      <c r="BL40" s="237">
        <v>2500.5838392790974</v>
      </c>
      <c r="BM40" s="237">
        <v>4162.1083329712155</v>
      </c>
      <c r="BN40" s="237">
        <v>4174.9644242917539</v>
      </c>
      <c r="BO40" s="237">
        <v>4689.2657361578777</v>
      </c>
      <c r="BP40" s="237">
        <v>4948.8544629448606</v>
      </c>
      <c r="BQ40" s="237">
        <v>4114.2650161268821</v>
      </c>
      <c r="BR40" s="237">
        <v>2868.526791093012</v>
      </c>
      <c r="BS40" s="237">
        <v>2117.6893166626865</v>
      </c>
      <c r="BT40" s="237">
        <v>1666.1436393794736</v>
      </c>
      <c r="BU40" s="237">
        <v>1513.3386257035838</v>
      </c>
      <c r="BV40" s="237">
        <v>2223.6170155933678</v>
      </c>
      <c r="BW40" s="237">
        <v>2340.7609580398498</v>
      </c>
      <c r="BX40" s="134">
        <v>2438.0757596395397</v>
      </c>
      <c r="BY40" s="134">
        <v>2486.4472512560669</v>
      </c>
      <c r="BZ40" s="135">
        <v>2493.284608087863</v>
      </c>
    </row>
    <row r="41" spans="2:78" x14ac:dyDescent="0.35">
      <c r="B41" s="119" t="s">
        <v>298</v>
      </c>
      <c r="AH41" s="237">
        <v>91.362582428360284</v>
      </c>
      <c r="AI41" s="237">
        <v>100.494660751048</v>
      </c>
      <c r="AJ41" s="237">
        <v>106.29979337555088</v>
      </c>
      <c r="AK41" s="237">
        <v>128.51391161863415</v>
      </c>
      <c r="AL41" s="237">
        <v>167.96779348731221</v>
      </c>
      <c r="AM41" s="237">
        <v>217.59474814118886</v>
      </c>
      <c r="AN41" s="237">
        <v>258.70514136403597</v>
      </c>
      <c r="AO41" s="237">
        <v>252.0467928796885</v>
      </c>
      <c r="AP41" s="237">
        <v>316.85122964673246</v>
      </c>
      <c r="AQ41" s="237">
        <v>433.44186662482997</v>
      </c>
      <c r="AR41" s="237">
        <v>262.69126723624157</v>
      </c>
      <c r="AS41" s="237">
        <v>242.92350120548582</v>
      </c>
      <c r="AT41" s="237">
        <v>394.36164013160749</v>
      </c>
      <c r="AU41" s="237">
        <v>601.40185028113456</v>
      </c>
      <c r="AV41" s="237">
        <v>416.77070078357582</v>
      </c>
      <c r="AW41" s="237">
        <v>400.33846436275559</v>
      </c>
      <c r="AX41" s="237">
        <v>588.27907567477246</v>
      </c>
      <c r="AY41" s="237">
        <v>659.53657364046137</v>
      </c>
      <c r="AZ41" s="237">
        <v>563.71014546370657</v>
      </c>
      <c r="BA41" s="237">
        <v>495.87277488080701</v>
      </c>
      <c r="BB41" s="237">
        <v>451.58672536988973</v>
      </c>
      <c r="BC41" s="237">
        <v>334.11270837045981</v>
      </c>
      <c r="BD41" s="237">
        <v>315.83323304585815</v>
      </c>
      <c r="BE41" s="237">
        <v>341.79835703753071</v>
      </c>
      <c r="BF41" s="237">
        <v>358.5031750313629</v>
      </c>
      <c r="BG41" s="237">
        <v>525.5478529697109</v>
      </c>
      <c r="BH41" s="227">
        <v>757.9327086988186</v>
      </c>
      <c r="BI41" s="237">
        <v>723.4173925921217</v>
      </c>
      <c r="BJ41" s="237">
        <v>706.07109681504937</v>
      </c>
      <c r="BK41" s="237">
        <v>604.78107368058318</v>
      </c>
      <c r="BL41" s="237">
        <v>528.7303655759207</v>
      </c>
      <c r="BM41" s="237">
        <v>579.32277962474734</v>
      </c>
      <c r="BN41" s="237">
        <v>674.25738997617395</v>
      </c>
      <c r="BO41" s="237">
        <v>686.13156455592537</v>
      </c>
      <c r="BP41" s="237">
        <v>740.8248467369051</v>
      </c>
      <c r="BQ41" s="237">
        <v>765.7852849124223</v>
      </c>
      <c r="BR41" s="237">
        <v>760.90403066670183</v>
      </c>
      <c r="BS41" s="237">
        <v>774.08069701333011</v>
      </c>
      <c r="BT41" s="237">
        <v>750.09097221009381</v>
      </c>
      <c r="BU41" s="237">
        <v>775.6485005627643</v>
      </c>
      <c r="BV41" s="237">
        <v>833.92054273193105</v>
      </c>
      <c r="BW41" s="237">
        <v>872.93932327542473</v>
      </c>
      <c r="BX41" s="134">
        <v>909.8688042529036</v>
      </c>
      <c r="BY41" s="134">
        <v>949.66950736495437</v>
      </c>
      <c r="BZ41" s="135">
        <v>997.50539773243804</v>
      </c>
    </row>
    <row r="42" spans="2:78" ht="26.25" customHeight="1" x14ac:dyDescent="0.35">
      <c r="B42" s="238" t="s">
        <v>299</v>
      </c>
      <c r="AH42" s="237">
        <v>3363.4287168488345</v>
      </c>
      <c r="AI42" s="237">
        <v>3016.9157257330012</v>
      </c>
      <c r="AJ42" s="237">
        <v>3513.8631301885812</v>
      </c>
      <c r="AK42" s="237">
        <v>5361.1314569921642</v>
      </c>
      <c r="AL42" s="237">
        <v>8293.390569999754</v>
      </c>
      <c r="AM42" s="237">
        <v>10077.570921476996</v>
      </c>
      <c r="AN42" s="237">
        <v>10860.478709804331</v>
      </c>
      <c r="AO42" s="237">
        <v>11767.211840278236</v>
      </c>
      <c r="AP42" s="237">
        <v>12063.736559370551</v>
      </c>
      <c r="AQ42" s="237">
        <v>10983.258779755697</v>
      </c>
      <c r="AR42" s="237">
        <v>8819.1455169293731</v>
      </c>
      <c r="AS42" s="237">
        <v>7724.0019043421453</v>
      </c>
      <c r="AT42" s="237">
        <v>8502.7446715043352</v>
      </c>
      <c r="AU42" s="237">
        <v>10997.378476365722</v>
      </c>
      <c r="AV42" s="237">
        <v>13375.744790878653</v>
      </c>
      <c r="AW42" s="237">
        <v>14287.98927155741</v>
      </c>
      <c r="AX42" s="237">
        <v>14626.33623243775</v>
      </c>
      <c r="AY42" s="237">
        <v>14857.897473857134</v>
      </c>
      <c r="AZ42" s="237">
        <v>13963.833438184174</v>
      </c>
      <c r="BA42" s="237">
        <v>12841.048067166985</v>
      </c>
      <c r="BB42" s="237">
        <v>12168.09193020135</v>
      </c>
      <c r="BC42" s="237">
        <v>11592.76451022026</v>
      </c>
      <c r="BD42" s="237">
        <v>11077.258257121817</v>
      </c>
      <c r="BE42" s="237">
        <v>10848.189960235488</v>
      </c>
      <c r="BF42" s="237">
        <v>10769.261068296435</v>
      </c>
      <c r="BG42" s="237">
        <v>11238.123518588127</v>
      </c>
      <c r="BH42" s="227">
        <v>10934.790035162852</v>
      </c>
      <c r="BI42" s="237">
        <v>10729.887973426621</v>
      </c>
      <c r="BJ42" s="237">
        <v>10791.296561888106</v>
      </c>
      <c r="BK42" s="237">
        <v>10975.137043136376</v>
      </c>
      <c r="BL42" s="237">
        <v>11064.601653113124</v>
      </c>
      <c r="BM42" s="237">
        <v>13635.372717133045</v>
      </c>
      <c r="BN42" s="237">
        <v>13838.472035585284</v>
      </c>
      <c r="BO42" s="237">
        <v>14441.591452648174</v>
      </c>
      <c r="BP42" s="237">
        <v>15369.829303314311</v>
      </c>
      <c r="BQ42" s="237">
        <v>15242.119101548258</v>
      </c>
      <c r="BR42" s="237">
        <v>15105.700114252641</v>
      </c>
      <c r="BS42" s="237">
        <v>15090.242356021574</v>
      </c>
      <c r="BT42" s="237">
        <v>14402.197552501395</v>
      </c>
      <c r="BU42" s="237">
        <v>13944.739989384889</v>
      </c>
      <c r="BV42" s="237">
        <v>15649.062879587082</v>
      </c>
      <c r="BW42" s="237">
        <v>15493.192225189805</v>
      </c>
      <c r="BX42" s="134">
        <v>15711.898264540143</v>
      </c>
      <c r="BY42" s="134">
        <v>15887.291174727796</v>
      </c>
      <c r="BZ42" s="135">
        <v>16066.572229380596</v>
      </c>
    </row>
    <row r="43" spans="2:78" x14ac:dyDescent="0.35">
      <c r="B43" s="238" t="s">
        <v>300</v>
      </c>
      <c r="AH43" s="237">
        <v>5988.1519041151232</v>
      </c>
      <c r="AI43" s="237">
        <v>5482.7237862331021</v>
      </c>
      <c r="AJ43" s="237">
        <v>5912.0296251610807</v>
      </c>
      <c r="AK43" s="237">
        <v>8119.4383172000198</v>
      </c>
      <c r="AL43" s="237">
        <v>10870.178982463449</v>
      </c>
      <c r="AM43" s="237">
        <v>12518.113935848109</v>
      </c>
      <c r="AN43" s="237">
        <v>13494.490431533643</v>
      </c>
      <c r="AO43" s="237">
        <v>14417.567213003946</v>
      </c>
      <c r="AP43" s="237">
        <v>14530.22291764609</v>
      </c>
      <c r="AQ43" s="237">
        <v>13265.895606998929</v>
      </c>
      <c r="AR43" s="237">
        <v>11184.551907005845</v>
      </c>
      <c r="AS43" s="237">
        <v>9947.0223157920645</v>
      </c>
      <c r="AT43" s="237">
        <v>10760.399935179146</v>
      </c>
      <c r="AU43" s="237">
        <v>13428.055294341366</v>
      </c>
      <c r="AV43" s="237">
        <v>16899.668075750396</v>
      </c>
      <c r="AW43" s="237">
        <v>17829.97434021693</v>
      </c>
      <c r="AX43" s="237">
        <v>18160.329732381066</v>
      </c>
      <c r="AY43" s="237">
        <v>18471.178048533569</v>
      </c>
      <c r="AZ43" s="237">
        <v>17453.748545183273</v>
      </c>
      <c r="BA43" s="237">
        <v>16421.613106653011</v>
      </c>
      <c r="BB43" s="237">
        <v>15643.7285886597</v>
      </c>
      <c r="BC43" s="237">
        <v>15385.823930978617</v>
      </c>
      <c r="BD43" s="237">
        <v>15277.903603538627</v>
      </c>
      <c r="BE43" s="237">
        <v>15566.824850100575</v>
      </c>
      <c r="BF43" s="237">
        <v>15981.360108117931</v>
      </c>
      <c r="BG43" s="237">
        <v>17373.520880375097</v>
      </c>
      <c r="BH43" s="227">
        <v>18737.497742242285</v>
      </c>
      <c r="BI43" s="237">
        <v>18914.407810370602</v>
      </c>
      <c r="BJ43" s="237">
        <v>19273.436237271362</v>
      </c>
      <c r="BK43" s="237">
        <v>19852.586696452712</v>
      </c>
      <c r="BL43" s="237">
        <v>20111.87267318365</v>
      </c>
      <c r="BM43" s="237">
        <v>23045.730987633386</v>
      </c>
      <c r="BN43" s="237">
        <v>23208.75188313035</v>
      </c>
      <c r="BO43" s="237">
        <v>23465.90067268215</v>
      </c>
      <c r="BP43" s="237">
        <v>23616.18808866274</v>
      </c>
      <c r="BQ43" s="237">
        <v>22843.341716656327</v>
      </c>
      <c r="BR43" s="237">
        <v>22103.047513722242</v>
      </c>
      <c r="BS43" s="237">
        <v>21515.027214063746</v>
      </c>
      <c r="BT43" s="237">
        <v>20260.949884891204</v>
      </c>
      <c r="BU43" s="237">
        <v>19407.32132132828</v>
      </c>
      <c r="BV43" s="237">
        <v>20690.605680981076</v>
      </c>
      <c r="BW43" s="237">
        <v>20256.164401188791</v>
      </c>
      <c r="BX43" s="134">
        <v>20203.027330568202</v>
      </c>
      <c r="BY43" s="134">
        <v>20239.926988496667</v>
      </c>
      <c r="BZ43" s="135">
        <v>20384.852848434577</v>
      </c>
    </row>
    <row r="44" spans="2:78" ht="26.25" customHeight="1" x14ac:dyDescent="0.35">
      <c r="B44" s="264" t="s">
        <v>309</v>
      </c>
      <c r="AH44" s="237">
        <v>0</v>
      </c>
      <c r="AI44" s="237">
        <v>0</v>
      </c>
      <c r="AJ44" s="237">
        <v>0</v>
      </c>
      <c r="AK44" s="237">
        <v>0</v>
      </c>
      <c r="AL44" s="237">
        <v>0</v>
      </c>
      <c r="AM44" s="237">
        <v>0</v>
      </c>
      <c r="AN44" s="237">
        <v>0</v>
      </c>
      <c r="AO44" s="237">
        <v>0</v>
      </c>
      <c r="AP44" s="237">
        <v>0</v>
      </c>
      <c r="AQ44" s="237">
        <v>0</v>
      </c>
      <c r="AR44" s="237">
        <v>0</v>
      </c>
      <c r="AS44" s="237">
        <v>0</v>
      </c>
      <c r="AT44" s="237">
        <v>0</v>
      </c>
      <c r="AU44" s="237">
        <v>0</v>
      </c>
      <c r="AV44" s="237">
        <v>0</v>
      </c>
      <c r="AW44" s="237">
        <v>0</v>
      </c>
      <c r="AX44" s="237">
        <v>0</v>
      </c>
      <c r="AY44" s="237">
        <v>0</v>
      </c>
      <c r="AZ44" s="237">
        <v>0</v>
      </c>
      <c r="BA44" s="237">
        <v>0</v>
      </c>
      <c r="BB44" s="237">
        <v>0</v>
      </c>
      <c r="BC44" s="237">
        <v>0</v>
      </c>
      <c r="BD44" s="237">
        <v>0</v>
      </c>
      <c r="BE44" s="237">
        <v>0</v>
      </c>
      <c r="BF44" s="237">
        <v>0</v>
      </c>
      <c r="BG44" s="237">
        <v>0</v>
      </c>
      <c r="BH44" s="134">
        <v>0</v>
      </c>
      <c r="BI44" s="237">
        <v>0</v>
      </c>
      <c r="BJ44" s="237">
        <v>0</v>
      </c>
      <c r="BK44" s="237">
        <v>0</v>
      </c>
      <c r="BL44" s="237">
        <v>0</v>
      </c>
      <c r="BM44" s="237">
        <v>0</v>
      </c>
      <c r="BN44" s="237">
        <v>0</v>
      </c>
      <c r="BO44" s="237">
        <v>0</v>
      </c>
      <c r="BP44" s="237">
        <v>0</v>
      </c>
      <c r="BQ44" s="237">
        <v>0</v>
      </c>
      <c r="BR44" s="237">
        <v>0</v>
      </c>
      <c r="BS44" s="237">
        <v>0</v>
      </c>
      <c r="BT44" s="237">
        <v>0</v>
      </c>
      <c r="BU44" s="237">
        <v>0</v>
      </c>
      <c r="BV44" s="237">
        <v>0</v>
      </c>
      <c r="BW44" s="237">
        <v>0</v>
      </c>
      <c r="BX44" s="134">
        <v>0</v>
      </c>
      <c r="BY44" s="134">
        <v>0</v>
      </c>
      <c r="BZ44" s="135">
        <v>0</v>
      </c>
    </row>
    <row r="45" spans="2:78" x14ac:dyDescent="0.35">
      <c r="B45" s="119" t="s">
        <v>310</v>
      </c>
      <c r="AH45" s="237">
        <v>112.8514743442601</v>
      </c>
      <c r="AI45" s="237">
        <v>108.61502638213967</v>
      </c>
      <c r="AJ45" s="237">
        <v>141.79841751133321</v>
      </c>
      <c r="AK45" s="237">
        <v>201.63519539278622</v>
      </c>
      <c r="AL45" s="237">
        <v>267.6589092555426</v>
      </c>
      <c r="AM45" s="237">
        <v>334.35732847120624</v>
      </c>
      <c r="AN45" s="237">
        <v>323.91531481638611</v>
      </c>
      <c r="AO45" s="237">
        <v>316.28781663238908</v>
      </c>
      <c r="AP45" s="237">
        <v>376.13864638288544</v>
      </c>
      <c r="AQ45" s="237">
        <v>397.7482760289073</v>
      </c>
      <c r="AR45" s="237">
        <v>819.35523958814974</v>
      </c>
      <c r="AS45" s="237">
        <v>820.74232475225938</v>
      </c>
      <c r="AT45" s="237">
        <v>882.28060374873132</v>
      </c>
      <c r="AU45" s="237">
        <v>1057.1606217019132</v>
      </c>
      <c r="AV45" s="237">
        <v>1529.3821061169763</v>
      </c>
      <c r="AW45" s="237">
        <v>1943.4586309024205</v>
      </c>
      <c r="AX45" s="237">
        <v>2291.405048377907</v>
      </c>
      <c r="AY45" s="237">
        <v>2684.9675307255052</v>
      </c>
      <c r="AZ45" s="237">
        <v>3103.9526552643265</v>
      </c>
      <c r="BA45" s="237">
        <v>3439.954625962117</v>
      </c>
      <c r="BB45" s="237">
        <v>3541.1342809620223</v>
      </c>
      <c r="BC45" s="237">
        <v>2751.5815673178972</v>
      </c>
      <c r="BD45" s="237">
        <v>2.4316194075253597</v>
      </c>
      <c r="BE45" s="237">
        <v>-1.1504887690696826</v>
      </c>
      <c r="BF45" s="237">
        <v>-1.0156103071890381</v>
      </c>
      <c r="BG45" s="237">
        <v>0.11445426514500216</v>
      </c>
      <c r="BH45" s="237">
        <v>-3.7898689767572317E-2</v>
      </c>
      <c r="BI45" s="237">
        <v>0</v>
      </c>
      <c r="BJ45" s="237">
        <v>0</v>
      </c>
      <c r="BK45" s="237">
        <v>0</v>
      </c>
      <c r="BL45" s="237">
        <v>0</v>
      </c>
      <c r="BM45" s="237">
        <v>0</v>
      </c>
      <c r="BN45" s="237">
        <v>0</v>
      </c>
      <c r="BO45" s="237">
        <v>0</v>
      </c>
      <c r="BP45" s="237">
        <v>0</v>
      </c>
      <c r="BQ45" s="237">
        <v>0</v>
      </c>
      <c r="BR45" s="237">
        <v>0</v>
      </c>
      <c r="BS45" s="237">
        <v>0</v>
      </c>
      <c r="BT45" s="237">
        <v>0</v>
      </c>
      <c r="BU45" s="237">
        <v>0</v>
      </c>
      <c r="BV45" s="237">
        <v>0</v>
      </c>
      <c r="BW45" s="237">
        <v>0</v>
      </c>
      <c r="BX45" s="134">
        <v>0</v>
      </c>
      <c r="BY45" s="134">
        <v>0</v>
      </c>
      <c r="BZ45" s="135">
        <v>0</v>
      </c>
    </row>
    <row r="46" spans="2:78" x14ac:dyDescent="0.35">
      <c r="B46" s="265" t="s">
        <v>311</v>
      </c>
      <c r="AH46" s="237">
        <v>68.237369508808499</v>
      </c>
      <c r="AI46" s="237">
        <v>64.90080321311568</v>
      </c>
      <c r="AJ46" s="237">
        <v>83.449815628047247</v>
      </c>
      <c r="AK46" s="237">
        <v>116.87679001516683</v>
      </c>
      <c r="AL46" s="237">
        <v>152.87337057309162</v>
      </c>
      <c r="AM46" s="237">
        <v>188.74553418068848</v>
      </c>
      <c r="AN46" s="237">
        <v>181.99415874012803</v>
      </c>
      <c r="AO46" s="237">
        <v>177.41940646726803</v>
      </c>
      <c r="AP46" s="237">
        <v>210.99099065316724</v>
      </c>
      <c r="AQ46" s="237">
        <v>223.85525835324978</v>
      </c>
      <c r="AR46" s="237">
        <v>446.20562605679243</v>
      </c>
      <c r="AS46" s="237">
        <v>475.31832379016208</v>
      </c>
      <c r="AT46" s="237">
        <v>518.96974482091264</v>
      </c>
      <c r="AU46" s="237">
        <v>632.83201316285522</v>
      </c>
      <c r="AV46" s="237">
        <v>849.62387173591821</v>
      </c>
      <c r="AW46" s="237">
        <v>1028.9838838646615</v>
      </c>
      <c r="AX46" s="237">
        <v>1186.7038376794883</v>
      </c>
      <c r="AY46" s="237">
        <v>1340.1480693302397</v>
      </c>
      <c r="AZ46" s="237">
        <v>1511.0417463680242</v>
      </c>
      <c r="BA46" s="237">
        <v>1655.0002864379981</v>
      </c>
      <c r="BB46" s="237">
        <v>1693.0505210733866</v>
      </c>
      <c r="BC46" s="237">
        <v>1383.2406689489676</v>
      </c>
      <c r="BD46" s="237">
        <v>1.2223932940404363</v>
      </c>
      <c r="BE46" s="237">
        <v>-0.57835932376064036</v>
      </c>
      <c r="BF46" s="237">
        <v>-0.51055491045355139</v>
      </c>
      <c r="BG46" s="237">
        <v>5.7537016588447155E-2</v>
      </c>
      <c r="BH46" s="237">
        <v>-1.9051955286023166E-2</v>
      </c>
      <c r="BI46" s="237">
        <v>0</v>
      </c>
      <c r="BJ46" s="237">
        <v>0</v>
      </c>
      <c r="BK46" s="237">
        <v>0</v>
      </c>
      <c r="BL46" s="237">
        <v>0</v>
      </c>
      <c r="BM46" s="237">
        <v>0</v>
      </c>
      <c r="BN46" s="237">
        <v>0</v>
      </c>
      <c r="BO46" s="237">
        <v>0</v>
      </c>
      <c r="BP46" s="237">
        <v>0</v>
      </c>
      <c r="BQ46" s="237">
        <v>0</v>
      </c>
      <c r="BR46" s="237">
        <v>0</v>
      </c>
      <c r="BS46" s="237">
        <v>0</v>
      </c>
      <c r="BT46" s="237">
        <v>0</v>
      </c>
      <c r="BU46" s="237">
        <v>0</v>
      </c>
      <c r="BV46" s="237">
        <v>0</v>
      </c>
      <c r="BW46" s="237">
        <v>0</v>
      </c>
      <c r="BX46" s="134">
        <v>0</v>
      </c>
      <c r="BY46" s="134">
        <v>0</v>
      </c>
      <c r="BZ46" s="135">
        <v>0</v>
      </c>
    </row>
    <row r="47" spans="2:78" x14ac:dyDescent="0.35">
      <c r="B47" s="265" t="s">
        <v>312</v>
      </c>
      <c r="AH47" s="237">
        <v>44.614104835451599</v>
      </c>
      <c r="AI47" s="237">
        <v>43.714223169024002</v>
      </c>
      <c r="AJ47" s="237">
        <v>58.348601883285966</v>
      </c>
      <c r="AK47" s="237">
        <v>84.758405377619383</v>
      </c>
      <c r="AL47" s="237">
        <v>114.78553868245096</v>
      </c>
      <c r="AM47" s="237">
        <v>145.61179429051774</v>
      </c>
      <c r="AN47" s="237">
        <v>141.92115607625806</v>
      </c>
      <c r="AO47" s="237">
        <v>138.86841016512102</v>
      </c>
      <c r="AP47" s="237">
        <v>165.14765572971822</v>
      </c>
      <c r="AQ47" s="237">
        <v>173.89301767565749</v>
      </c>
      <c r="AR47" s="237">
        <v>373.14961353135732</v>
      </c>
      <c r="AS47" s="237">
        <v>345.42400096209735</v>
      </c>
      <c r="AT47" s="237">
        <v>363.31085892781874</v>
      </c>
      <c r="AU47" s="237">
        <v>424.328608539058</v>
      </c>
      <c r="AV47" s="237">
        <v>679.75823438105783</v>
      </c>
      <c r="AW47" s="237">
        <v>914.47474703775868</v>
      </c>
      <c r="AX47" s="237">
        <v>1104.7012106984189</v>
      </c>
      <c r="AY47" s="237">
        <v>1344.8194613952658</v>
      </c>
      <c r="AZ47" s="237">
        <v>1592.9109088963025</v>
      </c>
      <c r="BA47" s="237">
        <v>1784.9543395241192</v>
      </c>
      <c r="BB47" s="237">
        <v>1848.083759888636</v>
      </c>
      <c r="BC47" s="237">
        <v>1368.3408983689299</v>
      </c>
      <c r="BD47" s="237">
        <v>1.2092261134849236</v>
      </c>
      <c r="BE47" s="237">
        <v>-0.57212944530904219</v>
      </c>
      <c r="BF47" s="237">
        <v>-0.50505539673548683</v>
      </c>
      <c r="BG47" s="237">
        <v>5.6917248556555E-2</v>
      </c>
      <c r="BH47" s="237">
        <v>-1.8846734481549148E-2</v>
      </c>
      <c r="BI47" s="237">
        <v>0</v>
      </c>
      <c r="BJ47" s="237">
        <v>0</v>
      </c>
      <c r="BK47" s="237">
        <v>0</v>
      </c>
      <c r="BL47" s="237">
        <v>0</v>
      </c>
      <c r="BM47" s="237">
        <v>0</v>
      </c>
      <c r="BN47" s="237">
        <v>0</v>
      </c>
      <c r="BO47" s="237">
        <v>0</v>
      </c>
      <c r="BP47" s="237">
        <v>0</v>
      </c>
      <c r="BQ47" s="237">
        <v>0</v>
      </c>
      <c r="BR47" s="237">
        <v>0</v>
      </c>
      <c r="BS47" s="237">
        <v>0</v>
      </c>
      <c r="BT47" s="237">
        <v>0</v>
      </c>
      <c r="BU47" s="237">
        <v>0</v>
      </c>
      <c r="BV47" s="237">
        <v>0</v>
      </c>
      <c r="BW47" s="237">
        <v>0</v>
      </c>
      <c r="BX47" s="134">
        <v>0</v>
      </c>
      <c r="BY47" s="134">
        <v>0</v>
      </c>
      <c r="BZ47" s="135">
        <v>0</v>
      </c>
    </row>
    <row r="48" spans="2:78" x14ac:dyDescent="0.35">
      <c r="B48" s="265" t="s">
        <v>313</v>
      </c>
      <c r="AH48" s="237">
        <v>64.684005643229767</v>
      </c>
      <c r="AI48" s="237">
        <v>59.22105009883331</v>
      </c>
      <c r="AJ48" s="237">
        <v>74.387899980151772</v>
      </c>
      <c r="AK48" s="237">
        <v>98.380249180656122</v>
      </c>
      <c r="AL48" s="237">
        <v>117.88946995746603</v>
      </c>
      <c r="AM48" s="237">
        <v>136.81393942688004</v>
      </c>
      <c r="AN48" s="237">
        <v>131.35981991186091</v>
      </c>
      <c r="AO48" s="237">
        <v>130.00382895199124</v>
      </c>
      <c r="AP48" s="237">
        <v>155.75559402491299</v>
      </c>
      <c r="AQ48" s="237">
        <v>171.86528154147064</v>
      </c>
      <c r="AR48" s="237">
        <v>280.52988551647121</v>
      </c>
      <c r="AS48" s="237">
        <v>334.23728773902747</v>
      </c>
      <c r="AT48" s="237">
        <v>356.49011391449363</v>
      </c>
      <c r="AU48" s="237">
        <v>415.12959642448919</v>
      </c>
      <c r="AV48" s="237">
        <v>666.39363671741899</v>
      </c>
      <c r="AW48" s="237">
        <v>889.42469571418872</v>
      </c>
      <c r="AX48" s="237">
        <v>1043.6148450823782</v>
      </c>
      <c r="AY48" s="237">
        <v>1223.9187275676063</v>
      </c>
      <c r="AZ48" s="237">
        <v>1414.3221067578975</v>
      </c>
      <c r="BA48" s="237">
        <v>1632.8513446996074</v>
      </c>
      <c r="BB48" s="237">
        <v>1779.0204032208235</v>
      </c>
      <c r="BC48" s="237">
        <v>1408.9698223044782</v>
      </c>
      <c r="BD48" s="237">
        <v>1.2451305842525668</v>
      </c>
      <c r="BE48" s="237">
        <v>-0.58911717383667506</v>
      </c>
      <c r="BF48" s="237">
        <v>-0.52005155545709192</v>
      </c>
      <c r="BG48" s="237">
        <v>5.8607241572901633E-2</v>
      </c>
      <c r="BH48" s="237">
        <v>-1.9406333732435447E-2</v>
      </c>
      <c r="BI48" s="237">
        <v>0</v>
      </c>
      <c r="BJ48" s="237">
        <v>0</v>
      </c>
      <c r="BK48" s="237">
        <v>0</v>
      </c>
      <c r="BL48" s="237">
        <v>0</v>
      </c>
      <c r="BM48" s="237">
        <v>0</v>
      </c>
      <c r="BN48" s="237">
        <v>0</v>
      </c>
      <c r="BO48" s="237">
        <v>0</v>
      </c>
      <c r="BP48" s="237">
        <v>0</v>
      </c>
      <c r="BQ48" s="237">
        <v>0</v>
      </c>
      <c r="BR48" s="237">
        <v>0</v>
      </c>
      <c r="BS48" s="237">
        <v>0</v>
      </c>
      <c r="BT48" s="237">
        <v>0</v>
      </c>
      <c r="BU48" s="237">
        <v>0</v>
      </c>
      <c r="BV48" s="237">
        <v>0</v>
      </c>
      <c r="BW48" s="237">
        <v>0</v>
      </c>
      <c r="BX48" s="134">
        <v>0</v>
      </c>
      <c r="BY48" s="134">
        <v>0</v>
      </c>
      <c r="BZ48" s="135">
        <v>0</v>
      </c>
    </row>
    <row r="49" spans="1:78" x14ac:dyDescent="0.35">
      <c r="B49" s="265" t="s">
        <v>314</v>
      </c>
      <c r="AH49" s="237">
        <v>48.167468701030337</v>
      </c>
      <c r="AI49" s="237">
        <v>49.393976283306372</v>
      </c>
      <c r="AJ49" s="237">
        <v>67.410517531181426</v>
      </c>
      <c r="AK49" s="237">
        <v>103.25494621213008</v>
      </c>
      <c r="AL49" s="237">
        <v>149.76943929807655</v>
      </c>
      <c r="AM49" s="237">
        <v>197.5433890443262</v>
      </c>
      <c r="AN49" s="237">
        <v>192.55549490452518</v>
      </c>
      <c r="AO49" s="237">
        <v>186.28398768039781</v>
      </c>
      <c r="AP49" s="237">
        <v>220.38305235797245</v>
      </c>
      <c r="AQ49" s="237">
        <v>225.88299448743663</v>
      </c>
      <c r="AR49" s="237">
        <v>538.82535407167848</v>
      </c>
      <c r="AS49" s="237">
        <v>486.50503701323197</v>
      </c>
      <c r="AT49" s="237">
        <v>525.79048983423786</v>
      </c>
      <c r="AU49" s="237">
        <v>642.03102527742396</v>
      </c>
      <c r="AV49" s="237">
        <v>862.9884693995574</v>
      </c>
      <c r="AW49" s="237">
        <v>1054.0339351882319</v>
      </c>
      <c r="AX49" s="237">
        <v>1247.790203295529</v>
      </c>
      <c r="AY49" s="237">
        <v>1461.0488031578989</v>
      </c>
      <c r="AZ49" s="237">
        <v>1689.6305485064292</v>
      </c>
      <c r="BA49" s="237">
        <v>1807.1032812625097</v>
      </c>
      <c r="BB49" s="237">
        <v>1762.1138777411982</v>
      </c>
      <c r="BC49" s="237">
        <v>1342.6117450134191</v>
      </c>
      <c r="BD49" s="237">
        <v>1.186488823272793</v>
      </c>
      <c r="BE49" s="237">
        <v>-0.56137159523300761</v>
      </c>
      <c r="BF49" s="237">
        <v>-0.49555875173194625</v>
      </c>
      <c r="BG49" s="237">
        <v>5.5847023572100529E-2</v>
      </c>
      <c r="BH49" s="237">
        <v>-1.8492356035136867E-2</v>
      </c>
      <c r="BI49" s="237">
        <v>0</v>
      </c>
      <c r="BJ49" s="237">
        <v>0</v>
      </c>
      <c r="BK49" s="237">
        <v>0</v>
      </c>
      <c r="BL49" s="237">
        <v>0</v>
      </c>
      <c r="BM49" s="237">
        <v>0</v>
      </c>
      <c r="BN49" s="237">
        <v>0</v>
      </c>
      <c r="BO49" s="237">
        <v>0</v>
      </c>
      <c r="BP49" s="237">
        <v>0</v>
      </c>
      <c r="BQ49" s="237">
        <v>0</v>
      </c>
      <c r="BR49" s="237">
        <v>0</v>
      </c>
      <c r="BS49" s="237">
        <v>0</v>
      </c>
      <c r="BT49" s="237">
        <v>0</v>
      </c>
      <c r="BU49" s="237">
        <v>0</v>
      </c>
      <c r="BV49" s="237">
        <v>0</v>
      </c>
      <c r="BW49" s="237">
        <v>0</v>
      </c>
      <c r="BX49" s="134">
        <v>0</v>
      </c>
      <c r="BY49" s="134">
        <v>0</v>
      </c>
      <c r="BZ49" s="135">
        <v>0</v>
      </c>
    </row>
    <row r="50" spans="1:78" ht="26.25" customHeight="1" x14ac:dyDescent="0.35">
      <c r="B50" s="119" t="s">
        <v>134</v>
      </c>
      <c r="AH50" s="237">
        <v>0</v>
      </c>
      <c r="AI50" s="237">
        <v>0</v>
      </c>
      <c r="AJ50" s="237">
        <v>0</v>
      </c>
      <c r="AK50" s="237">
        <v>0</v>
      </c>
      <c r="AL50" s="237">
        <v>0</v>
      </c>
      <c r="AM50" s="237">
        <v>0</v>
      </c>
      <c r="AN50" s="237">
        <v>0</v>
      </c>
      <c r="AO50" s="237">
        <v>0</v>
      </c>
      <c r="AP50" s="237">
        <v>0</v>
      </c>
      <c r="AQ50" s="237">
        <v>0</v>
      </c>
      <c r="AR50" s="237">
        <v>0</v>
      </c>
      <c r="AS50" s="237">
        <v>0</v>
      </c>
      <c r="AT50" s="237">
        <v>0</v>
      </c>
      <c r="AU50" s="237">
        <v>0</v>
      </c>
      <c r="AV50" s="237">
        <v>4.7379474708683418</v>
      </c>
      <c r="AW50" s="237">
        <v>11.592122685948157</v>
      </c>
      <c r="AX50" s="237">
        <v>18.080953801964068</v>
      </c>
      <c r="AY50" s="237">
        <v>29.577562175841205</v>
      </c>
      <c r="AZ50" s="237">
        <v>50.688300027201514</v>
      </c>
      <c r="BA50" s="237">
        <v>62.143981646078011</v>
      </c>
      <c r="BB50" s="237">
        <v>71.190681026035008</v>
      </c>
      <c r="BC50" s="237">
        <v>57.025401241843085</v>
      </c>
      <c r="BD50" s="237">
        <v>-8.6741978864939728E-2</v>
      </c>
      <c r="BE50" s="237">
        <v>-0.12142127532020722</v>
      </c>
      <c r="BF50" s="237">
        <v>-0.20228841411169737</v>
      </c>
      <c r="BG50" s="237">
        <v>0.11445426514500216</v>
      </c>
      <c r="BH50" s="237">
        <v>-3.7898689767572317E-2</v>
      </c>
      <c r="BI50" s="237">
        <v>0</v>
      </c>
      <c r="BJ50" s="237">
        <v>0</v>
      </c>
      <c r="BK50" s="237">
        <v>0</v>
      </c>
      <c r="BL50" s="237">
        <v>0</v>
      </c>
      <c r="BM50" s="237">
        <v>0</v>
      </c>
      <c r="BN50" s="237">
        <v>0</v>
      </c>
      <c r="BO50" s="237">
        <v>0</v>
      </c>
      <c r="BP50" s="237">
        <v>0</v>
      </c>
      <c r="BQ50" s="237">
        <v>0</v>
      </c>
      <c r="BR50" s="237">
        <v>0</v>
      </c>
      <c r="BS50" s="237">
        <v>0</v>
      </c>
      <c r="BT50" s="237">
        <v>0</v>
      </c>
      <c r="BU50" s="237">
        <v>0</v>
      </c>
      <c r="BV50" s="237">
        <v>0</v>
      </c>
      <c r="BW50" s="237">
        <v>0</v>
      </c>
      <c r="BX50" s="134">
        <v>0</v>
      </c>
      <c r="BY50" s="134">
        <v>0</v>
      </c>
      <c r="BZ50" s="135">
        <v>0</v>
      </c>
    </row>
    <row r="51" spans="1:78" x14ac:dyDescent="0.35">
      <c r="B51" s="265" t="s">
        <v>311</v>
      </c>
      <c r="AH51" s="237">
        <v>0</v>
      </c>
      <c r="AI51" s="237">
        <v>0</v>
      </c>
      <c r="AJ51" s="237">
        <v>0</v>
      </c>
      <c r="AK51" s="237">
        <v>0</v>
      </c>
      <c r="AL51" s="237">
        <v>0</v>
      </c>
      <c r="AM51" s="237">
        <v>0</v>
      </c>
      <c r="AN51" s="237">
        <v>0</v>
      </c>
      <c r="AO51" s="237">
        <v>0</v>
      </c>
      <c r="AP51" s="237">
        <v>0</v>
      </c>
      <c r="AQ51" s="237">
        <v>0</v>
      </c>
      <c r="AR51" s="237">
        <v>0</v>
      </c>
      <c r="AS51" s="237">
        <v>0</v>
      </c>
      <c r="AT51" s="237">
        <v>0</v>
      </c>
      <c r="AU51" s="237">
        <v>0</v>
      </c>
      <c r="AV51" s="237">
        <v>1.0762909858237806</v>
      </c>
      <c r="AW51" s="237">
        <v>2.6096345851945109</v>
      </c>
      <c r="AX51" s="237">
        <v>4.0956561550041677</v>
      </c>
      <c r="AY51" s="237">
        <v>6.2811776586541024</v>
      </c>
      <c r="AZ51" s="237">
        <v>11.001502399482733</v>
      </c>
      <c r="BA51" s="237">
        <v>13.747071995995533</v>
      </c>
      <c r="BB51" s="237">
        <v>15.750332785247444</v>
      </c>
      <c r="BC51" s="237">
        <v>13.579850830423357</v>
      </c>
      <c r="BD51" s="237">
        <v>0</v>
      </c>
      <c r="BE51" s="237">
        <v>0</v>
      </c>
      <c r="BF51" s="237">
        <v>0</v>
      </c>
      <c r="BG51" s="237">
        <v>0</v>
      </c>
      <c r="BH51" s="237">
        <v>0</v>
      </c>
      <c r="BI51" s="237">
        <v>0</v>
      </c>
      <c r="BJ51" s="237">
        <v>0</v>
      </c>
      <c r="BK51" s="237">
        <v>0</v>
      </c>
      <c r="BL51" s="237">
        <v>0</v>
      </c>
      <c r="BM51" s="237">
        <v>0</v>
      </c>
      <c r="BN51" s="237">
        <v>0</v>
      </c>
      <c r="BO51" s="237">
        <v>0</v>
      </c>
      <c r="BP51" s="237">
        <v>0</v>
      </c>
      <c r="BQ51" s="237">
        <v>0</v>
      </c>
      <c r="BR51" s="237">
        <v>0</v>
      </c>
      <c r="BS51" s="237">
        <v>0</v>
      </c>
      <c r="BT51" s="237">
        <v>0</v>
      </c>
      <c r="BU51" s="237">
        <v>0</v>
      </c>
      <c r="BV51" s="237">
        <v>0</v>
      </c>
      <c r="BW51" s="237">
        <v>0</v>
      </c>
      <c r="BX51" s="134">
        <v>0</v>
      </c>
      <c r="BY51" s="134">
        <v>0</v>
      </c>
      <c r="BZ51" s="135">
        <v>0</v>
      </c>
    </row>
    <row r="52" spans="1:78" x14ac:dyDescent="0.35">
      <c r="B52" s="265" t="s">
        <v>312</v>
      </c>
      <c r="AH52" s="237">
        <v>0</v>
      </c>
      <c r="AI52" s="237">
        <v>0</v>
      </c>
      <c r="AJ52" s="237">
        <v>0</v>
      </c>
      <c r="AK52" s="237">
        <v>0</v>
      </c>
      <c r="AL52" s="237">
        <v>0</v>
      </c>
      <c r="AM52" s="237">
        <v>0</v>
      </c>
      <c r="AN52" s="237">
        <v>0</v>
      </c>
      <c r="AO52" s="237">
        <v>0</v>
      </c>
      <c r="AP52" s="237">
        <v>0</v>
      </c>
      <c r="AQ52" s="237">
        <v>0</v>
      </c>
      <c r="AR52" s="237">
        <v>0</v>
      </c>
      <c r="AS52" s="237">
        <v>0</v>
      </c>
      <c r="AT52" s="237">
        <v>0</v>
      </c>
      <c r="AU52" s="237">
        <v>0</v>
      </c>
      <c r="AV52" s="237">
        <v>3.6616564850445608</v>
      </c>
      <c r="AW52" s="237">
        <v>8.9824881007536472</v>
      </c>
      <c r="AX52" s="237">
        <v>13.985297646959902</v>
      </c>
      <c r="AY52" s="237">
        <v>23.296384517187104</v>
      </c>
      <c r="AZ52" s="237">
        <v>39.686797627718782</v>
      </c>
      <c r="BA52" s="237">
        <v>48.396909650082485</v>
      </c>
      <c r="BB52" s="237">
        <v>55.440348240787571</v>
      </c>
      <c r="BC52" s="237">
        <v>43.445550411419724</v>
      </c>
      <c r="BD52" s="237">
        <v>-8.6741978864939728E-2</v>
      </c>
      <c r="BE52" s="237">
        <v>-0.12142127532020722</v>
      </c>
      <c r="BF52" s="237">
        <v>-0.20228841411169737</v>
      </c>
      <c r="BG52" s="237">
        <v>0.11445426514500216</v>
      </c>
      <c r="BH52" s="237">
        <v>-3.7898689767572317E-2</v>
      </c>
      <c r="BI52" s="237">
        <v>0</v>
      </c>
      <c r="BJ52" s="237">
        <v>0</v>
      </c>
      <c r="BK52" s="237">
        <v>0</v>
      </c>
      <c r="BL52" s="237">
        <v>0</v>
      </c>
      <c r="BM52" s="237">
        <v>0</v>
      </c>
      <c r="BN52" s="237">
        <v>0</v>
      </c>
      <c r="BO52" s="237">
        <v>0</v>
      </c>
      <c r="BP52" s="237">
        <v>0</v>
      </c>
      <c r="BQ52" s="237">
        <v>0</v>
      </c>
      <c r="BR52" s="237">
        <v>0</v>
      </c>
      <c r="BS52" s="237">
        <v>0</v>
      </c>
      <c r="BT52" s="237">
        <v>0</v>
      </c>
      <c r="BU52" s="237">
        <v>0</v>
      </c>
      <c r="BV52" s="237">
        <v>0</v>
      </c>
      <c r="BW52" s="237">
        <v>0</v>
      </c>
      <c r="BX52" s="134">
        <v>0</v>
      </c>
      <c r="BY52" s="134">
        <v>0</v>
      </c>
      <c r="BZ52" s="135">
        <v>0</v>
      </c>
    </row>
    <row r="53" spans="1:78" x14ac:dyDescent="0.35">
      <c r="B53" s="119" t="s">
        <v>250</v>
      </c>
      <c r="AH53" s="237">
        <v>0</v>
      </c>
      <c r="AI53" s="237">
        <v>0</v>
      </c>
      <c r="AJ53" s="237">
        <v>0</v>
      </c>
      <c r="AK53" s="237">
        <v>0</v>
      </c>
      <c r="AL53" s="237">
        <v>0</v>
      </c>
      <c r="AM53" s="237">
        <v>0</v>
      </c>
      <c r="AN53" s="237">
        <v>0</v>
      </c>
      <c r="AO53" s="237">
        <v>0</v>
      </c>
      <c r="AP53" s="237">
        <v>0</v>
      </c>
      <c r="AQ53" s="237">
        <v>0</v>
      </c>
      <c r="AR53" s="237">
        <v>0</v>
      </c>
      <c r="AS53" s="237">
        <v>0</v>
      </c>
      <c r="AT53" s="237">
        <v>0</v>
      </c>
      <c r="AU53" s="237">
        <v>0</v>
      </c>
      <c r="AV53" s="237">
        <v>0</v>
      </c>
      <c r="AW53" s="237">
        <v>0</v>
      </c>
      <c r="AX53" s="237">
        <v>0</v>
      </c>
      <c r="AY53" s="237">
        <v>0</v>
      </c>
      <c r="AZ53" s="237">
        <v>4.7564505241970911</v>
      </c>
      <c r="BA53" s="237">
        <v>34.872258105921517</v>
      </c>
      <c r="BB53" s="237">
        <v>47.22330725334465</v>
      </c>
      <c r="BC53" s="237">
        <v>39.842884954403196</v>
      </c>
      <c r="BD53" s="237">
        <v>5.9283165555398973</v>
      </c>
      <c r="BE53" s="237">
        <v>8.428466304301465E-3</v>
      </c>
      <c r="BF53" s="237">
        <v>5.9022875273305679E-2</v>
      </c>
      <c r="BG53" s="237">
        <v>0</v>
      </c>
      <c r="BH53" s="237">
        <v>0</v>
      </c>
      <c r="BI53" s="237">
        <v>0</v>
      </c>
      <c r="BJ53" s="237">
        <v>0</v>
      </c>
      <c r="BK53" s="237">
        <v>0</v>
      </c>
      <c r="BL53" s="237">
        <v>0</v>
      </c>
      <c r="BM53" s="237">
        <v>0</v>
      </c>
      <c r="BN53" s="237">
        <v>0</v>
      </c>
      <c r="BO53" s="237">
        <v>0</v>
      </c>
      <c r="BP53" s="237">
        <v>0</v>
      </c>
      <c r="BQ53" s="237">
        <v>0</v>
      </c>
      <c r="BR53" s="237">
        <v>0</v>
      </c>
      <c r="BS53" s="237">
        <v>0</v>
      </c>
      <c r="BT53" s="237">
        <v>0</v>
      </c>
      <c r="BU53" s="237">
        <v>0</v>
      </c>
      <c r="BV53" s="237">
        <v>0</v>
      </c>
      <c r="BW53" s="237">
        <v>0</v>
      </c>
      <c r="BX53" s="134">
        <v>0</v>
      </c>
      <c r="BY53" s="134">
        <v>0</v>
      </c>
      <c r="BZ53" s="135">
        <v>0</v>
      </c>
    </row>
    <row r="54" spans="1:78" x14ac:dyDescent="0.35">
      <c r="B54" s="119" t="s">
        <v>315</v>
      </c>
      <c r="AH54" s="237">
        <v>0</v>
      </c>
      <c r="AI54" s="237">
        <v>0</v>
      </c>
      <c r="AJ54" s="237">
        <v>0</v>
      </c>
      <c r="AK54" s="237">
        <v>0</v>
      </c>
      <c r="AL54" s="237">
        <v>0</v>
      </c>
      <c r="AM54" s="237">
        <v>0</v>
      </c>
      <c r="AN54" s="237">
        <v>0</v>
      </c>
      <c r="AO54" s="237">
        <v>0</v>
      </c>
      <c r="AP54" s="237">
        <v>0</v>
      </c>
      <c r="AQ54" s="237">
        <v>0</v>
      </c>
      <c r="AR54" s="237">
        <v>0</v>
      </c>
      <c r="AS54" s="237">
        <v>0</v>
      </c>
      <c r="AT54" s="237">
        <v>0</v>
      </c>
      <c r="AU54" s="237">
        <v>0</v>
      </c>
      <c r="AV54" s="237">
        <v>0</v>
      </c>
      <c r="AW54" s="237">
        <v>0</v>
      </c>
      <c r="AX54" s="237">
        <v>0</v>
      </c>
      <c r="AY54" s="237">
        <v>0</v>
      </c>
      <c r="AZ54" s="237">
        <v>0</v>
      </c>
      <c r="BA54" s="237">
        <v>0</v>
      </c>
      <c r="BB54" s="237">
        <v>0</v>
      </c>
      <c r="BC54" s="237">
        <v>0</v>
      </c>
      <c r="BD54" s="237">
        <v>0</v>
      </c>
      <c r="BE54" s="237">
        <v>0</v>
      </c>
      <c r="BF54" s="237">
        <v>0</v>
      </c>
      <c r="BG54" s="237">
        <v>0</v>
      </c>
      <c r="BH54" s="237">
        <v>0</v>
      </c>
      <c r="BI54" s="237">
        <v>0</v>
      </c>
      <c r="BJ54" s="237">
        <v>0</v>
      </c>
      <c r="BK54" s="237">
        <v>0</v>
      </c>
      <c r="BL54" s="237">
        <v>106.69973553694211</v>
      </c>
      <c r="BM54" s="237">
        <v>123.83183100536094</v>
      </c>
      <c r="BN54" s="237">
        <v>124.96535733212262</v>
      </c>
      <c r="BO54" s="237">
        <v>129.96037989871948</v>
      </c>
      <c r="BP54" s="237">
        <v>120.8016968934424</v>
      </c>
      <c r="BQ54" s="237">
        <v>109.44158512387315</v>
      </c>
      <c r="BR54" s="237">
        <v>16.704647915118905</v>
      </c>
      <c r="BS54" s="237">
        <v>0</v>
      </c>
      <c r="BT54" s="237">
        <v>0</v>
      </c>
      <c r="BU54" s="237">
        <v>0</v>
      </c>
      <c r="BV54" s="237">
        <v>0</v>
      </c>
      <c r="BW54" s="237">
        <v>0</v>
      </c>
      <c r="BX54" s="134">
        <v>0</v>
      </c>
      <c r="BY54" s="134">
        <v>0</v>
      </c>
      <c r="BZ54" s="135">
        <v>0</v>
      </c>
    </row>
    <row r="55" spans="1:78" ht="26.25" customHeight="1" x14ac:dyDescent="0.35">
      <c r="B55" s="264" t="s">
        <v>316</v>
      </c>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56" t="str">
        <f>'Table 3a'!BL55</f>
        <v>Definition change -&gt;</v>
      </c>
      <c r="BM55" s="237"/>
      <c r="BN55" s="237"/>
      <c r="BO55" s="237"/>
      <c r="BP55" s="237"/>
      <c r="BQ55" s="237"/>
      <c r="BR55" s="237"/>
      <c r="BS55" s="237"/>
      <c r="BT55" s="237"/>
      <c r="BU55" s="237"/>
      <c r="BV55" s="237"/>
      <c r="BW55" s="237"/>
      <c r="BX55" s="134"/>
      <c r="BY55" s="134"/>
      <c r="BZ55" s="135"/>
    </row>
    <row r="56" spans="1:78" x14ac:dyDescent="0.35">
      <c r="B56" s="119" t="s">
        <v>317</v>
      </c>
      <c r="AH56" s="237">
        <v>888.98941697603493</v>
      </c>
      <c r="AI56" s="237">
        <v>873.91595500857545</v>
      </c>
      <c r="AJ56" s="237">
        <v>984.64404701731178</v>
      </c>
      <c r="AK56" s="237">
        <v>1331.3864147851416</v>
      </c>
      <c r="AL56" s="237">
        <v>1513.8124689160777</v>
      </c>
      <c r="AM56" s="237">
        <v>1630.7758817443289</v>
      </c>
      <c r="AN56" s="237">
        <v>1716.2313036490928</v>
      </c>
      <c r="AO56" s="237">
        <v>1777.4015585508375</v>
      </c>
      <c r="AP56" s="237">
        <v>1882.1148364061896</v>
      </c>
      <c r="AQ56" s="237">
        <v>1855.164907218501</v>
      </c>
      <c r="AR56" s="237">
        <v>1580.0590715074206</v>
      </c>
      <c r="AS56" s="237">
        <v>1807.4288038821815</v>
      </c>
      <c r="AT56" s="237">
        <v>2074.0509077251768</v>
      </c>
      <c r="AU56" s="237">
        <v>1131.5751951130601</v>
      </c>
      <c r="AV56" s="237">
        <v>1192.6403532674049</v>
      </c>
      <c r="AW56" s="237">
        <v>1514.9539814160325</v>
      </c>
      <c r="AX56" s="237">
        <v>1547.8294620461952</v>
      </c>
      <c r="AY56" s="237">
        <v>1530.3573981195364</v>
      </c>
      <c r="AZ56" s="237">
        <v>1541.9435717165495</v>
      </c>
      <c r="BA56" s="237">
        <v>1596.3252319997414</v>
      </c>
      <c r="BB56" s="237">
        <v>1639.6987790422395</v>
      </c>
      <c r="BC56" s="237">
        <v>1689.1286003670045</v>
      </c>
      <c r="BD56" s="237">
        <v>1748.1523722089057</v>
      </c>
      <c r="BE56" s="237">
        <v>1895.6263020464146</v>
      </c>
      <c r="BF56" s="237">
        <v>1964.0146316549728</v>
      </c>
      <c r="BG56" s="237">
        <v>2165.9732335487042</v>
      </c>
      <c r="BH56" s="237">
        <v>2389.6134727666595</v>
      </c>
      <c r="BI56" s="237">
        <v>2347.6262099881214</v>
      </c>
      <c r="BJ56" s="237">
        <v>2474.7832691371063</v>
      </c>
      <c r="BK56" s="237">
        <v>2466.1872547077146</v>
      </c>
      <c r="BL56" s="227">
        <v>2292.1277713031777</v>
      </c>
      <c r="BM56" s="134">
        <v>2323.1488119832702</v>
      </c>
      <c r="BN56" s="134">
        <v>2311.8526684965086</v>
      </c>
      <c r="BO56" s="134">
        <v>2222.1693753063978</v>
      </c>
      <c r="BP56" s="134">
        <v>2109.1745294359343</v>
      </c>
      <c r="BQ56" s="134">
        <v>0</v>
      </c>
      <c r="BR56" s="134">
        <v>0</v>
      </c>
      <c r="BS56" s="134">
        <v>0</v>
      </c>
      <c r="BT56" s="134">
        <v>0</v>
      </c>
      <c r="BU56" s="134">
        <v>0</v>
      </c>
      <c r="BV56" s="134">
        <v>0</v>
      </c>
      <c r="BW56" s="134">
        <v>0</v>
      </c>
      <c r="BX56" s="134">
        <v>0</v>
      </c>
      <c r="BY56" s="134">
        <v>0</v>
      </c>
      <c r="BZ56" s="135">
        <v>0</v>
      </c>
    </row>
    <row r="57" spans="1:78" x14ac:dyDescent="0.35">
      <c r="B57" s="119" t="s">
        <v>318</v>
      </c>
      <c r="AH57" s="237">
        <v>129.32227526483393</v>
      </c>
      <c r="AI57" s="237">
        <v>127.06289455672986</v>
      </c>
      <c r="AJ57" s="237">
        <v>143.09682551542835</v>
      </c>
      <c r="AK57" s="237">
        <v>193.12092696362743</v>
      </c>
      <c r="AL57" s="237">
        <v>218.61575630616525</v>
      </c>
      <c r="AM57" s="237">
        <v>234.58001160364117</v>
      </c>
      <c r="AN57" s="237">
        <v>247.30628172514358</v>
      </c>
      <c r="AO57" s="237">
        <v>254.59018887979153</v>
      </c>
      <c r="AP57" s="237">
        <v>271.08646799326016</v>
      </c>
      <c r="AQ57" s="237">
        <v>266.97515547157928</v>
      </c>
      <c r="AR57" s="237">
        <v>172.62064666629161</v>
      </c>
      <c r="AS57" s="237">
        <v>221.66580175894384</v>
      </c>
      <c r="AT57" s="237">
        <v>297.54279920457094</v>
      </c>
      <c r="AU57" s="237">
        <v>189.53754112858243</v>
      </c>
      <c r="AV57" s="237">
        <v>240.6801560740339</v>
      </c>
      <c r="AW57" s="237">
        <v>303.89415798169227</v>
      </c>
      <c r="AX57" s="237">
        <v>378.34452925010498</v>
      </c>
      <c r="AY57" s="237">
        <v>431.29843730623787</v>
      </c>
      <c r="AZ57" s="237">
        <v>474.86740031751685</v>
      </c>
      <c r="BA57" s="237">
        <v>542.34669744506527</v>
      </c>
      <c r="BB57" s="237">
        <v>595.89607020320682</v>
      </c>
      <c r="BC57" s="237">
        <v>645.7604090397374</v>
      </c>
      <c r="BD57" s="237">
        <v>691.54703503155815</v>
      </c>
      <c r="BE57" s="237">
        <v>742.77934845676361</v>
      </c>
      <c r="BF57" s="237">
        <v>814.56891224212711</v>
      </c>
      <c r="BG57" s="237">
        <v>941.21255341138624</v>
      </c>
      <c r="BH57" s="237">
        <v>980.17373916648717</v>
      </c>
      <c r="BI57" s="237">
        <v>1069.7767980932736</v>
      </c>
      <c r="BJ57" s="237">
        <v>994.49724039874332</v>
      </c>
      <c r="BK57" s="237">
        <v>997.8605499153573</v>
      </c>
      <c r="BL57" s="227">
        <v>1108.9444556038102</v>
      </c>
      <c r="BM57" s="134">
        <v>1188.1013596487035</v>
      </c>
      <c r="BN57" s="134">
        <v>1232.3206030272995</v>
      </c>
      <c r="BO57" s="134">
        <v>1229.8082929726065</v>
      </c>
      <c r="BP57" s="134">
        <v>1219.7494859403266</v>
      </c>
      <c r="BQ57" s="134">
        <v>0</v>
      </c>
      <c r="BR57" s="134">
        <v>0</v>
      </c>
      <c r="BS57" s="134">
        <v>0</v>
      </c>
      <c r="BT57" s="134">
        <v>0</v>
      </c>
      <c r="BU57" s="134">
        <v>0</v>
      </c>
      <c r="BV57" s="134">
        <v>0</v>
      </c>
      <c r="BW57" s="134">
        <v>0</v>
      </c>
      <c r="BX57" s="134">
        <v>0</v>
      </c>
      <c r="BY57" s="134">
        <v>0</v>
      </c>
      <c r="BZ57" s="135">
        <v>0</v>
      </c>
    </row>
    <row r="58" spans="1:78" x14ac:dyDescent="0.35">
      <c r="B58" s="119" t="s">
        <v>319</v>
      </c>
      <c r="AH58" s="237">
        <v>418.23524149577366</v>
      </c>
      <c r="AI58" s="237">
        <v>412.89759770377322</v>
      </c>
      <c r="AJ58" s="237">
        <v>467.21124030689577</v>
      </c>
      <c r="AK58" s="237">
        <v>627.87229098626915</v>
      </c>
      <c r="AL58" s="237">
        <v>711.8374523532824</v>
      </c>
      <c r="AM58" s="237">
        <v>764.01299501359642</v>
      </c>
      <c r="AN58" s="237">
        <v>802.7098542273975</v>
      </c>
      <c r="AO58" s="237">
        <v>830.10003890332985</v>
      </c>
      <c r="AP58" s="237">
        <v>881.48214453695437</v>
      </c>
      <c r="AQ58" s="237">
        <v>868.22825031105344</v>
      </c>
      <c r="AR58" s="237">
        <v>449.72106252325261</v>
      </c>
      <c r="AS58" s="237">
        <v>469.37374074258315</v>
      </c>
      <c r="AT58" s="237">
        <v>397.73685708315924</v>
      </c>
      <c r="AU58" s="237">
        <v>313.84374189707364</v>
      </c>
      <c r="AV58" s="237">
        <v>360.72627386650794</v>
      </c>
      <c r="AW58" s="237">
        <v>493.79320943359198</v>
      </c>
      <c r="AX58" s="237">
        <v>549.7929758869609</v>
      </c>
      <c r="AY58" s="237">
        <v>592.26360080396353</v>
      </c>
      <c r="AZ58" s="237">
        <v>608.81155564849121</v>
      </c>
      <c r="BA58" s="237">
        <v>626.52463027599936</v>
      </c>
      <c r="BB58" s="237">
        <v>644.76792311079669</v>
      </c>
      <c r="BC58" s="237">
        <v>665.3342926782326</v>
      </c>
      <c r="BD58" s="237">
        <v>639.35038199749965</v>
      </c>
      <c r="BE58" s="237">
        <v>628.84420179238077</v>
      </c>
      <c r="BF58" s="237">
        <v>626.9807244558441</v>
      </c>
      <c r="BG58" s="237">
        <v>704.59782571081973</v>
      </c>
      <c r="BH58" s="237">
        <v>746.74730045261651</v>
      </c>
      <c r="BI58" s="237">
        <v>805.66688601654914</v>
      </c>
      <c r="BJ58" s="237">
        <v>769.95637537291725</v>
      </c>
      <c r="BK58" s="237">
        <v>745.81697162239129</v>
      </c>
      <c r="BL58" s="227">
        <v>644.45635729346907</v>
      </c>
      <c r="BM58" s="134">
        <v>624.88503047235611</v>
      </c>
      <c r="BN58" s="134">
        <v>573.87381493162013</v>
      </c>
      <c r="BO58" s="134">
        <v>497.31308952770922</v>
      </c>
      <c r="BP58" s="134">
        <v>438.97592758421075</v>
      </c>
      <c r="BQ58" s="134">
        <v>0</v>
      </c>
      <c r="BR58" s="134">
        <v>0</v>
      </c>
      <c r="BS58" s="134">
        <v>0</v>
      </c>
      <c r="BT58" s="134">
        <v>0</v>
      </c>
      <c r="BU58" s="134">
        <v>0</v>
      </c>
      <c r="BV58" s="134">
        <v>0</v>
      </c>
      <c r="BW58" s="134">
        <v>0</v>
      </c>
      <c r="BX58" s="134">
        <v>0</v>
      </c>
      <c r="BY58" s="134">
        <v>0</v>
      </c>
      <c r="BZ58" s="135">
        <v>0</v>
      </c>
    </row>
    <row r="59" spans="1:78" x14ac:dyDescent="0.35">
      <c r="B59" s="119" t="s">
        <v>320</v>
      </c>
      <c r="AH59" s="237">
        <v>344.39822313866358</v>
      </c>
      <c r="AI59" s="237">
        <v>342.61235043608741</v>
      </c>
      <c r="AJ59" s="237">
        <v>389.28955103391934</v>
      </c>
      <c r="AK59" s="237">
        <v>517.30706118027319</v>
      </c>
      <c r="AL59" s="237">
        <v>581.49776884960738</v>
      </c>
      <c r="AM59" s="237">
        <v>619.3234124282418</v>
      </c>
      <c r="AN59" s="237">
        <v>649.14258487105485</v>
      </c>
      <c r="AO59" s="237">
        <v>668.64406798102425</v>
      </c>
      <c r="AP59" s="237">
        <v>713.27611356352031</v>
      </c>
      <c r="AQ59" s="237">
        <v>703.7068436951231</v>
      </c>
      <c r="AR59" s="237">
        <v>464.21920999846969</v>
      </c>
      <c r="AS59" s="237">
        <v>553.33195141704857</v>
      </c>
      <c r="AT59" s="237">
        <v>665.52305623411951</v>
      </c>
      <c r="AU59" s="237">
        <v>553.61728162241491</v>
      </c>
      <c r="AV59" s="237">
        <v>791.05772249968993</v>
      </c>
      <c r="AW59" s="237">
        <v>611.49895379150735</v>
      </c>
      <c r="AX59" s="237">
        <v>607.97053688082804</v>
      </c>
      <c r="AY59" s="237">
        <v>566.29339917426</v>
      </c>
      <c r="AZ59" s="237">
        <v>539.15665666048108</v>
      </c>
      <c r="BA59" s="237">
        <v>465.69125913860404</v>
      </c>
      <c r="BB59" s="237">
        <v>394.83244642077659</v>
      </c>
      <c r="BC59" s="237">
        <v>362.76751793649964</v>
      </c>
      <c r="BD59" s="237">
        <v>321.56010770848161</v>
      </c>
      <c r="BE59" s="237">
        <v>270.56618176768711</v>
      </c>
      <c r="BF59" s="237">
        <v>263.61341713812516</v>
      </c>
      <c r="BG59" s="237">
        <v>230.11615920777979</v>
      </c>
      <c r="BH59" s="237">
        <v>284.70177560853284</v>
      </c>
      <c r="BI59" s="237">
        <v>307.11076699555423</v>
      </c>
      <c r="BJ59" s="237">
        <v>300.71135848029132</v>
      </c>
      <c r="BK59" s="237">
        <v>292.32741515893247</v>
      </c>
      <c r="BL59" s="227">
        <v>361.76729983441379</v>
      </c>
      <c r="BM59" s="237">
        <v>596.74534926866727</v>
      </c>
      <c r="BN59" s="237">
        <v>636.24929781417006</v>
      </c>
      <c r="BO59" s="237">
        <v>659.25728958677746</v>
      </c>
      <c r="BP59" s="237">
        <v>681.77398311466106</v>
      </c>
      <c r="BQ59" s="237">
        <v>0</v>
      </c>
      <c r="BR59" s="237">
        <v>0</v>
      </c>
      <c r="BS59" s="237">
        <v>0</v>
      </c>
      <c r="BT59" s="237">
        <v>0</v>
      </c>
      <c r="BU59" s="237">
        <v>0</v>
      </c>
      <c r="BV59" s="237">
        <v>0</v>
      </c>
      <c r="BW59" s="237">
        <v>0</v>
      </c>
      <c r="BX59" s="134">
        <v>0</v>
      </c>
      <c r="BY59" s="134">
        <v>0</v>
      </c>
      <c r="BZ59" s="135">
        <v>0</v>
      </c>
    </row>
    <row r="60" spans="1:78" x14ac:dyDescent="0.35">
      <c r="B60" s="119" t="s">
        <v>321</v>
      </c>
      <c r="AH60" s="237">
        <v>34.082722161543863</v>
      </c>
      <c r="AI60" s="237">
        <v>33.647748222692115</v>
      </c>
      <c r="AJ60" s="237">
        <v>38.073862061887333</v>
      </c>
      <c r="AK60" s="237">
        <v>51.166412400073391</v>
      </c>
      <c r="AL60" s="237">
        <v>58.008880423299544</v>
      </c>
      <c r="AM60" s="237">
        <v>62.260756754331368</v>
      </c>
      <c r="AN60" s="237">
        <v>65.414231570063009</v>
      </c>
      <c r="AO60" s="237">
        <v>67.646305679658695</v>
      </c>
      <c r="AP60" s="237">
        <v>71.833523438073243</v>
      </c>
      <c r="AQ60" s="237">
        <v>70.753440389967878</v>
      </c>
      <c r="AR60" s="237">
        <v>170.5236525718978</v>
      </c>
      <c r="AS60" s="237">
        <v>229.24245306790488</v>
      </c>
      <c r="AT60" s="237">
        <v>353.76319495151421</v>
      </c>
      <c r="AU60" s="237">
        <v>181.7925644303759</v>
      </c>
      <c r="AV60" s="237">
        <v>202.29075965644233</v>
      </c>
      <c r="AW60" s="237">
        <v>197.39756501610273</v>
      </c>
      <c r="AX60" s="237">
        <v>219.60383147395243</v>
      </c>
      <c r="AY60" s="237">
        <v>257.94040645199129</v>
      </c>
      <c r="AZ60" s="237">
        <v>277.22227800409019</v>
      </c>
      <c r="BA60" s="237">
        <v>310.1311817653297</v>
      </c>
      <c r="BB60" s="237">
        <v>300.09055066189501</v>
      </c>
      <c r="BC60" s="237">
        <v>281.48986686534698</v>
      </c>
      <c r="BD60" s="237">
        <v>260.35448820749701</v>
      </c>
      <c r="BE60" s="237">
        <v>235.07853690008571</v>
      </c>
      <c r="BF60" s="237">
        <v>220.75826195325271</v>
      </c>
      <c r="BG60" s="237">
        <v>291.51992590751411</v>
      </c>
      <c r="BH60" s="237">
        <v>247.21438847336424</v>
      </c>
      <c r="BI60" s="237">
        <v>276.50905222283382</v>
      </c>
      <c r="BJ60" s="237">
        <v>326.92610915341504</v>
      </c>
      <c r="BK60" s="237">
        <v>350.00145566104624</v>
      </c>
      <c r="BL60" s="227">
        <v>565.90618691151485</v>
      </c>
      <c r="BM60" s="237">
        <v>705.36028115947124</v>
      </c>
      <c r="BN60" s="237">
        <v>844.54201678207107</v>
      </c>
      <c r="BO60" s="237">
        <v>903.63874379538538</v>
      </c>
      <c r="BP60" s="237">
        <v>943.26440106256666</v>
      </c>
      <c r="BQ60" s="237">
        <v>0</v>
      </c>
      <c r="BR60" s="237">
        <v>0</v>
      </c>
      <c r="BS60" s="237">
        <v>0</v>
      </c>
      <c r="BT60" s="237">
        <v>0</v>
      </c>
      <c r="BU60" s="237">
        <v>0</v>
      </c>
      <c r="BV60" s="237">
        <v>0</v>
      </c>
      <c r="BW60" s="237">
        <v>0</v>
      </c>
      <c r="BX60" s="134">
        <v>0</v>
      </c>
      <c r="BY60" s="134">
        <v>0</v>
      </c>
      <c r="BZ60" s="135">
        <v>0</v>
      </c>
    </row>
    <row r="61" spans="1:78" ht="26.25" customHeight="1" x14ac:dyDescent="0.35">
      <c r="B61" s="238" t="s">
        <v>322</v>
      </c>
      <c r="AH61" s="134">
        <v>888.98941697603493</v>
      </c>
      <c r="AI61" s="134">
        <v>873.91595500857545</v>
      </c>
      <c r="AJ61" s="134">
        <v>984.64404701731178</v>
      </c>
      <c r="AK61" s="134">
        <v>1331.3864147851416</v>
      </c>
      <c r="AL61" s="134">
        <v>1513.8124689160777</v>
      </c>
      <c r="AM61" s="134">
        <v>1630.7758817443289</v>
      </c>
      <c r="AN61" s="134">
        <v>1716.2313036490928</v>
      </c>
      <c r="AO61" s="134">
        <v>1777.4015585508375</v>
      </c>
      <c r="AP61" s="134">
        <v>1882.1148364061896</v>
      </c>
      <c r="AQ61" s="134">
        <v>1855.164907218501</v>
      </c>
      <c r="AR61" s="134">
        <v>1580.0590715074206</v>
      </c>
      <c r="AS61" s="134">
        <v>1807.4288038821815</v>
      </c>
      <c r="AT61" s="134">
        <v>2074.0509077251768</v>
      </c>
      <c r="AU61" s="134">
        <v>1131.5751951130601</v>
      </c>
      <c r="AV61" s="134">
        <v>1192.6403532674049</v>
      </c>
      <c r="AW61" s="134">
        <v>1514.9539814160325</v>
      </c>
      <c r="AX61" s="134">
        <v>1547.8294620461952</v>
      </c>
      <c r="AY61" s="134">
        <v>1530.3573981195364</v>
      </c>
      <c r="AZ61" s="134">
        <v>1541.9435717165495</v>
      </c>
      <c r="BA61" s="134">
        <v>1596.3252319997414</v>
      </c>
      <c r="BB61" s="134">
        <v>1639.6987790422395</v>
      </c>
      <c r="BC61" s="134">
        <v>1689.1286003670045</v>
      </c>
      <c r="BD61" s="134">
        <v>1748.1523722089057</v>
      </c>
      <c r="BE61" s="134">
        <v>1895.6263020464146</v>
      </c>
      <c r="BF61" s="134">
        <v>1964.0146316549728</v>
      </c>
      <c r="BG61" s="134">
        <v>2165.9732335487042</v>
      </c>
      <c r="BH61" s="134">
        <v>2389.6134727666595</v>
      </c>
      <c r="BI61" s="134">
        <v>2347.6262099881214</v>
      </c>
      <c r="BJ61" s="134">
        <v>2474.7832691371063</v>
      </c>
      <c r="BK61" s="134">
        <v>2466.1872547077146</v>
      </c>
      <c r="BL61" s="134">
        <v>2540.1605680016819</v>
      </c>
      <c r="BM61" s="134">
        <v>2592.8293699017922</v>
      </c>
      <c r="BN61" s="134">
        <v>2584.1272991494648</v>
      </c>
      <c r="BO61" s="134">
        <v>2496.0162854350997</v>
      </c>
      <c r="BP61" s="134">
        <v>2345.8054700255152</v>
      </c>
      <c r="BQ61" s="134">
        <v>0</v>
      </c>
      <c r="BR61" s="134">
        <v>0</v>
      </c>
      <c r="BS61" s="134">
        <v>0</v>
      </c>
      <c r="BT61" s="134">
        <v>0</v>
      </c>
      <c r="BU61" s="134">
        <v>0</v>
      </c>
      <c r="BV61" s="134">
        <v>0</v>
      </c>
      <c r="BW61" s="134">
        <v>0</v>
      </c>
      <c r="BX61" s="134">
        <v>0</v>
      </c>
      <c r="BY61" s="134">
        <v>0</v>
      </c>
      <c r="BZ61" s="135">
        <v>0</v>
      </c>
    </row>
    <row r="62" spans="1:78" x14ac:dyDescent="0.35">
      <c r="B62" s="238" t="s">
        <v>299</v>
      </c>
      <c r="AH62" s="237">
        <v>926.03846206081505</v>
      </c>
      <c r="AI62" s="237">
        <v>916.22059091928259</v>
      </c>
      <c r="AJ62" s="237">
        <v>1037.6714789181308</v>
      </c>
      <c r="AK62" s="237">
        <v>1389.4666915302432</v>
      </c>
      <c r="AL62" s="237">
        <v>1569.9598579323545</v>
      </c>
      <c r="AM62" s="237">
        <v>1680.1771757998108</v>
      </c>
      <c r="AN62" s="237">
        <v>1764.5729523936589</v>
      </c>
      <c r="AO62" s="237">
        <v>1820.9806014438043</v>
      </c>
      <c r="AP62" s="237">
        <v>1937.678249531808</v>
      </c>
      <c r="AQ62" s="237">
        <v>1909.6636898677239</v>
      </c>
      <c r="AR62" s="237">
        <v>1257.0845717599116</v>
      </c>
      <c r="AS62" s="237">
        <v>1473.6139469864804</v>
      </c>
      <c r="AT62" s="237">
        <v>1714.5659074733639</v>
      </c>
      <c r="AU62" s="237">
        <v>1238.7911290784468</v>
      </c>
      <c r="AV62" s="237">
        <v>1594.7549120966742</v>
      </c>
      <c r="AW62" s="237">
        <v>1606.5838862228943</v>
      </c>
      <c r="AX62" s="237">
        <v>1755.7118734918463</v>
      </c>
      <c r="AY62" s="237">
        <v>1847.7958437364525</v>
      </c>
      <c r="AZ62" s="237">
        <v>1900.0578906305793</v>
      </c>
      <c r="BA62" s="237">
        <v>1944.6937686249985</v>
      </c>
      <c r="BB62" s="237">
        <v>1935.5869903966748</v>
      </c>
      <c r="BC62" s="237">
        <v>1955.3520865198168</v>
      </c>
      <c r="BD62" s="237">
        <v>1912.8120129450365</v>
      </c>
      <c r="BE62" s="237">
        <v>1877.2682689169171</v>
      </c>
      <c r="BF62" s="237">
        <v>1925.9213157893491</v>
      </c>
      <c r="BG62" s="237">
        <v>2167.4464642374996</v>
      </c>
      <c r="BH62" s="237">
        <v>2258.8372037010008</v>
      </c>
      <c r="BI62" s="237">
        <v>2459.0635033282106</v>
      </c>
      <c r="BJ62" s="237">
        <v>2392.091083405367</v>
      </c>
      <c r="BK62" s="237">
        <v>2386.0063923577272</v>
      </c>
      <c r="BL62" s="237">
        <v>2433.041502944704</v>
      </c>
      <c r="BM62" s="237">
        <v>2845.4114626306764</v>
      </c>
      <c r="BN62" s="237">
        <v>3014.7111019022045</v>
      </c>
      <c r="BO62" s="237">
        <v>3016.170505753777</v>
      </c>
      <c r="BP62" s="237">
        <v>3047.132857112184</v>
      </c>
      <c r="BQ62" s="237">
        <v>0</v>
      </c>
      <c r="BR62" s="237">
        <v>0</v>
      </c>
      <c r="BS62" s="237">
        <v>0</v>
      </c>
      <c r="BT62" s="237">
        <v>0</v>
      </c>
      <c r="BU62" s="237">
        <v>0</v>
      </c>
      <c r="BV62" s="237">
        <v>0</v>
      </c>
      <c r="BW62" s="237">
        <v>0</v>
      </c>
      <c r="BX62" s="134">
        <v>0</v>
      </c>
      <c r="BY62" s="134">
        <v>0</v>
      </c>
      <c r="BZ62" s="135">
        <v>0</v>
      </c>
    </row>
    <row r="63" spans="1:78" s="57" customFormat="1" x14ac:dyDescent="0.35">
      <c r="A63" s="268"/>
      <c r="B63" s="264" t="s">
        <v>88</v>
      </c>
      <c r="C63" s="88"/>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v>1815.02787903685</v>
      </c>
      <c r="AI63" s="270">
        <v>1790.1365459278582</v>
      </c>
      <c r="AJ63" s="270">
        <v>2022.3155259354426</v>
      </c>
      <c r="AK63" s="270">
        <v>2720.8531063153846</v>
      </c>
      <c r="AL63" s="270">
        <v>3083.7723268484319</v>
      </c>
      <c r="AM63" s="270">
        <v>3310.9530575441399</v>
      </c>
      <c r="AN63" s="270">
        <v>3480.8042560427516</v>
      </c>
      <c r="AO63" s="270">
        <v>3598.3821599946418</v>
      </c>
      <c r="AP63" s="270">
        <v>3819.7930859379976</v>
      </c>
      <c r="AQ63" s="270">
        <v>3764.8285970862248</v>
      </c>
      <c r="AR63" s="270">
        <v>2837.1436432673318</v>
      </c>
      <c r="AS63" s="270">
        <v>3281.0427508686616</v>
      </c>
      <c r="AT63" s="270">
        <v>3788.6168151985412</v>
      </c>
      <c r="AU63" s="270">
        <v>2370.3663241915069</v>
      </c>
      <c r="AV63" s="270">
        <v>2787.395265364079</v>
      </c>
      <c r="AW63" s="270">
        <v>3121.5378676389269</v>
      </c>
      <c r="AX63" s="270">
        <v>3303.5413355380419</v>
      </c>
      <c r="AY63" s="270">
        <v>3378.1532418559891</v>
      </c>
      <c r="AZ63" s="270">
        <v>3442.0014623471293</v>
      </c>
      <c r="BA63" s="270">
        <v>3541.0190006247399</v>
      </c>
      <c r="BB63" s="270">
        <v>3575.2857694389145</v>
      </c>
      <c r="BC63" s="270">
        <v>3644.4806868868213</v>
      </c>
      <c r="BD63" s="270">
        <v>3660.9643851539422</v>
      </c>
      <c r="BE63" s="270">
        <v>3772.8945709633317</v>
      </c>
      <c r="BF63" s="270">
        <v>3889.9359474443218</v>
      </c>
      <c r="BG63" s="270">
        <v>4333.4196977862039</v>
      </c>
      <c r="BH63" s="270">
        <v>4648.4506764676607</v>
      </c>
      <c r="BI63" s="270">
        <v>4806.689713316332</v>
      </c>
      <c r="BJ63" s="270">
        <v>4866.8743525424734</v>
      </c>
      <c r="BK63" s="270">
        <v>4852.1936470654409</v>
      </c>
      <c r="BL63" s="270">
        <v>4973.2020709463859</v>
      </c>
      <c r="BM63" s="270">
        <v>5438.2408325324686</v>
      </c>
      <c r="BN63" s="270">
        <v>5598.8384010516693</v>
      </c>
      <c r="BO63" s="270">
        <v>5512.1867911888767</v>
      </c>
      <c r="BP63" s="270">
        <v>5392.9383271376992</v>
      </c>
      <c r="BQ63" s="270">
        <v>0</v>
      </c>
      <c r="BR63" s="270">
        <v>0</v>
      </c>
      <c r="BS63" s="270">
        <v>0</v>
      </c>
      <c r="BT63" s="270">
        <v>0</v>
      </c>
      <c r="BU63" s="270">
        <v>0</v>
      </c>
      <c r="BV63" s="270">
        <v>0</v>
      </c>
      <c r="BW63" s="270">
        <v>0</v>
      </c>
      <c r="BX63" s="47">
        <v>0</v>
      </c>
      <c r="BY63" s="47">
        <v>0</v>
      </c>
      <c r="BZ63" s="48">
        <v>0</v>
      </c>
    </row>
    <row r="64" spans="1:78" ht="26.25" customHeight="1" x14ac:dyDescent="0.35">
      <c r="B64" s="264" t="s">
        <v>143</v>
      </c>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56" t="str">
        <f>'Table 3a'!BL64</f>
        <v>Definition change -&gt;</v>
      </c>
      <c r="BM64" s="237"/>
      <c r="BN64" s="237"/>
      <c r="BO64" s="237"/>
      <c r="BP64" s="237"/>
      <c r="BQ64" s="237"/>
      <c r="BR64" s="237"/>
      <c r="BS64" s="237"/>
      <c r="BT64" s="237"/>
      <c r="BU64" s="237"/>
      <c r="BV64" s="237"/>
      <c r="BW64" s="237"/>
      <c r="BX64" s="134"/>
      <c r="BY64" s="134"/>
      <c r="BZ64" s="135"/>
    </row>
    <row r="65" spans="1:78" x14ac:dyDescent="0.35">
      <c r="B65" s="119" t="s">
        <v>317</v>
      </c>
      <c r="AH65" s="237">
        <v>1509.1044128394922</v>
      </c>
      <c r="AI65" s="237">
        <v>1419.06793528104</v>
      </c>
      <c r="AJ65" s="237">
        <v>1537.3420930056859</v>
      </c>
      <c r="AK65" s="237">
        <v>2249.7768585394647</v>
      </c>
      <c r="AL65" s="237">
        <v>2694.6967638466026</v>
      </c>
      <c r="AM65" s="237">
        <v>3042.0716600605779</v>
      </c>
      <c r="AN65" s="237">
        <v>3240.1871643349737</v>
      </c>
      <c r="AO65" s="237">
        <v>3438.9144326787173</v>
      </c>
      <c r="AP65" s="237">
        <v>3547.3647548598092</v>
      </c>
      <c r="AQ65" s="237">
        <v>3481.1089008796107</v>
      </c>
      <c r="AR65" s="237">
        <v>3782.2416318080413</v>
      </c>
      <c r="AS65" s="237">
        <v>3947.6535027550472</v>
      </c>
      <c r="AT65" s="237">
        <v>4146.8275269336937</v>
      </c>
      <c r="AU65" s="237">
        <v>4343.6827379038568</v>
      </c>
      <c r="AV65" s="237">
        <v>4624.027583382308</v>
      </c>
      <c r="AW65" s="237">
        <v>5131.5015555388818</v>
      </c>
      <c r="AX65" s="237">
        <v>5410.7916585549438</v>
      </c>
      <c r="AY65" s="237">
        <v>5579.4172216183615</v>
      </c>
      <c r="AZ65" s="237">
        <v>5589.0463672233391</v>
      </c>
      <c r="BA65" s="237">
        <v>5601.3494178260189</v>
      </c>
      <c r="BB65" s="237">
        <v>5615.3366926750423</v>
      </c>
      <c r="BC65" s="237">
        <v>5801.9265516705955</v>
      </c>
      <c r="BD65" s="237">
        <v>5982.8384847576863</v>
      </c>
      <c r="BE65" s="237">
        <v>6263.2102234690738</v>
      </c>
      <c r="BF65" s="237">
        <v>6564.9995042698229</v>
      </c>
      <c r="BG65" s="237">
        <v>5963.8418793252167</v>
      </c>
      <c r="BH65" s="237">
        <v>5944.1613413449477</v>
      </c>
      <c r="BI65" s="237">
        <v>5812.6432267492501</v>
      </c>
      <c r="BJ65" s="237">
        <v>6003.5642469168233</v>
      </c>
      <c r="BK65" s="237">
        <v>5932.984199564441</v>
      </c>
      <c r="BL65" s="227">
        <v>5733.9190935789829</v>
      </c>
      <c r="BM65" s="134">
        <v>5932.9389520001332</v>
      </c>
      <c r="BN65" s="134">
        <v>5948.3807600635591</v>
      </c>
      <c r="BO65" s="134">
        <v>6128.5203351141272</v>
      </c>
      <c r="BP65" s="134">
        <v>6258.9148631304233</v>
      </c>
      <c r="BQ65" s="134">
        <v>6364.9407828481371</v>
      </c>
      <c r="BR65" s="134">
        <v>6389.2851649009563</v>
      </c>
      <c r="BS65" s="134">
        <v>6388.8240525253022</v>
      </c>
      <c r="BT65" s="134">
        <v>6167.8194192830997</v>
      </c>
      <c r="BU65" s="134">
        <v>5958.1408828541744</v>
      </c>
      <c r="BV65" s="134">
        <v>5705.3736320084181</v>
      </c>
      <c r="BW65" s="134">
        <v>5434.5260563172824</v>
      </c>
      <c r="BX65" s="134">
        <v>5326.0536465477753</v>
      </c>
      <c r="BY65" s="134">
        <v>5323.3114825281855</v>
      </c>
      <c r="BZ65" s="135">
        <v>5345.891639146018</v>
      </c>
    </row>
    <row r="66" spans="1:78" x14ac:dyDescent="0.35">
      <c r="B66" s="119" t="s">
        <v>318</v>
      </c>
      <c r="AH66" s="237">
        <v>242.14716111835554</v>
      </c>
      <c r="AI66" s="237">
        <v>226.9416358739476</v>
      </c>
      <c r="AJ66" s="237">
        <v>245.16074624179353</v>
      </c>
      <c r="AK66" s="237">
        <v>359.84832100749844</v>
      </c>
      <c r="AL66" s="237">
        <v>430.59947039876778</v>
      </c>
      <c r="AM66" s="237">
        <v>485.78333835464866</v>
      </c>
      <c r="AN66" s="237">
        <v>518.77914538027744</v>
      </c>
      <c r="AO66" s="237">
        <v>548.2942687255038</v>
      </c>
      <c r="AP66" s="237">
        <v>567.6326254940434</v>
      </c>
      <c r="AQ66" s="237">
        <v>556.37360297408543</v>
      </c>
      <c r="AR66" s="237">
        <v>456.41523296729991</v>
      </c>
      <c r="AS66" s="237">
        <v>583.57421054545057</v>
      </c>
      <c r="AT66" s="237">
        <v>741.55560439485384</v>
      </c>
      <c r="AU66" s="237">
        <v>928.14970208906675</v>
      </c>
      <c r="AV66" s="237">
        <v>1190.6048638430068</v>
      </c>
      <c r="AW66" s="237">
        <v>1550.4431909994012</v>
      </c>
      <c r="AX66" s="237">
        <v>1968.4082807233667</v>
      </c>
      <c r="AY66" s="237">
        <v>2223.7850191305033</v>
      </c>
      <c r="AZ66" s="237">
        <v>2431.2825802950256</v>
      </c>
      <c r="BA66" s="237">
        <v>2636.8257976813306</v>
      </c>
      <c r="BB66" s="237">
        <v>2866.5727641643698</v>
      </c>
      <c r="BC66" s="237">
        <v>3111.1827447935775</v>
      </c>
      <c r="BD66" s="237">
        <v>3275.1165021035649</v>
      </c>
      <c r="BE66" s="237">
        <v>3556.3963082890336</v>
      </c>
      <c r="BF66" s="237">
        <v>4117.1358449969712</v>
      </c>
      <c r="BG66" s="237">
        <v>3984.906829714218</v>
      </c>
      <c r="BH66" s="237">
        <v>4183.9016596625688</v>
      </c>
      <c r="BI66" s="237">
        <v>4422.6437416213903</v>
      </c>
      <c r="BJ66" s="237">
        <v>4644.4611452144372</v>
      </c>
      <c r="BK66" s="237">
        <v>4815.7305919284408</v>
      </c>
      <c r="BL66" s="227">
        <v>5257.9830858524392</v>
      </c>
      <c r="BM66" s="134">
        <v>5868.2485362597208</v>
      </c>
      <c r="BN66" s="134">
        <v>6116.4089710265971</v>
      </c>
      <c r="BO66" s="134">
        <v>6445.8143000001746</v>
      </c>
      <c r="BP66" s="134">
        <v>6647.3663168924522</v>
      </c>
      <c r="BQ66" s="134">
        <v>6686.6262701159203</v>
      </c>
      <c r="BR66" s="134">
        <v>7105.9532453471693</v>
      </c>
      <c r="BS66" s="134">
        <v>7342.0009370628241</v>
      </c>
      <c r="BT66" s="134">
        <v>7104.2948237336695</v>
      </c>
      <c r="BU66" s="134">
        <v>6805.5116822148948</v>
      </c>
      <c r="BV66" s="134">
        <v>6975.6294490927103</v>
      </c>
      <c r="BW66" s="134">
        <v>6924.4498420168911</v>
      </c>
      <c r="BX66" s="134">
        <v>6499.8124128293894</v>
      </c>
      <c r="BY66" s="134">
        <v>6562.4949717804857</v>
      </c>
      <c r="BZ66" s="135">
        <v>6583.6995477574701</v>
      </c>
    </row>
    <row r="67" spans="1:78" x14ac:dyDescent="0.35">
      <c r="B67" s="119" t="s">
        <v>319</v>
      </c>
      <c r="AH67" s="237">
        <v>790.37083330161886</v>
      </c>
      <c r="AI67" s="237">
        <v>744.20408309254935</v>
      </c>
      <c r="AJ67" s="237">
        <v>807.69305611576056</v>
      </c>
      <c r="AK67" s="237">
        <v>1180.7567316490004</v>
      </c>
      <c r="AL67" s="237">
        <v>1415.250674049975</v>
      </c>
      <c r="AM67" s="237">
        <v>1597.244625850105</v>
      </c>
      <c r="AN67" s="237">
        <v>1699.9673456812682</v>
      </c>
      <c r="AO67" s="237">
        <v>1804.9678393751187</v>
      </c>
      <c r="AP67" s="237">
        <v>1863.3972575918262</v>
      </c>
      <c r="AQ67" s="237">
        <v>1826.6538545824681</v>
      </c>
      <c r="AR67" s="237">
        <v>1257.7558592648561</v>
      </c>
      <c r="AS67" s="237">
        <v>1400.4672998348756</v>
      </c>
      <c r="AT67" s="237">
        <v>1684.7289951182834</v>
      </c>
      <c r="AU67" s="237">
        <v>2182.4510416956573</v>
      </c>
      <c r="AV67" s="237">
        <v>2692.5276247638558</v>
      </c>
      <c r="AW67" s="237">
        <v>3137.3314106931443</v>
      </c>
      <c r="AX67" s="237">
        <v>3465.1591002594646</v>
      </c>
      <c r="AY67" s="237">
        <v>3720.2949233185191</v>
      </c>
      <c r="AZ67" s="237">
        <v>3876.168696096272</v>
      </c>
      <c r="BA67" s="237">
        <v>3864.407312972658</v>
      </c>
      <c r="BB67" s="237">
        <v>3869.198670284577</v>
      </c>
      <c r="BC67" s="237">
        <v>3944.0147309237295</v>
      </c>
      <c r="BD67" s="237">
        <v>3742.3093467534954</v>
      </c>
      <c r="BE67" s="237">
        <v>3759.7740582783258</v>
      </c>
      <c r="BF67" s="237">
        <v>3930.1272269849096</v>
      </c>
      <c r="BG67" s="237">
        <v>4033.4891272429195</v>
      </c>
      <c r="BH67" s="237">
        <v>4222.6112360616717</v>
      </c>
      <c r="BI67" s="237">
        <v>4486.7086348644607</v>
      </c>
      <c r="BJ67" s="237">
        <v>4540.1947077440163</v>
      </c>
      <c r="BK67" s="237">
        <v>4735.827564683801</v>
      </c>
      <c r="BL67" s="227">
        <v>3850.6827063624114</v>
      </c>
      <c r="BM67" s="134">
        <v>3953.0077792950128</v>
      </c>
      <c r="BN67" s="134">
        <v>3691.3111355303954</v>
      </c>
      <c r="BO67" s="134">
        <v>3365.5914749215053</v>
      </c>
      <c r="BP67" s="134">
        <v>3024.2040282814705</v>
      </c>
      <c r="BQ67" s="134">
        <v>2703.6387575843191</v>
      </c>
      <c r="BR67" s="134">
        <v>2531.2345874404205</v>
      </c>
      <c r="BS67" s="134">
        <v>2384.4526775434738</v>
      </c>
      <c r="BT67" s="134">
        <v>2159.9565184116268</v>
      </c>
      <c r="BU67" s="134">
        <v>1873.3863427628114</v>
      </c>
      <c r="BV67" s="134">
        <v>1973.9979989923218</v>
      </c>
      <c r="BW67" s="134">
        <v>1858.9581226536941</v>
      </c>
      <c r="BX67" s="134">
        <v>1683.0644481351223</v>
      </c>
      <c r="BY67" s="134">
        <v>1620.6293021469289</v>
      </c>
      <c r="BZ67" s="135">
        <v>1597.515586953931</v>
      </c>
    </row>
    <row r="68" spans="1:78" x14ac:dyDescent="0.35">
      <c r="B68" s="119" t="s">
        <v>320</v>
      </c>
      <c r="AH68" s="237">
        <v>788.81866506828158</v>
      </c>
      <c r="AI68" s="237">
        <v>743.53791338530937</v>
      </c>
      <c r="AJ68" s="237">
        <v>805.86853941874631</v>
      </c>
      <c r="AK68" s="237">
        <v>1178.2616273499746</v>
      </c>
      <c r="AL68" s="237">
        <v>1411.7068745427309</v>
      </c>
      <c r="AM68" s="237">
        <v>1593.4153304625052</v>
      </c>
      <c r="AN68" s="237">
        <v>1695.3873128475491</v>
      </c>
      <c r="AO68" s="237">
        <v>1800.8338849564748</v>
      </c>
      <c r="AP68" s="237">
        <v>1858.9515241231684</v>
      </c>
      <c r="AQ68" s="237">
        <v>1823.8853126085035</v>
      </c>
      <c r="AR68" s="237">
        <v>1720.0900606968087</v>
      </c>
      <c r="AS68" s="237">
        <v>1652.5767793788652</v>
      </c>
      <c r="AT68" s="237">
        <v>1782.5386700021122</v>
      </c>
      <c r="AU68" s="237">
        <v>2442.7112939775448</v>
      </c>
      <c r="AV68" s="237">
        <v>3388.131433010341</v>
      </c>
      <c r="AW68" s="237">
        <v>3751.1796841850246</v>
      </c>
      <c r="AX68" s="237">
        <v>3829.185516430226</v>
      </c>
      <c r="AY68" s="237">
        <v>3595.2104254091873</v>
      </c>
      <c r="AZ68" s="237">
        <v>3243.2875850673804</v>
      </c>
      <c r="BA68" s="237">
        <v>2534.2379654357801</v>
      </c>
      <c r="BB68" s="237">
        <v>2056.919494801617</v>
      </c>
      <c r="BC68" s="237">
        <v>1762.2051691165905</v>
      </c>
      <c r="BD68" s="237">
        <v>1543.9137067118113</v>
      </c>
      <c r="BE68" s="237">
        <v>1406.3031318659012</v>
      </c>
      <c r="BF68" s="237">
        <v>1446.2196669130749</v>
      </c>
      <c r="BG68" s="237">
        <v>1285.158974575173</v>
      </c>
      <c r="BH68" s="237">
        <v>1421.6109416342599</v>
      </c>
      <c r="BI68" s="237">
        <v>1477.6253795093066</v>
      </c>
      <c r="BJ68" s="237">
        <v>1537.6689771584586</v>
      </c>
      <c r="BK68" s="237">
        <v>1585.5323936642385</v>
      </c>
      <c r="BL68" s="227">
        <v>1934.2937034538948</v>
      </c>
      <c r="BM68" s="237">
        <v>3163.5163198431605</v>
      </c>
      <c r="BN68" s="237">
        <v>3488.8838836121331</v>
      </c>
      <c r="BO68" s="237">
        <v>3809.4823845925662</v>
      </c>
      <c r="BP68" s="237">
        <v>4001.0182865671613</v>
      </c>
      <c r="BQ68" s="237">
        <v>3499.6297532545268</v>
      </c>
      <c r="BR68" s="237">
        <v>2566.1795803769596</v>
      </c>
      <c r="BS68" s="237">
        <v>2025.8938600839276</v>
      </c>
      <c r="BT68" s="237">
        <v>1692.4320788613531</v>
      </c>
      <c r="BU68" s="237">
        <v>1565.0673067452865</v>
      </c>
      <c r="BV68" s="237">
        <v>2210.919760051665</v>
      </c>
      <c r="BW68" s="237">
        <v>2331.1131348445701</v>
      </c>
      <c r="BX68" s="134">
        <v>2266.0706977140612</v>
      </c>
      <c r="BY68" s="134">
        <v>2340.4026499099305</v>
      </c>
      <c r="BZ68" s="135">
        <v>2387.0845470554136</v>
      </c>
    </row>
    <row r="69" spans="1:78" x14ac:dyDescent="0.35">
      <c r="B69" s="119" t="s">
        <v>321</v>
      </c>
      <c r="AH69" s="237">
        <v>59.805302764398867</v>
      </c>
      <c r="AI69" s="237">
        <v>56.311984998144567</v>
      </c>
      <c r="AJ69" s="237">
        <v>61.116030256232847</v>
      </c>
      <c r="AK69" s="237">
        <v>89.344787094923745</v>
      </c>
      <c r="AL69" s="237">
        <v>107.0883330746321</v>
      </c>
      <c r="AM69" s="237">
        <v>120.85934147992673</v>
      </c>
      <c r="AN69" s="237">
        <v>128.63210219102533</v>
      </c>
      <c r="AO69" s="237">
        <v>136.57721611880072</v>
      </c>
      <c r="AP69" s="237">
        <v>140.99841804018322</v>
      </c>
      <c r="AQ69" s="237">
        <v>138.21814041734956</v>
      </c>
      <c r="AR69" s="237">
        <v>521.90213476547694</v>
      </c>
      <c r="AS69" s="237">
        <v>586.25554858851831</v>
      </c>
      <c r="AT69" s="237">
        <v>738.09503656039317</v>
      </c>
      <c r="AU69" s="237">
        <v>837.00949024596093</v>
      </c>
      <c r="AV69" s="237">
        <v>969.95023479217684</v>
      </c>
      <c r="AW69" s="237">
        <v>1260.5821954197311</v>
      </c>
      <c r="AX69" s="237">
        <v>1394.3718764239366</v>
      </c>
      <c r="AY69" s="237">
        <v>1666.0406380104857</v>
      </c>
      <c r="AZ69" s="237">
        <v>1812.0703189729654</v>
      </c>
      <c r="BA69" s="237">
        <v>1889.7524736997241</v>
      </c>
      <c r="BB69" s="237">
        <v>1723.0124305306929</v>
      </c>
      <c r="BC69" s="237">
        <v>1439.8990545461206</v>
      </c>
      <c r="BD69" s="237">
        <v>1328.7067743416471</v>
      </c>
      <c r="BE69" s="237">
        <v>1293.470681840324</v>
      </c>
      <c r="BF69" s="237">
        <v>1286.3098856623594</v>
      </c>
      <c r="BG69" s="237">
        <v>1317.903034627655</v>
      </c>
      <c r="BH69" s="237">
        <v>1422.7032990073053</v>
      </c>
      <c r="BI69" s="237">
        <v>1539.3751425301798</v>
      </c>
      <c r="BJ69" s="237">
        <v>1601.0814893810227</v>
      </c>
      <c r="BK69" s="237">
        <v>1886.8821549001884</v>
      </c>
      <c r="BL69" s="227">
        <v>3310.4990680555038</v>
      </c>
      <c r="BM69" s="237">
        <v>4222.7097008503179</v>
      </c>
      <c r="BN69" s="237">
        <v>5114.7671001127173</v>
      </c>
      <c r="BO69" s="237">
        <v>5826.0309890957869</v>
      </c>
      <c r="BP69" s="237">
        <v>6308.4397950883395</v>
      </c>
      <c r="BQ69" s="237">
        <v>6836.1217848142796</v>
      </c>
      <c r="BR69" s="237">
        <v>7281.6461472001838</v>
      </c>
      <c r="BS69" s="237">
        <v>7482.8088130845699</v>
      </c>
      <c r="BT69" s="237">
        <v>7115.2986969392132</v>
      </c>
      <c r="BU69" s="237">
        <v>6632.2500067596156</v>
      </c>
      <c r="BV69" s="237">
        <v>7088.8375946011365</v>
      </c>
      <c r="BW69" s="237">
        <v>7116.0464004073574</v>
      </c>
      <c r="BX69" s="134">
        <v>7096.5682413841805</v>
      </c>
      <c r="BY69" s="134">
        <v>7110.6107893795506</v>
      </c>
      <c r="BZ69" s="135">
        <v>7109.6942755557538</v>
      </c>
    </row>
    <row r="70" spans="1:78" ht="26.25" customHeight="1" x14ac:dyDescent="0.35">
      <c r="B70" s="238" t="s">
        <v>322</v>
      </c>
      <c r="AH70" s="237">
        <v>1509.1044128394922</v>
      </c>
      <c r="AI70" s="237">
        <v>1419.06793528104</v>
      </c>
      <c r="AJ70" s="237">
        <v>1537.3420930056859</v>
      </c>
      <c r="AK70" s="237">
        <v>2249.7768585394647</v>
      </c>
      <c r="AL70" s="237">
        <v>2694.6967638466026</v>
      </c>
      <c r="AM70" s="237">
        <v>3042.0716600605779</v>
      </c>
      <c r="AN70" s="237">
        <v>3240.1871643349737</v>
      </c>
      <c r="AO70" s="237">
        <v>3438.9144326787173</v>
      </c>
      <c r="AP70" s="237">
        <v>3547.3647548598092</v>
      </c>
      <c r="AQ70" s="237">
        <v>3481.1089008796107</v>
      </c>
      <c r="AR70" s="237">
        <v>3782.2416318080413</v>
      </c>
      <c r="AS70" s="237">
        <v>3947.6535027550472</v>
      </c>
      <c r="AT70" s="237">
        <v>4146.8275269336937</v>
      </c>
      <c r="AU70" s="237">
        <v>4343.6827379038568</v>
      </c>
      <c r="AV70" s="237">
        <v>4624.027583382308</v>
      </c>
      <c r="AW70" s="237">
        <v>5131.5015555388818</v>
      </c>
      <c r="AX70" s="237">
        <v>5410.7916585549438</v>
      </c>
      <c r="AY70" s="237">
        <v>5579.4172216183615</v>
      </c>
      <c r="AZ70" s="237">
        <v>5589.0463672233391</v>
      </c>
      <c r="BA70" s="237">
        <v>5601.3494178260189</v>
      </c>
      <c r="BB70" s="237">
        <v>5615.3366926750423</v>
      </c>
      <c r="BC70" s="237">
        <v>5801.9265516705955</v>
      </c>
      <c r="BD70" s="237">
        <v>5982.8384847576863</v>
      </c>
      <c r="BE70" s="237">
        <v>6263.2102234690738</v>
      </c>
      <c r="BF70" s="237">
        <v>6564.9995042698229</v>
      </c>
      <c r="BG70" s="237">
        <v>5963.8418793252167</v>
      </c>
      <c r="BH70" s="237">
        <v>5944.1613413449477</v>
      </c>
      <c r="BI70" s="237">
        <v>5812.6432267492501</v>
      </c>
      <c r="BJ70" s="237">
        <v>6003.5642469168233</v>
      </c>
      <c r="BK70" s="237">
        <v>5932.984199564441</v>
      </c>
      <c r="BL70" s="237">
        <v>6464.1849046222815</v>
      </c>
      <c r="BM70" s="237">
        <v>6670.8560218759822</v>
      </c>
      <c r="BN70" s="237">
        <v>6763.2303339477749</v>
      </c>
      <c r="BO70" s="237">
        <v>6995.189329039049</v>
      </c>
      <c r="BP70" s="237">
        <v>7056.5015761483592</v>
      </c>
      <c r="BQ70" s="237">
        <v>7064.2159901101113</v>
      </c>
      <c r="BR70" s="237">
        <v>6999.4489224973186</v>
      </c>
      <c r="BS70" s="237">
        <v>6899.1173100749538</v>
      </c>
      <c r="BT70" s="237">
        <v>6545.0844987557921</v>
      </c>
      <c r="BU70" s="237">
        <v>6176.230615453539</v>
      </c>
      <c r="BV70" s="237">
        <v>5741.8255197869003</v>
      </c>
      <c r="BW70" s="237">
        <v>5434.5260563172897</v>
      </c>
      <c r="BX70" s="134">
        <v>5326.0536465477826</v>
      </c>
      <c r="BY70" s="134">
        <v>5323.31148252819</v>
      </c>
      <c r="BZ70" s="135">
        <v>5345.8916391460252</v>
      </c>
    </row>
    <row r="71" spans="1:78" x14ac:dyDescent="0.35">
      <c r="B71" s="238" t="s">
        <v>299</v>
      </c>
      <c r="AH71" s="237">
        <v>1881.1419622526546</v>
      </c>
      <c r="AI71" s="237">
        <v>1770.9956173499511</v>
      </c>
      <c r="AJ71" s="237">
        <v>1919.8383720325337</v>
      </c>
      <c r="AK71" s="237">
        <v>2808.2114671013969</v>
      </c>
      <c r="AL71" s="237">
        <v>3364.6453520661062</v>
      </c>
      <c r="AM71" s="237">
        <v>3797.3026361471852</v>
      </c>
      <c r="AN71" s="237">
        <v>4042.7659061001195</v>
      </c>
      <c r="AO71" s="237">
        <v>4290.6732091758977</v>
      </c>
      <c r="AP71" s="237">
        <v>4430.9798252492219</v>
      </c>
      <c r="AQ71" s="237">
        <v>4345.1309105824066</v>
      </c>
      <c r="AR71" s="237">
        <v>3956.1632876944418</v>
      </c>
      <c r="AS71" s="237">
        <v>4222.8738383477103</v>
      </c>
      <c r="AT71" s="237">
        <v>4946.9183060756422</v>
      </c>
      <c r="AU71" s="237">
        <v>6390.3215280082295</v>
      </c>
      <c r="AV71" s="237">
        <v>8241.2141564093799</v>
      </c>
      <c r="AW71" s="237">
        <v>9699.5364812973003</v>
      </c>
      <c r="AX71" s="237">
        <v>10657.124773836995</v>
      </c>
      <c r="AY71" s="237">
        <v>11205.331005868697</v>
      </c>
      <c r="AZ71" s="237">
        <v>11362.809180431643</v>
      </c>
      <c r="BA71" s="237">
        <v>10925.223549789494</v>
      </c>
      <c r="BB71" s="237">
        <v>10515.703359781257</v>
      </c>
      <c r="BC71" s="237">
        <v>10257.301699380017</v>
      </c>
      <c r="BD71" s="237">
        <v>9890.0463299105195</v>
      </c>
      <c r="BE71" s="237">
        <v>10015.944180273584</v>
      </c>
      <c r="BF71" s="237">
        <v>10779.792624557314</v>
      </c>
      <c r="BG71" s="237">
        <v>10621.457966159966</v>
      </c>
      <c r="BH71" s="237">
        <v>11250.827136365806</v>
      </c>
      <c r="BI71" s="237">
        <v>11926.352898525338</v>
      </c>
      <c r="BJ71" s="237">
        <v>12323.406319497934</v>
      </c>
      <c r="BK71" s="237">
        <v>13023.972705176669</v>
      </c>
      <c r="BL71" s="237">
        <v>13623.19275268095</v>
      </c>
      <c r="BM71" s="237">
        <v>16469.565266372359</v>
      </c>
      <c r="BN71" s="237">
        <v>17596.521516397625</v>
      </c>
      <c r="BO71" s="237">
        <v>18580.250154685113</v>
      </c>
      <c r="BP71" s="237">
        <v>19183.441713811488</v>
      </c>
      <c r="BQ71" s="237">
        <v>19026.741358507072</v>
      </c>
      <c r="BR71" s="237">
        <v>18874.849802768371</v>
      </c>
      <c r="BS71" s="237">
        <v>18724.863030225144</v>
      </c>
      <c r="BT71" s="237">
        <v>17694.717038473173</v>
      </c>
      <c r="BU71" s="237">
        <v>16658.125605883244</v>
      </c>
      <c r="BV71" s="237">
        <v>18212.932914959354</v>
      </c>
      <c r="BW71" s="237">
        <v>18230.567499922508</v>
      </c>
      <c r="BX71" s="134">
        <v>17545.515800062753</v>
      </c>
      <c r="BY71" s="134">
        <v>17634.137713216896</v>
      </c>
      <c r="BZ71" s="135">
        <v>17677.993957322567</v>
      </c>
    </row>
    <row r="72" spans="1:78" s="57" customFormat="1" x14ac:dyDescent="0.35">
      <c r="A72" s="268"/>
      <c r="B72" s="264" t="s">
        <v>88</v>
      </c>
      <c r="C72" s="88"/>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70">
        <v>3390.246375092147</v>
      </c>
      <c r="AI72" s="270">
        <v>3190.0635526309911</v>
      </c>
      <c r="AJ72" s="270">
        <v>3457.1804650382192</v>
      </c>
      <c r="AK72" s="270">
        <v>5057.9883256408611</v>
      </c>
      <c r="AL72" s="270">
        <v>6059.3421159127083</v>
      </c>
      <c r="AM72" s="270">
        <v>6839.3742962077631</v>
      </c>
      <c r="AN72" s="270">
        <v>7282.9530704350937</v>
      </c>
      <c r="AO72" s="270">
        <v>7729.5876418546159</v>
      </c>
      <c r="AP72" s="270">
        <v>7978.3445801090311</v>
      </c>
      <c r="AQ72" s="270">
        <v>7826.2398114620173</v>
      </c>
      <c r="AR72" s="270">
        <v>7738.4049195024827</v>
      </c>
      <c r="AS72" s="270">
        <v>8170.5273411027574</v>
      </c>
      <c r="AT72" s="270">
        <v>9093.7458330093377</v>
      </c>
      <c r="AU72" s="270">
        <v>10734.004265912086</v>
      </c>
      <c r="AV72" s="270">
        <v>12865.241739791689</v>
      </c>
      <c r="AW72" s="270">
        <v>14831.038036836182</v>
      </c>
      <c r="AX72" s="270">
        <v>16067.916432391938</v>
      </c>
      <c r="AY72" s="270">
        <v>16784.74822748706</v>
      </c>
      <c r="AZ72" s="270">
        <v>16951.855547654981</v>
      </c>
      <c r="BA72" s="270">
        <v>16526.572967615513</v>
      </c>
      <c r="BB72" s="270">
        <v>16131.040052456299</v>
      </c>
      <c r="BC72" s="270">
        <v>16059.228251050612</v>
      </c>
      <c r="BD72" s="270">
        <v>15872.884814668207</v>
      </c>
      <c r="BE72" s="270">
        <v>16279.154403742657</v>
      </c>
      <c r="BF72" s="270">
        <v>17344.792128827139</v>
      </c>
      <c r="BG72" s="270">
        <v>16585.299845485184</v>
      </c>
      <c r="BH72" s="270">
        <v>17194.988477710755</v>
      </c>
      <c r="BI72" s="270">
        <v>17738.996125274589</v>
      </c>
      <c r="BJ72" s="270">
        <v>18326.970566414759</v>
      </c>
      <c r="BK72" s="270">
        <v>18956.95690474111</v>
      </c>
      <c r="BL72" s="270">
        <v>20087.37765730323</v>
      </c>
      <c r="BM72" s="270">
        <v>23140.421288248341</v>
      </c>
      <c r="BN72" s="270">
        <v>24359.751850345401</v>
      </c>
      <c r="BO72" s="270">
        <v>25575.43948372416</v>
      </c>
      <c r="BP72" s="270">
        <v>26239.943289959851</v>
      </c>
      <c r="BQ72" s="270">
        <v>26090.957348617183</v>
      </c>
      <c r="BR72" s="270">
        <v>25874.298725265689</v>
      </c>
      <c r="BS72" s="270">
        <v>25623.980340300099</v>
      </c>
      <c r="BT72" s="270">
        <v>24239.801537228966</v>
      </c>
      <c r="BU72" s="270">
        <v>22834.356221336784</v>
      </c>
      <c r="BV72" s="270">
        <v>23954.758434746254</v>
      </c>
      <c r="BW72" s="270">
        <v>23665.093556239801</v>
      </c>
      <c r="BX72" s="47">
        <v>22871.569446610531</v>
      </c>
      <c r="BY72" s="47">
        <v>22957.449195745085</v>
      </c>
      <c r="BZ72" s="48">
        <v>23023.885596468594</v>
      </c>
    </row>
    <row r="73" spans="1:78" ht="26.25" customHeight="1" x14ac:dyDescent="0.35">
      <c r="B73" s="264" t="s">
        <v>261</v>
      </c>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237"/>
      <c r="BN73" s="237"/>
      <c r="BO73" s="237"/>
      <c r="BP73" s="237"/>
      <c r="BQ73" s="237"/>
      <c r="BR73" s="237"/>
      <c r="BS73" s="237"/>
      <c r="BT73" s="237"/>
      <c r="BU73" s="237"/>
      <c r="BV73" s="237"/>
      <c r="BW73" s="237"/>
      <c r="BX73" s="134"/>
      <c r="BY73" s="134"/>
      <c r="BZ73" s="135"/>
    </row>
    <row r="74" spans="1:78" ht="26.25" customHeight="1" x14ac:dyDescent="0.35">
      <c r="B74" s="61" t="s">
        <v>130</v>
      </c>
      <c r="AH74" s="134">
        <v>0</v>
      </c>
      <c r="AI74" s="134">
        <v>0</v>
      </c>
      <c r="AJ74" s="134">
        <v>0</v>
      </c>
      <c r="AK74" s="134">
        <v>0</v>
      </c>
      <c r="AL74" s="134">
        <v>0</v>
      </c>
      <c r="AM74" s="134">
        <v>0</v>
      </c>
      <c r="AN74" s="134">
        <v>0</v>
      </c>
      <c r="AO74" s="134">
        <v>0</v>
      </c>
      <c r="AP74" s="134">
        <v>0</v>
      </c>
      <c r="AQ74" s="134">
        <v>0</v>
      </c>
      <c r="AR74" s="134">
        <v>0</v>
      </c>
      <c r="AS74" s="134">
        <v>0</v>
      </c>
      <c r="AT74" s="134">
        <v>0</v>
      </c>
      <c r="AU74" s="134">
        <v>0</v>
      </c>
      <c r="AV74" s="134">
        <v>0</v>
      </c>
      <c r="AW74" s="134">
        <v>0</v>
      </c>
      <c r="AX74" s="134">
        <v>0</v>
      </c>
      <c r="AY74" s="134">
        <v>0</v>
      </c>
      <c r="AZ74" s="134">
        <v>0</v>
      </c>
      <c r="BA74" s="134">
        <v>0</v>
      </c>
      <c r="BB74" s="134">
        <v>0</v>
      </c>
      <c r="BC74" s="134">
        <v>0</v>
      </c>
      <c r="BD74" s="134">
        <v>0</v>
      </c>
      <c r="BE74" s="134">
        <v>0</v>
      </c>
      <c r="BF74" s="134">
        <v>0</v>
      </c>
      <c r="BG74" s="134">
        <v>0</v>
      </c>
      <c r="BH74" s="134">
        <v>0</v>
      </c>
      <c r="BI74" s="134">
        <v>0</v>
      </c>
      <c r="BJ74" s="134">
        <v>4.2432039991304595</v>
      </c>
      <c r="BK74" s="134">
        <v>4.8079847944396761</v>
      </c>
      <c r="BL74" s="134">
        <v>247.92232504718501</v>
      </c>
      <c r="BM74" s="134">
        <v>345.28017272872427</v>
      </c>
      <c r="BN74" s="134">
        <v>495.00560487838254</v>
      </c>
      <c r="BO74" s="134">
        <v>144.27188729829322</v>
      </c>
      <c r="BP74" s="134">
        <v>155.616241391003</v>
      </c>
      <c r="BQ74" s="134">
        <v>9.0752347473106258</v>
      </c>
      <c r="BR74" s="134">
        <v>11.742972505149575</v>
      </c>
      <c r="BS74" s="134">
        <v>4.1495188518062198</v>
      </c>
      <c r="BT74" s="134">
        <v>3.4089910141235547</v>
      </c>
      <c r="BU74" s="134">
        <v>40.892004989605617</v>
      </c>
      <c r="BV74" s="134">
        <v>124.73535354959091</v>
      </c>
      <c r="BW74" s="134">
        <v>120.83485884317811</v>
      </c>
      <c r="BX74" s="134">
        <v>118.13967150271465</v>
      </c>
      <c r="BY74" s="134">
        <v>116.64876140579</v>
      </c>
      <c r="BZ74" s="135">
        <v>115.05131573817835</v>
      </c>
    </row>
    <row r="75" spans="1:78" ht="26.25" customHeight="1" x14ac:dyDescent="0.35">
      <c r="B75" s="97" t="s">
        <v>323</v>
      </c>
      <c r="AH75" s="134">
        <v>0</v>
      </c>
      <c r="AI75" s="134">
        <v>0</v>
      </c>
      <c r="AJ75" s="134">
        <v>0</v>
      </c>
      <c r="AK75" s="134">
        <v>0</v>
      </c>
      <c r="AL75" s="134">
        <v>0</v>
      </c>
      <c r="AM75" s="134">
        <v>0</v>
      </c>
      <c r="AN75" s="134">
        <v>0</v>
      </c>
      <c r="AO75" s="134">
        <v>0</v>
      </c>
      <c r="AP75" s="134">
        <v>0</v>
      </c>
      <c r="AQ75" s="134">
        <v>0</v>
      </c>
      <c r="AR75" s="134">
        <v>0</v>
      </c>
      <c r="AS75" s="134">
        <v>0</v>
      </c>
      <c r="AT75" s="134">
        <v>0</v>
      </c>
      <c r="AU75" s="134">
        <v>0</v>
      </c>
      <c r="AV75" s="134">
        <v>0</v>
      </c>
      <c r="AW75" s="134">
        <v>0</v>
      </c>
      <c r="AX75" s="134">
        <v>0</v>
      </c>
      <c r="AY75" s="134">
        <v>0</v>
      </c>
      <c r="AZ75" s="134">
        <v>0</v>
      </c>
      <c r="BA75" s="134">
        <v>0</v>
      </c>
      <c r="BB75" s="134">
        <v>0</v>
      </c>
      <c r="BC75" s="134">
        <v>0</v>
      </c>
      <c r="BD75" s="134">
        <v>0</v>
      </c>
      <c r="BE75" s="134">
        <v>0</v>
      </c>
      <c r="BF75" s="134">
        <v>0</v>
      </c>
      <c r="BG75" s="134">
        <v>0</v>
      </c>
      <c r="BH75" s="134">
        <v>0</v>
      </c>
      <c r="BI75" s="134">
        <v>0</v>
      </c>
      <c r="BJ75" s="134">
        <v>2.9458848341658972</v>
      </c>
      <c r="BK75" s="134">
        <v>3.3498999404926044</v>
      </c>
      <c r="BL75" s="134">
        <v>170.80994948560186</v>
      </c>
      <c r="BM75" s="134">
        <v>224.49405142242901</v>
      </c>
      <c r="BN75" s="134">
        <v>303.32966212079168</v>
      </c>
      <c r="BO75" s="134">
        <v>87.298066469955572</v>
      </c>
      <c r="BP75" s="134">
        <v>91.963289694397162</v>
      </c>
      <c r="BQ75" s="134">
        <v>5.2405783630038636</v>
      </c>
      <c r="BR75" s="134">
        <v>6.5377837922533759</v>
      </c>
      <c r="BS75" s="134">
        <v>2.0543981998405596</v>
      </c>
      <c r="BT75" s="134">
        <v>1.6721065515333646</v>
      </c>
      <c r="BU75" s="134">
        <v>22.838691564949084</v>
      </c>
      <c r="BV75" s="134">
        <v>69.97565993512292</v>
      </c>
      <c r="BW75" s="134">
        <v>68.893602869512875</v>
      </c>
      <c r="BX75" s="134">
        <v>67.768122631068053</v>
      </c>
      <c r="BY75" s="134">
        <v>66.610521524224055</v>
      </c>
      <c r="BZ75" s="135">
        <v>65.407966293546792</v>
      </c>
    </row>
    <row r="76" spans="1:78" ht="26.25" customHeight="1" x14ac:dyDescent="0.35">
      <c r="B76" s="97" t="s">
        <v>324</v>
      </c>
      <c r="AH76" s="134">
        <v>0</v>
      </c>
      <c r="AI76" s="134">
        <v>0</v>
      </c>
      <c r="AJ76" s="134">
        <v>0</v>
      </c>
      <c r="AK76" s="134">
        <v>0</v>
      </c>
      <c r="AL76" s="134">
        <v>0</v>
      </c>
      <c r="AM76" s="134">
        <v>0</v>
      </c>
      <c r="AN76" s="134">
        <v>0</v>
      </c>
      <c r="AO76" s="134">
        <v>0</v>
      </c>
      <c r="AP76" s="134">
        <v>0</v>
      </c>
      <c r="AQ76" s="134">
        <v>0</v>
      </c>
      <c r="AR76" s="134">
        <v>0</v>
      </c>
      <c r="AS76" s="134">
        <v>0</v>
      </c>
      <c r="AT76" s="134">
        <v>0</v>
      </c>
      <c r="AU76" s="134">
        <v>0</v>
      </c>
      <c r="AV76" s="134">
        <v>0</v>
      </c>
      <c r="AW76" s="134">
        <v>0</v>
      </c>
      <c r="AX76" s="134">
        <v>0</v>
      </c>
      <c r="AY76" s="134">
        <v>0</v>
      </c>
      <c r="AZ76" s="134">
        <v>0</v>
      </c>
      <c r="BA76" s="134">
        <v>0</v>
      </c>
      <c r="BB76" s="134">
        <v>0</v>
      </c>
      <c r="BC76" s="134">
        <v>0</v>
      </c>
      <c r="BD76" s="134">
        <v>0</v>
      </c>
      <c r="BE76" s="134">
        <v>0</v>
      </c>
      <c r="BF76" s="134">
        <v>0</v>
      </c>
      <c r="BG76" s="134">
        <v>0</v>
      </c>
      <c r="BH76" s="134">
        <v>0</v>
      </c>
      <c r="BI76" s="134">
        <v>0</v>
      </c>
      <c r="BJ76" s="134">
        <v>1.2973191649645623</v>
      </c>
      <c r="BK76" s="134">
        <v>1.4580848539470714</v>
      </c>
      <c r="BL76" s="134">
        <v>77.11237556158315</v>
      </c>
      <c r="BM76" s="134">
        <v>120.78612130629527</v>
      </c>
      <c r="BN76" s="134">
        <v>191.67594275759086</v>
      </c>
      <c r="BO76" s="134">
        <v>56.973820828337644</v>
      </c>
      <c r="BP76" s="134">
        <v>63.652951696605847</v>
      </c>
      <c r="BQ76" s="134">
        <v>3.8346563843067618</v>
      </c>
      <c r="BR76" s="134">
        <v>5.2051887128961987</v>
      </c>
      <c r="BS76" s="134">
        <v>2.0951206519656598</v>
      </c>
      <c r="BT76" s="134">
        <v>1.7368844625901902</v>
      </c>
      <c r="BU76" s="134">
        <v>18.053313424656533</v>
      </c>
      <c r="BV76" s="134">
        <v>54.759693614467992</v>
      </c>
      <c r="BW76" s="134">
        <v>51.94125597366525</v>
      </c>
      <c r="BX76" s="134">
        <v>50.371548871646603</v>
      </c>
      <c r="BY76" s="134">
        <v>50.038239881565929</v>
      </c>
      <c r="BZ76" s="135">
        <v>49.643349444631568</v>
      </c>
    </row>
    <row r="77" spans="1:78" x14ac:dyDescent="0.35">
      <c r="B77" s="119" t="s">
        <v>135</v>
      </c>
      <c r="AH77" s="237">
        <v>0</v>
      </c>
      <c r="AI77" s="237">
        <v>0</v>
      </c>
      <c r="AJ77" s="237">
        <v>0</v>
      </c>
      <c r="AK77" s="237">
        <v>0</v>
      </c>
      <c r="AL77" s="237">
        <v>0</v>
      </c>
      <c r="AM77" s="237">
        <v>0</v>
      </c>
      <c r="AN77" s="237">
        <v>0</v>
      </c>
      <c r="AO77" s="237">
        <v>0</v>
      </c>
      <c r="AP77" s="237">
        <v>0</v>
      </c>
      <c r="AQ77" s="237">
        <v>0</v>
      </c>
      <c r="AR77" s="237">
        <v>0</v>
      </c>
      <c r="AS77" s="237">
        <v>0</v>
      </c>
      <c r="AT77" s="237">
        <v>0</v>
      </c>
      <c r="AU77" s="237">
        <v>0</v>
      </c>
      <c r="AV77" s="237">
        <v>0</v>
      </c>
      <c r="AW77" s="237">
        <v>0</v>
      </c>
      <c r="AX77" s="237">
        <v>0</v>
      </c>
      <c r="AY77" s="237">
        <v>0</v>
      </c>
      <c r="AZ77" s="237">
        <v>0</v>
      </c>
      <c r="BA77" s="237">
        <v>0</v>
      </c>
      <c r="BB77" s="237">
        <v>0</v>
      </c>
      <c r="BC77" s="237">
        <v>0</v>
      </c>
      <c r="BD77" s="237">
        <v>0</v>
      </c>
      <c r="BE77" s="237">
        <v>9.6281180082803743</v>
      </c>
      <c r="BF77" s="237">
        <v>17.991709174260691</v>
      </c>
      <c r="BG77" s="237">
        <v>20.130187525817909</v>
      </c>
      <c r="BH77" s="237">
        <v>21.722515017637537</v>
      </c>
      <c r="BI77" s="237">
        <v>22.534566767062248</v>
      </c>
      <c r="BJ77" s="237">
        <v>24.078615377024747</v>
      </c>
      <c r="BK77" s="237">
        <v>24.711478947109558</v>
      </c>
      <c r="BL77" s="237">
        <v>24.875713330842363</v>
      </c>
      <c r="BM77" s="237">
        <v>25.235121819327784</v>
      </c>
      <c r="BN77" s="237">
        <v>24.286621196687189</v>
      </c>
      <c r="BO77" s="237">
        <v>25.036883990170306</v>
      </c>
      <c r="BP77" s="237">
        <v>62.112299685063874</v>
      </c>
      <c r="BQ77" s="237">
        <v>190.41464858642252</v>
      </c>
      <c r="BR77" s="237">
        <v>212.5818650503326</v>
      </c>
      <c r="BS77" s="237">
        <v>172.66915698477226</v>
      </c>
      <c r="BT77" s="237">
        <v>189.99671200176184</v>
      </c>
      <c r="BU77" s="237">
        <v>169.02637900137276</v>
      </c>
      <c r="BV77" s="237">
        <v>153</v>
      </c>
      <c r="BW77" s="237">
        <v>137.34318349130737</v>
      </c>
      <c r="BX77" s="134">
        <v>122.02529721595022</v>
      </c>
      <c r="BY77" s="134">
        <v>119.94085665924371</v>
      </c>
      <c r="BZ77" s="135">
        <v>117.77547646686342</v>
      </c>
    </row>
    <row r="78" spans="1:78" x14ac:dyDescent="0.35">
      <c r="B78" s="61" t="s">
        <v>141</v>
      </c>
      <c r="AH78" s="134">
        <v>0</v>
      </c>
      <c r="AI78" s="134">
        <v>0</v>
      </c>
      <c r="AJ78" s="134">
        <v>0</v>
      </c>
      <c r="AK78" s="134">
        <v>0</v>
      </c>
      <c r="AL78" s="134">
        <v>0</v>
      </c>
      <c r="AM78" s="134">
        <v>0</v>
      </c>
      <c r="AN78" s="134">
        <v>0</v>
      </c>
      <c r="AO78" s="134">
        <v>0</v>
      </c>
      <c r="AP78" s="134">
        <v>0</v>
      </c>
      <c r="AQ78" s="134">
        <v>0</v>
      </c>
      <c r="AR78" s="134">
        <v>0</v>
      </c>
      <c r="AS78" s="134">
        <v>0</v>
      </c>
      <c r="AT78" s="134">
        <v>0</v>
      </c>
      <c r="AU78" s="134">
        <v>0</v>
      </c>
      <c r="AV78" s="134">
        <v>0</v>
      </c>
      <c r="AW78" s="134">
        <v>0</v>
      </c>
      <c r="AX78" s="134">
        <v>0</v>
      </c>
      <c r="AY78" s="134">
        <v>0</v>
      </c>
      <c r="AZ78" s="134">
        <v>0</v>
      </c>
      <c r="BA78" s="134">
        <v>0</v>
      </c>
      <c r="BB78" s="134">
        <v>0</v>
      </c>
      <c r="BC78" s="134">
        <v>0</v>
      </c>
      <c r="BD78" s="134">
        <v>0</v>
      </c>
      <c r="BE78" s="134">
        <v>0</v>
      </c>
      <c r="BF78" s="134">
        <v>0</v>
      </c>
      <c r="BG78" s="134">
        <v>0</v>
      </c>
      <c r="BH78" s="134">
        <v>0</v>
      </c>
      <c r="BI78" s="134">
        <v>0</v>
      </c>
      <c r="BJ78" s="134">
        <v>57.594455212877293</v>
      </c>
      <c r="BK78" s="134">
        <v>56.224501885654341</v>
      </c>
      <c r="BL78" s="134">
        <v>58.769009176177867</v>
      </c>
      <c r="BM78" s="134">
        <v>55.058724724824415</v>
      </c>
      <c r="BN78" s="134">
        <v>50.706778542686841</v>
      </c>
      <c r="BO78" s="134">
        <v>52.179573660563129</v>
      </c>
      <c r="BP78" s="134">
        <v>48.249302187636388</v>
      </c>
      <c r="BQ78" s="134">
        <v>47.604231845087597</v>
      </c>
      <c r="BR78" s="134">
        <v>46.994235292672244</v>
      </c>
      <c r="BS78" s="134">
        <v>42.110323508319745</v>
      </c>
      <c r="BT78" s="134">
        <v>39.648773405903178</v>
      </c>
      <c r="BU78" s="134">
        <v>37.254037034690903</v>
      </c>
      <c r="BV78" s="134">
        <v>37.978867824876502</v>
      </c>
      <c r="BW78" s="134">
        <v>38.74054618790268</v>
      </c>
      <c r="BX78" s="134">
        <v>39.260386949262966</v>
      </c>
      <c r="BY78" s="134">
        <v>39.668731050708857</v>
      </c>
      <c r="BZ78" s="135">
        <v>39.964660661486612</v>
      </c>
    </row>
    <row r="79" spans="1:78" x14ac:dyDescent="0.35">
      <c r="B79" s="97" t="s">
        <v>323</v>
      </c>
      <c r="AH79" s="134">
        <v>0</v>
      </c>
      <c r="AI79" s="134">
        <v>0</v>
      </c>
      <c r="AJ79" s="134">
        <v>0</v>
      </c>
      <c r="AK79" s="134">
        <v>0</v>
      </c>
      <c r="AL79" s="134">
        <v>0</v>
      </c>
      <c r="AM79" s="134">
        <v>0</v>
      </c>
      <c r="AN79" s="134">
        <v>0</v>
      </c>
      <c r="AO79" s="134">
        <v>0</v>
      </c>
      <c r="AP79" s="134">
        <v>0</v>
      </c>
      <c r="AQ79" s="134">
        <v>0</v>
      </c>
      <c r="AR79" s="134">
        <v>0</v>
      </c>
      <c r="AS79" s="134">
        <v>0</v>
      </c>
      <c r="AT79" s="134">
        <v>0</v>
      </c>
      <c r="AU79" s="134">
        <v>0</v>
      </c>
      <c r="AV79" s="134">
        <v>0</v>
      </c>
      <c r="AW79" s="134">
        <v>0</v>
      </c>
      <c r="AX79" s="134">
        <v>0</v>
      </c>
      <c r="AY79" s="134">
        <v>0</v>
      </c>
      <c r="AZ79" s="134">
        <v>0</v>
      </c>
      <c r="BA79" s="134">
        <v>0</v>
      </c>
      <c r="BB79" s="134">
        <v>0</v>
      </c>
      <c r="BC79" s="134">
        <v>0</v>
      </c>
      <c r="BD79" s="134">
        <v>0</v>
      </c>
      <c r="BE79" s="134">
        <v>0</v>
      </c>
      <c r="BF79" s="134">
        <v>0</v>
      </c>
      <c r="BG79" s="134">
        <v>0</v>
      </c>
      <c r="BH79" s="134">
        <v>0</v>
      </c>
      <c r="BI79" s="134">
        <v>0</v>
      </c>
      <c r="BJ79" s="134">
        <v>28.394066419948505</v>
      </c>
      <c r="BK79" s="134">
        <v>26.987760905114083</v>
      </c>
      <c r="BL79" s="134">
        <v>27.738972331155953</v>
      </c>
      <c r="BM79" s="134">
        <v>25.602306997043353</v>
      </c>
      <c r="BN79" s="134">
        <v>23.122291015465198</v>
      </c>
      <c r="BO79" s="134">
        <v>23.898244736537915</v>
      </c>
      <c r="BP79" s="134">
        <v>20.361205523182555</v>
      </c>
      <c r="BQ79" s="134">
        <v>19.327318129105564</v>
      </c>
      <c r="BR79" s="134">
        <v>17.81081517592278</v>
      </c>
      <c r="BS79" s="134">
        <v>15.111988466750242</v>
      </c>
      <c r="BT79" s="134">
        <v>13.526060072491964</v>
      </c>
      <c r="BU79" s="134">
        <v>12.661123598812638</v>
      </c>
      <c r="BV79" s="134">
        <v>12.907463940779312</v>
      </c>
      <c r="BW79" s="134">
        <v>13.166327265788505</v>
      </c>
      <c r="BX79" s="134">
        <v>13.342999880494784</v>
      </c>
      <c r="BY79" s="134">
        <v>13.481779340407762</v>
      </c>
      <c r="BZ79" s="135">
        <v>13.582353712391036</v>
      </c>
    </row>
    <row r="80" spans="1:78" x14ac:dyDescent="0.35">
      <c r="B80" s="97" t="s">
        <v>324</v>
      </c>
      <c r="AH80" s="134">
        <v>0</v>
      </c>
      <c r="AI80" s="134">
        <v>0</v>
      </c>
      <c r="AJ80" s="134">
        <v>0</v>
      </c>
      <c r="AK80" s="134">
        <v>0</v>
      </c>
      <c r="AL80" s="134">
        <v>0</v>
      </c>
      <c r="AM80" s="134">
        <v>0</v>
      </c>
      <c r="AN80" s="134">
        <v>0</v>
      </c>
      <c r="AO80" s="134">
        <v>0</v>
      </c>
      <c r="AP80" s="134">
        <v>0</v>
      </c>
      <c r="AQ80" s="134">
        <v>0</v>
      </c>
      <c r="AR80" s="134">
        <v>0</v>
      </c>
      <c r="AS80" s="134">
        <v>0</v>
      </c>
      <c r="AT80" s="134">
        <v>0</v>
      </c>
      <c r="AU80" s="134">
        <v>0</v>
      </c>
      <c r="AV80" s="134">
        <v>0</v>
      </c>
      <c r="AW80" s="134">
        <v>0</v>
      </c>
      <c r="AX80" s="134">
        <v>0</v>
      </c>
      <c r="AY80" s="134">
        <v>0</v>
      </c>
      <c r="AZ80" s="134">
        <v>0</v>
      </c>
      <c r="BA80" s="134">
        <v>0</v>
      </c>
      <c r="BB80" s="134">
        <v>0</v>
      </c>
      <c r="BC80" s="134">
        <v>0</v>
      </c>
      <c r="BD80" s="134">
        <v>0</v>
      </c>
      <c r="BE80" s="134">
        <v>0</v>
      </c>
      <c r="BF80" s="134">
        <v>0</v>
      </c>
      <c r="BG80" s="134">
        <v>0</v>
      </c>
      <c r="BH80" s="134">
        <v>0</v>
      </c>
      <c r="BI80" s="134">
        <v>0</v>
      </c>
      <c r="BJ80" s="134">
        <v>29.200388792928788</v>
      </c>
      <c r="BK80" s="134">
        <v>29.236740980540254</v>
      </c>
      <c r="BL80" s="134">
        <v>31.030036845021918</v>
      </c>
      <c r="BM80" s="134">
        <v>29.456417727781062</v>
      </c>
      <c r="BN80" s="134">
        <v>27.58448752722164</v>
      </c>
      <c r="BO80" s="134">
        <v>28.281328924025214</v>
      </c>
      <c r="BP80" s="134">
        <v>27.88809666445383</v>
      </c>
      <c r="BQ80" s="134">
        <v>28.27691371598203</v>
      </c>
      <c r="BR80" s="134">
        <v>29.183420116749467</v>
      </c>
      <c r="BS80" s="134">
        <v>26.998335041569501</v>
      </c>
      <c r="BT80" s="134">
        <v>26.122713333411212</v>
      </c>
      <c r="BU80" s="134">
        <v>24.592913435878263</v>
      </c>
      <c r="BV80" s="134">
        <v>25.07140388409719</v>
      </c>
      <c r="BW80" s="134">
        <v>25.574218922114177</v>
      </c>
      <c r="BX80" s="134">
        <v>25.917387068768182</v>
      </c>
      <c r="BY80" s="134">
        <v>26.186951710301091</v>
      </c>
      <c r="BZ80" s="135">
        <v>26.382306949095575</v>
      </c>
    </row>
    <row r="81" spans="2:78" x14ac:dyDescent="0.35">
      <c r="B81" s="119" t="s">
        <v>148</v>
      </c>
      <c r="AH81" s="237">
        <v>0</v>
      </c>
      <c r="AI81" s="237">
        <v>0</v>
      </c>
      <c r="AJ81" s="237">
        <v>0</v>
      </c>
      <c r="AK81" s="237">
        <v>0</v>
      </c>
      <c r="AL81" s="237">
        <v>0</v>
      </c>
      <c r="AM81" s="237">
        <v>0</v>
      </c>
      <c r="AN81" s="237">
        <v>0</v>
      </c>
      <c r="AO81" s="237">
        <v>0</v>
      </c>
      <c r="AP81" s="237">
        <v>0</v>
      </c>
      <c r="AQ81" s="237">
        <v>0</v>
      </c>
      <c r="AR81" s="237">
        <v>2.6498190984664127</v>
      </c>
      <c r="AS81" s="237">
        <v>20.715218531432491</v>
      </c>
      <c r="AT81" s="237">
        <v>43.57745477772518</v>
      </c>
      <c r="AU81" s="237">
        <v>77.483528868282875</v>
      </c>
      <c r="AV81" s="237">
        <v>142.38709637773641</v>
      </c>
      <c r="AW81" s="237">
        <v>181.57988511564878</v>
      </c>
      <c r="AX81" s="237">
        <v>161.12548795306409</v>
      </c>
      <c r="AY81" s="237">
        <v>161.32836879953297</v>
      </c>
      <c r="AZ81" s="237">
        <v>162.99296805702261</v>
      </c>
      <c r="BA81" s="237">
        <v>158.94728813397828</v>
      </c>
      <c r="BB81" s="237">
        <v>163.36010345042854</v>
      </c>
      <c r="BC81" s="237">
        <v>181.84757163979617</v>
      </c>
      <c r="BD81" s="237">
        <v>188.2101861417699</v>
      </c>
      <c r="BE81" s="237">
        <v>208.93746545048117</v>
      </c>
      <c r="BF81" s="237">
        <v>231.06906619496635</v>
      </c>
      <c r="BG81" s="237">
        <v>253.97831987633811</v>
      </c>
      <c r="BH81" s="237">
        <v>273.67427991986744</v>
      </c>
      <c r="BI81" s="237">
        <v>294.34662187708824</v>
      </c>
      <c r="BJ81" s="237">
        <v>320.23570890597591</v>
      </c>
      <c r="BK81" s="237">
        <v>356.9693733170979</v>
      </c>
      <c r="BL81" s="237">
        <v>381.65502889546025</v>
      </c>
      <c r="BM81" s="237">
        <v>394.87250065468783</v>
      </c>
      <c r="BN81" s="237">
        <v>397.7188596533652</v>
      </c>
      <c r="BO81" s="237">
        <v>365.33412007863768</v>
      </c>
      <c r="BP81" s="237">
        <v>333.7860067782384</v>
      </c>
      <c r="BQ81" s="237">
        <v>308.27947414499454</v>
      </c>
      <c r="BR81" s="237">
        <v>289.01906930737789</v>
      </c>
      <c r="BS81" s="237">
        <v>0</v>
      </c>
      <c r="BT81" s="237">
        <v>0</v>
      </c>
      <c r="BU81" s="237">
        <v>0</v>
      </c>
      <c r="BV81" s="237">
        <v>0</v>
      </c>
      <c r="BW81" s="237">
        <v>0</v>
      </c>
      <c r="BX81" s="134">
        <v>0</v>
      </c>
      <c r="BY81" s="134">
        <v>0</v>
      </c>
      <c r="BZ81" s="135">
        <v>0</v>
      </c>
    </row>
    <row r="82" spans="2:78" x14ac:dyDescent="0.35">
      <c r="B82" s="119" t="s">
        <v>31</v>
      </c>
      <c r="AH82" s="237">
        <v>0</v>
      </c>
      <c r="AI82" s="237">
        <v>0</v>
      </c>
      <c r="AJ82" s="237">
        <v>0</v>
      </c>
      <c r="AK82" s="237">
        <v>0</v>
      </c>
      <c r="AL82" s="237">
        <v>0</v>
      </c>
      <c r="AM82" s="237">
        <v>0</v>
      </c>
      <c r="AN82" s="237">
        <v>0</v>
      </c>
      <c r="AO82" s="237">
        <v>0</v>
      </c>
      <c r="AP82" s="237">
        <v>0</v>
      </c>
      <c r="AQ82" s="237">
        <v>0</v>
      </c>
      <c r="AR82" s="237">
        <v>245.23815970120526</v>
      </c>
      <c r="AS82" s="237">
        <v>179.52803312116501</v>
      </c>
      <c r="AT82" s="237">
        <v>175.61623254814913</v>
      </c>
      <c r="AU82" s="237">
        <v>213.82753016748705</v>
      </c>
      <c r="AV82" s="237">
        <v>209.85303104546787</v>
      </c>
      <c r="AW82" s="237">
        <v>224.79932198709267</v>
      </c>
      <c r="AX82" s="237">
        <v>213.8368198918711</v>
      </c>
      <c r="AY82" s="237">
        <v>212.35865427976373</v>
      </c>
      <c r="AZ82" s="237">
        <v>200.36529212562786</v>
      </c>
      <c r="BA82" s="237">
        <v>190.06659746015046</v>
      </c>
      <c r="BB82" s="237">
        <v>207.79159070531196</v>
      </c>
      <c r="BC82" s="237">
        <v>187.88133749609688</v>
      </c>
      <c r="BD82" s="237">
        <v>179.48621826740259</v>
      </c>
      <c r="BE82" s="237">
        <v>191.04523623083321</v>
      </c>
      <c r="BF82" s="237">
        <v>186.03323973642776</v>
      </c>
      <c r="BG82" s="237">
        <v>208.02256410008795</v>
      </c>
      <c r="BH82" s="237">
        <v>210.15738272078755</v>
      </c>
      <c r="BI82" s="237">
        <v>242.90400566423162</v>
      </c>
      <c r="BJ82" s="237">
        <v>336.48755904163886</v>
      </c>
      <c r="BK82" s="237">
        <v>282.64684545959153</v>
      </c>
      <c r="BL82" s="237">
        <v>255.51053760713395</v>
      </c>
      <c r="BM82" s="237">
        <v>312.56629997586344</v>
      </c>
      <c r="BN82" s="237">
        <v>310.6918358924957</v>
      </c>
      <c r="BO82" s="237">
        <v>141.97662725644668</v>
      </c>
      <c r="BP82" s="237">
        <v>106.36563388331193</v>
      </c>
      <c r="BQ82" s="237">
        <v>9.4811213019661302</v>
      </c>
      <c r="BR82" s="237">
        <v>0</v>
      </c>
      <c r="BS82" s="237">
        <v>0</v>
      </c>
      <c r="BT82" s="237">
        <v>0</v>
      </c>
      <c r="BU82" s="237">
        <v>0</v>
      </c>
      <c r="BV82" s="237">
        <v>0</v>
      </c>
      <c r="BW82" s="237">
        <v>0</v>
      </c>
      <c r="BX82" s="134">
        <v>0</v>
      </c>
      <c r="BY82" s="134">
        <v>0</v>
      </c>
      <c r="BZ82" s="135">
        <v>0</v>
      </c>
    </row>
    <row r="83" spans="2:78" x14ac:dyDescent="0.35">
      <c r="B83" s="265" t="s">
        <v>323</v>
      </c>
      <c r="AH83" s="237">
        <v>0</v>
      </c>
      <c r="AI83" s="237">
        <v>0</v>
      </c>
      <c r="AJ83" s="237">
        <v>0</v>
      </c>
      <c r="AK83" s="237">
        <v>0</v>
      </c>
      <c r="AL83" s="237">
        <v>0</v>
      </c>
      <c r="AM83" s="237">
        <v>0</v>
      </c>
      <c r="AN83" s="237">
        <v>0</v>
      </c>
      <c r="AO83" s="237">
        <v>0</v>
      </c>
      <c r="AP83" s="237">
        <v>0</v>
      </c>
      <c r="AQ83" s="237">
        <v>0</v>
      </c>
      <c r="AR83" s="237">
        <v>0</v>
      </c>
      <c r="AS83" s="237">
        <v>0</v>
      </c>
      <c r="AT83" s="237">
        <v>0</v>
      </c>
      <c r="AU83" s="237">
        <v>0</v>
      </c>
      <c r="AV83" s="237">
        <v>0</v>
      </c>
      <c r="AW83" s="237">
        <v>0</v>
      </c>
      <c r="AX83" s="237">
        <v>0</v>
      </c>
      <c r="AY83" s="237">
        <v>0</v>
      </c>
      <c r="AZ83" s="237">
        <v>0</v>
      </c>
      <c r="BA83" s="237">
        <v>0</v>
      </c>
      <c r="BB83" s="237">
        <v>0</v>
      </c>
      <c r="BC83" s="237">
        <v>0</v>
      </c>
      <c r="BD83" s="237">
        <v>0</v>
      </c>
      <c r="BE83" s="237">
        <v>0</v>
      </c>
      <c r="BF83" s="237">
        <v>0</v>
      </c>
      <c r="BG83" s="237">
        <v>0</v>
      </c>
      <c r="BH83" s="237">
        <v>0</v>
      </c>
      <c r="BI83" s="237">
        <v>0</v>
      </c>
      <c r="BJ83" s="237">
        <v>24.638464107846175</v>
      </c>
      <c r="BK83" s="237">
        <v>21.120998813511495</v>
      </c>
      <c r="BL83" s="237">
        <v>17.43238626806226</v>
      </c>
      <c r="BM83" s="237">
        <v>17.763836650215659</v>
      </c>
      <c r="BN83" s="237">
        <v>17.569889977006714</v>
      </c>
      <c r="BO83" s="237">
        <v>11.060424685755745</v>
      </c>
      <c r="BP83" s="237">
        <v>8.8316018546050667</v>
      </c>
      <c r="BQ83" s="237">
        <v>0.60679176332583229</v>
      </c>
      <c r="BR83" s="237">
        <v>0</v>
      </c>
      <c r="BS83" s="237">
        <v>0</v>
      </c>
      <c r="BT83" s="237">
        <v>0</v>
      </c>
      <c r="BU83" s="237">
        <v>0</v>
      </c>
      <c r="BV83" s="237">
        <v>0</v>
      </c>
      <c r="BW83" s="237">
        <v>0</v>
      </c>
      <c r="BX83" s="134">
        <v>0</v>
      </c>
      <c r="BY83" s="134">
        <v>0</v>
      </c>
      <c r="BZ83" s="135">
        <v>0</v>
      </c>
    </row>
    <row r="84" spans="2:78" x14ac:dyDescent="0.35">
      <c r="B84" s="265" t="s">
        <v>324</v>
      </c>
      <c r="AH84" s="237">
        <v>0</v>
      </c>
      <c r="AI84" s="237">
        <v>0</v>
      </c>
      <c r="AJ84" s="237">
        <v>0</v>
      </c>
      <c r="AK84" s="237">
        <v>0</v>
      </c>
      <c r="AL84" s="237">
        <v>0</v>
      </c>
      <c r="AM84" s="237">
        <v>0</v>
      </c>
      <c r="AN84" s="237">
        <v>0</v>
      </c>
      <c r="AO84" s="237">
        <v>0</v>
      </c>
      <c r="AP84" s="237">
        <v>0</v>
      </c>
      <c r="AQ84" s="237">
        <v>0</v>
      </c>
      <c r="AR84" s="237">
        <v>0</v>
      </c>
      <c r="AS84" s="237">
        <v>0</v>
      </c>
      <c r="AT84" s="237">
        <v>0</v>
      </c>
      <c r="AU84" s="237">
        <v>0</v>
      </c>
      <c r="AV84" s="237">
        <v>0</v>
      </c>
      <c r="AW84" s="237">
        <v>0</v>
      </c>
      <c r="AX84" s="237">
        <v>0</v>
      </c>
      <c r="AY84" s="237">
        <v>0</v>
      </c>
      <c r="AZ84" s="237">
        <v>0</v>
      </c>
      <c r="BA84" s="237">
        <v>0</v>
      </c>
      <c r="BB84" s="237">
        <v>0</v>
      </c>
      <c r="BC84" s="237">
        <v>0</v>
      </c>
      <c r="BD84" s="237">
        <v>0</v>
      </c>
      <c r="BE84" s="237">
        <v>0</v>
      </c>
      <c r="BF84" s="237">
        <v>0</v>
      </c>
      <c r="BG84" s="237">
        <v>0</v>
      </c>
      <c r="BH84" s="237">
        <v>0</v>
      </c>
      <c r="BI84" s="237">
        <v>0</v>
      </c>
      <c r="BJ84" s="237">
        <v>311.84909493379268</v>
      </c>
      <c r="BK84" s="237">
        <v>261.52584664608008</v>
      </c>
      <c r="BL84" s="237">
        <v>238.0781513390717</v>
      </c>
      <c r="BM84" s="237">
        <v>294.80246332564775</v>
      </c>
      <c r="BN84" s="237">
        <v>293.12194591548905</v>
      </c>
      <c r="BO84" s="237">
        <v>130.91620257069093</v>
      </c>
      <c r="BP84" s="237">
        <v>97.534032028706861</v>
      </c>
      <c r="BQ84" s="237">
        <v>8.8743295386402963</v>
      </c>
      <c r="BR84" s="237">
        <v>0</v>
      </c>
      <c r="BS84" s="237">
        <v>0</v>
      </c>
      <c r="BT84" s="237">
        <v>0</v>
      </c>
      <c r="BU84" s="237">
        <v>0</v>
      </c>
      <c r="BV84" s="237">
        <v>0</v>
      </c>
      <c r="BW84" s="237">
        <v>0</v>
      </c>
      <c r="BX84" s="134">
        <v>0</v>
      </c>
      <c r="BY84" s="134">
        <v>0</v>
      </c>
      <c r="BZ84" s="135">
        <v>0</v>
      </c>
    </row>
    <row r="85" spans="2:78" x14ac:dyDescent="0.35">
      <c r="B85" s="61" t="s">
        <v>174</v>
      </c>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v>0</v>
      </c>
      <c r="BT85" s="237">
        <v>0</v>
      </c>
      <c r="BU85" s="237">
        <v>0</v>
      </c>
      <c r="BV85" s="237">
        <v>0.34609056508709052</v>
      </c>
      <c r="BW85" s="237">
        <v>0.83789299746214851</v>
      </c>
      <c r="BX85" s="134">
        <v>1.4596184893920945</v>
      </c>
      <c r="BY85" s="134">
        <v>2.1153698141722854</v>
      </c>
      <c r="BZ85" s="135">
        <v>2.7553807130422854</v>
      </c>
    </row>
    <row r="86" spans="2:78" x14ac:dyDescent="0.35">
      <c r="B86" s="61" t="s">
        <v>175</v>
      </c>
      <c r="AH86" s="134">
        <v>0</v>
      </c>
      <c r="AI86" s="134">
        <v>0</v>
      </c>
      <c r="AJ86" s="134">
        <v>0</v>
      </c>
      <c r="AK86" s="134">
        <v>0</v>
      </c>
      <c r="AL86" s="134">
        <v>0</v>
      </c>
      <c r="AM86" s="134">
        <v>0</v>
      </c>
      <c r="AN86" s="134">
        <v>0</v>
      </c>
      <c r="AO86" s="134">
        <v>0</v>
      </c>
      <c r="AP86" s="134">
        <v>0</v>
      </c>
      <c r="AQ86" s="134">
        <v>0</v>
      </c>
      <c r="AR86" s="134">
        <v>0</v>
      </c>
      <c r="AS86" s="134">
        <v>0</v>
      </c>
      <c r="AT86" s="134">
        <v>0</v>
      </c>
      <c r="AU86" s="134">
        <v>0</v>
      </c>
      <c r="AV86" s="134">
        <v>0</v>
      </c>
      <c r="AW86" s="134">
        <v>0</v>
      </c>
      <c r="AX86" s="134">
        <v>0</v>
      </c>
      <c r="AY86" s="134">
        <v>0</v>
      </c>
      <c r="AZ86" s="134">
        <v>0</v>
      </c>
      <c r="BA86" s="134">
        <v>0</v>
      </c>
      <c r="BB86" s="134">
        <v>0</v>
      </c>
      <c r="BC86" s="134">
        <v>0</v>
      </c>
      <c r="BD86" s="134">
        <v>0</v>
      </c>
      <c r="BE86" s="134">
        <v>0</v>
      </c>
      <c r="BF86" s="134">
        <v>0</v>
      </c>
      <c r="BG86" s="134">
        <v>0</v>
      </c>
      <c r="BH86" s="134">
        <v>0</v>
      </c>
      <c r="BI86" s="134">
        <v>0</v>
      </c>
      <c r="BJ86" s="134">
        <v>148.32813607088437</v>
      </c>
      <c r="BK86" s="134">
        <v>148.30162822969555</v>
      </c>
      <c r="BL86" s="134">
        <v>156.54549455628458</v>
      </c>
      <c r="BM86" s="134">
        <v>160.69724803834603</v>
      </c>
      <c r="BN86" s="134">
        <v>148.81510291068912</v>
      </c>
      <c r="BO86" s="134">
        <v>51.598521643854738</v>
      </c>
      <c r="BP86" s="134">
        <v>42.860698557341948</v>
      </c>
      <c r="BQ86" s="134">
        <v>40.067263960500604</v>
      </c>
      <c r="BR86" s="134">
        <v>36.020578583211609</v>
      </c>
      <c r="BS86" s="134">
        <v>31.828479547450954</v>
      </c>
      <c r="BT86" s="134">
        <v>28.838834654666975</v>
      </c>
      <c r="BU86" s="134">
        <v>26.198536016737012</v>
      </c>
      <c r="BV86" s="134">
        <v>26.104589314654827</v>
      </c>
      <c r="BW86" s="134">
        <v>25.998498743901351</v>
      </c>
      <c r="BX86" s="134">
        <v>25.686193572387474</v>
      </c>
      <c r="BY86" s="134">
        <v>25.29287128517705</v>
      </c>
      <c r="BZ86" s="135">
        <v>24.815067050620787</v>
      </c>
    </row>
    <row r="87" spans="2:78" x14ac:dyDescent="0.35">
      <c r="B87" s="97" t="s">
        <v>323</v>
      </c>
      <c r="AH87" s="134">
        <v>0</v>
      </c>
      <c r="AI87" s="134">
        <v>0</v>
      </c>
      <c r="AJ87" s="134">
        <v>0</v>
      </c>
      <c r="AK87" s="134">
        <v>0</v>
      </c>
      <c r="AL87" s="134">
        <v>0</v>
      </c>
      <c r="AM87" s="134">
        <v>0</v>
      </c>
      <c r="AN87" s="134">
        <v>0</v>
      </c>
      <c r="AO87" s="134">
        <v>0</v>
      </c>
      <c r="AP87" s="134">
        <v>0</v>
      </c>
      <c r="AQ87" s="134">
        <v>0</v>
      </c>
      <c r="AR87" s="134">
        <v>0</v>
      </c>
      <c r="AS87" s="134">
        <v>0</v>
      </c>
      <c r="AT87" s="134">
        <v>0</v>
      </c>
      <c r="AU87" s="134">
        <v>0</v>
      </c>
      <c r="AV87" s="134">
        <v>0</v>
      </c>
      <c r="AW87" s="134">
        <v>0</v>
      </c>
      <c r="AX87" s="134">
        <v>0</v>
      </c>
      <c r="AY87" s="134">
        <v>0</v>
      </c>
      <c r="AZ87" s="134">
        <v>0</v>
      </c>
      <c r="BA87" s="134">
        <v>0</v>
      </c>
      <c r="BB87" s="134">
        <v>0</v>
      </c>
      <c r="BC87" s="134">
        <v>0</v>
      </c>
      <c r="BD87" s="134">
        <v>0</v>
      </c>
      <c r="BE87" s="134">
        <v>0</v>
      </c>
      <c r="BF87" s="134">
        <v>0</v>
      </c>
      <c r="BG87" s="134">
        <v>0</v>
      </c>
      <c r="BH87" s="134">
        <v>0</v>
      </c>
      <c r="BI87" s="134">
        <v>0</v>
      </c>
      <c r="BJ87" s="134">
        <v>0.29665627214176876</v>
      </c>
      <c r="BK87" s="134">
        <v>0</v>
      </c>
      <c r="BL87" s="134">
        <v>0</v>
      </c>
      <c r="BM87" s="134">
        <v>0</v>
      </c>
      <c r="BN87" s="134">
        <v>0</v>
      </c>
      <c r="BO87" s="134">
        <v>0</v>
      </c>
      <c r="BP87" s="134">
        <v>0</v>
      </c>
      <c r="BQ87" s="134">
        <v>0</v>
      </c>
      <c r="BR87" s="134">
        <v>0</v>
      </c>
      <c r="BS87" s="134">
        <v>5.2846648647547016E-3</v>
      </c>
      <c r="BT87" s="134">
        <v>7.7557106967158099E-3</v>
      </c>
      <c r="BU87" s="134">
        <v>6.1983541998209754E-3</v>
      </c>
      <c r="BV87" s="134">
        <v>6.176127196944492E-3</v>
      </c>
      <c r="BW87" s="134">
        <v>6.1510270564509133E-3</v>
      </c>
      <c r="BX87" s="134">
        <v>6.077138268532449E-3</v>
      </c>
      <c r="BY87" s="134">
        <v>5.9840815095882089E-3</v>
      </c>
      <c r="BZ87" s="135">
        <v>5.8710370294665663E-3</v>
      </c>
    </row>
    <row r="88" spans="2:78" x14ac:dyDescent="0.35">
      <c r="B88" s="97" t="s">
        <v>324</v>
      </c>
      <c r="AH88" s="134">
        <v>0</v>
      </c>
      <c r="AI88" s="134">
        <v>0</v>
      </c>
      <c r="AJ88" s="134">
        <v>0</v>
      </c>
      <c r="AK88" s="134">
        <v>0</v>
      </c>
      <c r="AL88" s="134">
        <v>0</v>
      </c>
      <c r="AM88" s="134">
        <v>0</v>
      </c>
      <c r="AN88" s="134">
        <v>0</v>
      </c>
      <c r="AO88" s="134">
        <v>0</v>
      </c>
      <c r="AP88" s="134">
        <v>0</v>
      </c>
      <c r="AQ88" s="134">
        <v>0</v>
      </c>
      <c r="AR88" s="134">
        <v>0</v>
      </c>
      <c r="AS88" s="134">
        <v>0</v>
      </c>
      <c r="AT88" s="134">
        <v>0</v>
      </c>
      <c r="AU88" s="134">
        <v>0</v>
      </c>
      <c r="AV88" s="134">
        <v>0</v>
      </c>
      <c r="AW88" s="134">
        <v>0</v>
      </c>
      <c r="AX88" s="134">
        <v>0</v>
      </c>
      <c r="AY88" s="134">
        <v>0</v>
      </c>
      <c r="AZ88" s="134">
        <v>0</v>
      </c>
      <c r="BA88" s="134">
        <v>0</v>
      </c>
      <c r="BB88" s="134">
        <v>0</v>
      </c>
      <c r="BC88" s="134">
        <v>0</v>
      </c>
      <c r="BD88" s="134">
        <v>0</v>
      </c>
      <c r="BE88" s="134">
        <v>0</v>
      </c>
      <c r="BF88" s="134">
        <v>0</v>
      </c>
      <c r="BG88" s="134">
        <v>0</v>
      </c>
      <c r="BH88" s="134">
        <v>0</v>
      </c>
      <c r="BI88" s="134">
        <v>0</v>
      </c>
      <c r="BJ88" s="134">
        <v>148.03147979874259</v>
      </c>
      <c r="BK88" s="134">
        <v>148.30162822969555</v>
      </c>
      <c r="BL88" s="134">
        <v>156.54549455628458</v>
      </c>
      <c r="BM88" s="134">
        <v>160.69724803834603</v>
      </c>
      <c r="BN88" s="134">
        <v>148.81510291068912</v>
      </c>
      <c r="BO88" s="134">
        <v>51.598521643854738</v>
      </c>
      <c r="BP88" s="134">
        <v>42.860698557341948</v>
      </c>
      <c r="BQ88" s="134">
        <v>40.067263960500604</v>
      </c>
      <c r="BR88" s="134">
        <v>36.020578583211609</v>
      </c>
      <c r="BS88" s="134">
        <v>31.823194882586197</v>
      </c>
      <c r="BT88" s="134">
        <v>28.831078943970258</v>
      </c>
      <c r="BU88" s="134">
        <v>26.192337662537188</v>
      </c>
      <c r="BV88" s="134">
        <v>26.098413187457883</v>
      </c>
      <c r="BW88" s="134">
        <v>25.9923477168449</v>
      </c>
      <c r="BX88" s="134">
        <v>25.680116434118943</v>
      </c>
      <c r="BY88" s="134">
        <v>25.286887203667462</v>
      </c>
      <c r="BZ88" s="135">
        <v>24.809196013591318</v>
      </c>
    </row>
    <row r="89" spans="2:78" ht="25" customHeight="1" x14ac:dyDescent="0.35">
      <c r="B89" s="119" t="s">
        <v>325</v>
      </c>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v>6.323053668341835</v>
      </c>
      <c r="BR89" s="237">
        <v>59.747352029736817</v>
      </c>
      <c r="BS89" s="237">
        <v>518.73893475674174</v>
      </c>
      <c r="BT89" s="237">
        <v>1639.3390956456628</v>
      </c>
      <c r="BU89" s="237">
        <v>3236.5132745625842</v>
      </c>
      <c r="BV89" s="237"/>
      <c r="BW89" s="237"/>
      <c r="BX89" s="134"/>
      <c r="BY89" s="134"/>
      <c r="BZ89" s="135"/>
    </row>
    <row r="90" spans="2:78" x14ac:dyDescent="0.35">
      <c r="B90" s="119" t="s">
        <v>326</v>
      </c>
      <c r="BL90" s="237"/>
      <c r="BM90" s="237"/>
      <c r="BN90" s="237"/>
      <c r="BO90" s="237"/>
      <c r="BP90" s="237"/>
      <c r="BQ90" s="237"/>
      <c r="BR90" s="237"/>
      <c r="BS90" s="237"/>
      <c r="BT90" s="237"/>
      <c r="BU90" s="237">
        <v>0</v>
      </c>
      <c r="BV90" s="237">
        <v>-222.12145203151982</v>
      </c>
      <c r="BW90" s="237">
        <v>-483.51392231490229</v>
      </c>
      <c r="BX90" s="134">
        <v>-503.74771262677928</v>
      </c>
      <c r="BY90" s="134">
        <v>-677.55524700027365</v>
      </c>
      <c r="BZ90" s="135">
        <v>-904.07221993552207</v>
      </c>
    </row>
    <row r="91" spans="2:78" x14ac:dyDescent="0.35">
      <c r="B91" s="119" t="s">
        <v>184</v>
      </c>
      <c r="AH91" s="237">
        <v>0</v>
      </c>
      <c r="AI91" s="237">
        <v>0</v>
      </c>
      <c r="AJ91" s="237">
        <v>0</v>
      </c>
      <c r="AK91" s="237">
        <v>0</v>
      </c>
      <c r="AL91" s="237">
        <v>0</v>
      </c>
      <c r="AM91" s="237">
        <v>0</v>
      </c>
      <c r="AN91" s="237">
        <v>0</v>
      </c>
      <c r="AO91" s="237">
        <v>0</v>
      </c>
      <c r="AP91" s="237">
        <v>0</v>
      </c>
      <c r="AQ91" s="237">
        <v>0</v>
      </c>
      <c r="AR91" s="237">
        <v>70.391664992201882</v>
      </c>
      <c r="AS91" s="237">
        <v>49.443564648735475</v>
      </c>
      <c r="AT91" s="237">
        <v>19.151806823924677</v>
      </c>
      <c r="AU91" s="237">
        <v>7.1929698585567179</v>
      </c>
      <c r="AV91" s="237">
        <v>3.6576229867217891</v>
      </c>
      <c r="AW91" s="237">
        <v>2.0934691302635415</v>
      </c>
      <c r="AX91" s="237">
        <v>1.3390943004005404</v>
      </c>
      <c r="AY91" s="237">
        <v>2.447947273959409</v>
      </c>
      <c r="AZ91" s="237">
        <v>0</v>
      </c>
      <c r="BA91" s="237">
        <v>0.3327082251550838</v>
      </c>
      <c r="BB91" s="237">
        <v>0.78141802567895569</v>
      </c>
      <c r="BC91" s="237">
        <v>0.31496925446650254</v>
      </c>
      <c r="BD91" s="237">
        <v>6.2567984755038497E-2</v>
      </c>
      <c r="BE91" s="237">
        <v>0.48042257934518351</v>
      </c>
      <c r="BF91" s="237">
        <v>0.46943775217373357</v>
      </c>
      <c r="BG91" s="237">
        <v>0.17058957073579545</v>
      </c>
      <c r="BH91" s="237">
        <v>0.11369606930271693</v>
      </c>
      <c r="BI91" s="237">
        <v>0</v>
      </c>
      <c r="BJ91" s="237">
        <v>0</v>
      </c>
      <c r="BK91" s="237">
        <v>0</v>
      </c>
      <c r="BL91" s="237">
        <v>0</v>
      </c>
      <c r="BM91" s="237">
        <v>0</v>
      </c>
      <c r="BN91" s="237">
        <v>0</v>
      </c>
      <c r="BO91" s="237">
        <v>0</v>
      </c>
      <c r="BP91" s="237">
        <v>0</v>
      </c>
      <c r="BQ91" s="237">
        <v>0</v>
      </c>
      <c r="BR91" s="237">
        <v>0</v>
      </c>
      <c r="BS91" s="237">
        <v>0</v>
      </c>
      <c r="BT91" s="237">
        <v>0</v>
      </c>
      <c r="BU91" s="237">
        <v>0</v>
      </c>
      <c r="BV91" s="237">
        <v>0</v>
      </c>
      <c r="BW91" s="237">
        <v>0</v>
      </c>
      <c r="BX91" s="134">
        <v>0</v>
      </c>
      <c r="BY91" s="134">
        <v>0</v>
      </c>
      <c r="BZ91" s="135">
        <v>0</v>
      </c>
    </row>
    <row r="92" spans="2:78" ht="26.25" customHeight="1" x14ac:dyDescent="0.35">
      <c r="B92" s="88" t="s">
        <v>327</v>
      </c>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56" t="str">
        <f>'Table 3a'!BH92</f>
        <v>Definition change -&gt;</v>
      </c>
      <c r="BI92" s="237"/>
      <c r="BJ92" s="237"/>
      <c r="BK92" s="237"/>
      <c r="BL92" s="256" t="str">
        <f>'Table 3a'!BL92</f>
        <v>Definition change -&gt;</v>
      </c>
      <c r="BM92" s="237"/>
      <c r="BN92" s="237"/>
      <c r="BO92" s="237"/>
      <c r="BP92" s="237"/>
      <c r="BQ92" s="237"/>
      <c r="BR92" s="237"/>
      <c r="BS92" s="237"/>
      <c r="BT92" s="237"/>
      <c r="BU92" s="237"/>
      <c r="BV92" s="237"/>
      <c r="BW92" s="237"/>
      <c r="BX92" s="134"/>
      <c r="BY92" s="134"/>
      <c r="BZ92" s="135"/>
    </row>
    <row r="93" spans="2:78" x14ac:dyDescent="0.35">
      <c r="B93" s="119" t="s">
        <v>328</v>
      </c>
      <c r="AH93" s="237">
        <v>5035.9970426126065</v>
      </c>
      <c r="AI93" s="237">
        <v>4803.19783334351</v>
      </c>
      <c r="AJ93" s="237">
        <v>4983.2015296839954</v>
      </c>
      <c r="AK93" s="237">
        <v>6404.453169056962</v>
      </c>
      <c r="AL93" s="237">
        <v>6887.9457605229518</v>
      </c>
      <c r="AM93" s="237">
        <v>7350.4245218385495</v>
      </c>
      <c r="AN93" s="237">
        <v>8013.0479070053607</v>
      </c>
      <c r="AO93" s="237">
        <v>8551.9359650988281</v>
      </c>
      <c r="AP93" s="237">
        <v>8835.7537926712594</v>
      </c>
      <c r="AQ93" s="237">
        <v>8820.0129096934779</v>
      </c>
      <c r="AR93" s="237">
        <v>9215.4016152507302</v>
      </c>
      <c r="AS93" s="237">
        <v>9712.5326348556082</v>
      </c>
      <c r="AT93" s="237">
        <v>10334.983160537988</v>
      </c>
      <c r="AU93" s="237">
        <v>10131.022042357312</v>
      </c>
      <c r="AV93" s="237">
        <v>11956.072931921586</v>
      </c>
      <c r="AW93" s="237">
        <v>12984.791358713632</v>
      </c>
      <c r="AX93" s="237">
        <v>13270.81266251295</v>
      </c>
      <c r="AY93" s="237">
        <v>13110.795427527421</v>
      </c>
      <c r="AZ93" s="237">
        <v>12814.002387988401</v>
      </c>
      <c r="BA93" s="237">
        <v>12776.821909870787</v>
      </c>
      <c r="BB93" s="237">
        <v>12531.065014501126</v>
      </c>
      <c r="BC93" s="237">
        <v>12979.067830092188</v>
      </c>
      <c r="BD93" s="237">
        <v>13554.079438145742</v>
      </c>
      <c r="BE93" s="237">
        <v>14460.519832364884</v>
      </c>
      <c r="BF93" s="237">
        <v>14683.864664424857</v>
      </c>
      <c r="BG93" s="237">
        <v>14646.048087414583</v>
      </c>
      <c r="BH93" s="227">
        <v>16136.482521191039</v>
      </c>
      <c r="BI93" s="237">
        <v>16344.78927368135</v>
      </c>
      <c r="BJ93" s="237">
        <v>16985.125655545035</v>
      </c>
      <c r="BK93" s="237">
        <v>17297.742106402005</v>
      </c>
      <c r="BL93" s="227">
        <v>17289.299193037506</v>
      </c>
      <c r="BM93" s="237">
        <v>17934.306229553433</v>
      </c>
      <c r="BN93" s="237">
        <v>17974.535119218399</v>
      </c>
      <c r="BO93" s="237">
        <v>17497.255666346748</v>
      </c>
      <c r="BP93" s="237">
        <v>16735.604274986978</v>
      </c>
      <c r="BQ93" s="237">
        <v>13991.338086211639</v>
      </c>
      <c r="BR93" s="237">
        <v>13410.981163338738</v>
      </c>
      <c r="BS93" s="237">
        <v>12830.780581898931</v>
      </c>
      <c r="BT93" s="237">
        <v>12041.77767400763</v>
      </c>
      <c r="BU93" s="237">
        <v>11456.228228315527</v>
      </c>
      <c r="BV93" s="237">
        <v>10829.805733405512</v>
      </c>
      <c r="BW93" s="237">
        <v>10279.564313478626</v>
      </c>
      <c r="BX93" s="134">
        <v>9898.2999122256642</v>
      </c>
      <c r="BY93" s="134">
        <v>9756.0455812431956</v>
      </c>
      <c r="BZ93" s="135">
        <v>9743.1684492429667</v>
      </c>
    </row>
    <row r="94" spans="2:78" x14ac:dyDescent="0.35">
      <c r="B94" s="119" t="s">
        <v>318</v>
      </c>
      <c r="AH94" s="237">
        <v>982.74825574793169</v>
      </c>
      <c r="AI94" s="237">
        <v>941.33022864521058</v>
      </c>
      <c r="AJ94" s="237">
        <v>968.95585299411027</v>
      </c>
      <c r="AK94" s="237">
        <v>1157.8748341494845</v>
      </c>
      <c r="AL94" s="237">
        <v>1386.7009447600983</v>
      </c>
      <c r="AM94" s="237">
        <v>1549.4607904763216</v>
      </c>
      <c r="AN94" s="237">
        <v>1673.5624598846614</v>
      </c>
      <c r="AO94" s="237">
        <v>1853.9332021067728</v>
      </c>
      <c r="AP94" s="237">
        <v>2097.9658661604417</v>
      </c>
      <c r="AQ94" s="237">
        <v>2122.5576864230979</v>
      </c>
      <c r="AR94" s="237">
        <v>2236.1251842348588</v>
      </c>
      <c r="AS94" s="237">
        <v>2567.1841112152983</v>
      </c>
      <c r="AT94" s="237">
        <v>3013.7262515401271</v>
      </c>
      <c r="AU94" s="237">
        <v>3556.814712973247</v>
      </c>
      <c r="AV94" s="237">
        <v>4705.7518250374496</v>
      </c>
      <c r="AW94" s="237">
        <v>5841.8215851927062</v>
      </c>
      <c r="AX94" s="237">
        <v>6912.2087535155424</v>
      </c>
      <c r="AY94" s="237">
        <v>7819.0575568302838</v>
      </c>
      <c r="AZ94" s="237">
        <v>8344.0316835101712</v>
      </c>
      <c r="BA94" s="237">
        <v>8840.4129219978004</v>
      </c>
      <c r="BB94" s="237">
        <v>9306.9012658825141</v>
      </c>
      <c r="BC94" s="237">
        <v>9875.7260338292472</v>
      </c>
      <c r="BD94" s="237">
        <v>10411.585456801877</v>
      </c>
      <c r="BE94" s="237">
        <v>11207.217668456573</v>
      </c>
      <c r="BF94" s="237">
        <v>11714.110690356885</v>
      </c>
      <c r="BG94" s="237">
        <v>11903.053114217138</v>
      </c>
      <c r="BH94" s="227">
        <v>11601.658013457791</v>
      </c>
      <c r="BI94" s="237">
        <v>11558.975486839123</v>
      </c>
      <c r="BJ94" s="237">
        <v>11608.053350585942</v>
      </c>
      <c r="BK94" s="237">
        <v>12264.118991039424</v>
      </c>
      <c r="BL94" s="227">
        <v>12810.649315413033</v>
      </c>
      <c r="BM94" s="237">
        <v>14016.637483485265</v>
      </c>
      <c r="BN94" s="237">
        <v>14467.543578793126</v>
      </c>
      <c r="BO94" s="237">
        <v>14987.112418983546</v>
      </c>
      <c r="BP94" s="237">
        <v>15847.172073813543</v>
      </c>
      <c r="BQ94" s="237">
        <v>15511.4826757886</v>
      </c>
      <c r="BR94" s="237">
        <v>17169.758686269975</v>
      </c>
      <c r="BS94" s="237">
        <v>17961.495378755524</v>
      </c>
      <c r="BT94" s="237">
        <v>17687.676005635196</v>
      </c>
      <c r="BU94" s="237">
        <v>17122.75188780496</v>
      </c>
      <c r="BV94" s="237">
        <v>18249.919438332348</v>
      </c>
      <c r="BW94" s="237">
        <v>17998.990530345567</v>
      </c>
      <c r="BX94" s="134">
        <v>17744.362494424826</v>
      </c>
      <c r="BY94" s="134">
        <v>17950.478618391429</v>
      </c>
      <c r="BZ94" s="135">
        <v>18110.401355639737</v>
      </c>
    </row>
    <row r="95" spans="2:78" x14ac:dyDescent="0.35">
      <c r="B95" s="119" t="s">
        <v>319</v>
      </c>
      <c r="AH95" s="237">
        <v>2843.8064317315757</v>
      </c>
      <c r="AI95" s="237">
        <v>2644.4091888825474</v>
      </c>
      <c r="AJ95" s="237">
        <v>2821.2948162823623</v>
      </c>
      <c r="AK95" s="237">
        <v>3631.967817614031</v>
      </c>
      <c r="AL95" s="237">
        <v>4465.9770561407577</v>
      </c>
      <c r="AM95" s="237">
        <v>5096.8163246684117</v>
      </c>
      <c r="AN95" s="237">
        <v>5425.8785427617595</v>
      </c>
      <c r="AO95" s="237">
        <v>5959.5786552175687</v>
      </c>
      <c r="AP95" s="237">
        <v>6365.3158196680979</v>
      </c>
      <c r="AQ95" s="237">
        <v>6399.1791565405856</v>
      </c>
      <c r="AR95" s="237">
        <v>5649.9528869107126</v>
      </c>
      <c r="AS95" s="237">
        <v>5929.7676178202328</v>
      </c>
      <c r="AT95" s="237">
        <v>6519.6347121231602</v>
      </c>
      <c r="AU95" s="237">
        <v>7739.3741090649119</v>
      </c>
      <c r="AV95" s="237">
        <v>9397.9384215327118</v>
      </c>
      <c r="AW95" s="237">
        <v>10530.624028780454</v>
      </c>
      <c r="AX95" s="237">
        <v>11501.169071968221</v>
      </c>
      <c r="AY95" s="237">
        <v>12119.387165584716</v>
      </c>
      <c r="AZ95" s="237">
        <v>12324.160207191058</v>
      </c>
      <c r="BA95" s="237">
        <v>12195.338721222817</v>
      </c>
      <c r="BB95" s="237">
        <v>12038.450502587773</v>
      </c>
      <c r="BC95" s="237">
        <v>11770.499285771646</v>
      </c>
      <c r="BD95" s="237">
        <v>10545.851357706541</v>
      </c>
      <c r="BE95" s="237">
        <v>10737.473758803973</v>
      </c>
      <c r="BF95" s="237">
        <v>10906.351179287905</v>
      </c>
      <c r="BG95" s="237">
        <v>11258.1595472154</v>
      </c>
      <c r="BH95" s="227">
        <v>10976.611700372825</v>
      </c>
      <c r="BI95" s="237">
        <v>10314.200844379764</v>
      </c>
      <c r="BJ95" s="237">
        <v>9761.3983966587821</v>
      </c>
      <c r="BK95" s="237">
        <v>9561.5050804932962</v>
      </c>
      <c r="BL95" s="227">
        <v>8197.2533916935317</v>
      </c>
      <c r="BM95" s="237">
        <v>7992.1264659158614</v>
      </c>
      <c r="BN95" s="237">
        <v>7330.4122576541658</v>
      </c>
      <c r="BO95" s="237">
        <v>6575.4666743423559</v>
      </c>
      <c r="BP95" s="237">
        <v>5901.1407862122578</v>
      </c>
      <c r="BQ95" s="237">
        <v>4817.1783864913023</v>
      </c>
      <c r="BR95" s="237">
        <v>4355.6170907794867</v>
      </c>
      <c r="BS95" s="237">
        <v>4031.9220098583623</v>
      </c>
      <c r="BT95" s="237">
        <v>3610.8768621051627</v>
      </c>
      <c r="BU95" s="237">
        <v>3245.5396251556026</v>
      </c>
      <c r="BV95" s="237">
        <v>3316.6009688137283</v>
      </c>
      <c r="BW95" s="237">
        <v>3083.3929753259845</v>
      </c>
      <c r="BX95" s="134">
        <v>2817.4183842895782</v>
      </c>
      <c r="BY95" s="134">
        <v>2695.7752653024781</v>
      </c>
      <c r="BZ95" s="135">
        <v>2655.90011633215</v>
      </c>
    </row>
    <row r="96" spans="2:78" x14ac:dyDescent="0.35">
      <c r="B96" s="119" t="s">
        <v>320</v>
      </c>
      <c r="AH96" s="237">
        <v>3554.821441844193</v>
      </c>
      <c r="AI96" s="237">
        <v>3190.0635526309911</v>
      </c>
      <c r="AJ96" s="237">
        <v>3875.8234119764411</v>
      </c>
      <c r="AK96" s="237">
        <v>6314.9699134046186</v>
      </c>
      <c r="AL96" s="237">
        <v>9302.5708142325275</v>
      </c>
      <c r="AM96" s="237">
        <v>11066.412066717729</v>
      </c>
      <c r="AN96" s="237">
        <v>11933.451518870352</v>
      </c>
      <c r="AO96" s="237">
        <v>12722.069178236634</v>
      </c>
      <c r="AP96" s="237">
        <v>12702.272176296572</v>
      </c>
      <c r="AQ96" s="237">
        <v>11347.605065997104</v>
      </c>
      <c r="AR96" s="237">
        <v>8512.7007646797701</v>
      </c>
      <c r="AS96" s="237">
        <v>7284.8147000624203</v>
      </c>
      <c r="AT96" s="237">
        <v>7695.9851840687152</v>
      </c>
      <c r="AU96" s="237">
        <v>10086.324681194472</v>
      </c>
      <c r="AV96" s="237">
        <v>13037.520558290988</v>
      </c>
      <c r="AW96" s="237">
        <v>13594.217761974947</v>
      </c>
      <c r="AX96" s="237">
        <v>12680.060755182791</v>
      </c>
      <c r="AY96" s="237">
        <v>11605.67135441083</v>
      </c>
      <c r="AZ96" s="237">
        <v>10027.37478801565</v>
      </c>
      <c r="BA96" s="237">
        <v>8054.814086561928</v>
      </c>
      <c r="BB96" s="237">
        <v>6947.018041710734</v>
      </c>
      <c r="BC96" s="237">
        <v>6183.3834632207863</v>
      </c>
      <c r="BD96" s="237">
        <v>5328.4212226581012</v>
      </c>
      <c r="BE96" s="237">
        <v>4677.1350117875563</v>
      </c>
      <c r="BF96" s="237">
        <v>4599.8513002733353</v>
      </c>
      <c r="BG96" s="237">
        <v>4271.5452118319363</v>
      </c>
      <c r="BH96" s="227">
        <v>4005.3870716404576</v>
      </c>
      <c r="BI96" s="237">
        <v>4109.0104393905312</v>
      </c>
      <c r="BJ96" s="237">
        <v>4261.1471835705488</v>
      </c>
      <c r="BK96" s="237">
        <v>4067.9122400569881</v>
      </c>
      <c r="BL96" s="227">
        <v>4796.6448425674062</v>
      </c>
      <c r="BM96" s="237">
        <v>7922.3700020830429</v>
      </c>
      <c r="BN96" s="237">
        <v>8300.097605718056</v>
      </c>
      <c r="BO96" s="237">
        <v>9158.0054103372204</v>
      </c>
      <c r="BP96" s="237">
        <v>9631.6467326266829</v>
      </c>
      <c r="BQ96" s="237">
        <v>7613.8947693814089</v>
      </c>
      <c r="BR96" s="237">
        <v>5434.7063714699716</v>
      </c>
      <c r="BS96" s="237">
        <v>4143.5831767466134</v>
      </c>
      <c r="BT96" s="237">
        <v>3358.575718240827</v>
      </c>
      <c r="BU96" s="237">
        <v>3078.4059324488708</v>
      </c>
      <c r="BV96" s="237">
        <v>4434.5367756450323</v>
      </c>
      <c r="BW96" s="237">
        <v>4671.87409288442</v>
      </c>
      <c r="BX96" s="134">
        <v>4704.1464573536014</v>
      </c>
      <c r="BY96" s="134">
        <v>4826.8499011659978</v>
      </c>
      <c r="BZ96" s="135">
        <v>4880.3691551432767</v>
      </c>
    </row>
    <row r="97" spans="1:78" x14ac:dyDescent="0.35">
      <c r="B97" s="119" t="s">
        <v>321</v>
      </c>
      <c r="AH97" s="237">
        <v>240.80053367820065</v>
      </c>
      <c r="AI97" s="237">
        <v>247.96873588628273</v>
      </c>
      <c r="AJ97" s="237">
        <v>281.38960497752373</v>
      </c>
      <c r="AK97" s="237">
        <v>385.09408720516188</v>
      </c>
      <c r="AL97" s="237">
        <v>499.94994111101107</v>
      </c>
      <c r="AM97" s="237">
        <v>622.59683877400994</v>
      </c>
      <c r="AN97" s="237">
        <v>674.52655294684564</v>
      </c>
      <c r="AO97" s="237">
        <v>672.73356124314284</v>
      </c>
      <c r="AP97" s="237">
        <v>781.31846160672546</v>
      </c>
      <c r="AQ97" s="237">
        <v>908.5014417124213</v>
      </c>
      <c r="AR97" s="237">
        <v>1611.3079402612516</v>
      </c>
      <c r="AS97" s="237">
        <v>1664.1728545617102</v>
      </c>
      <c r="AT97" s="237">
        <v>2138.4383020241194</v>
      </c>
      <c r="AU97" s="237">
        <v>2392.2571657049448</v>
      </c>
      <c r="AV97" s="237">
        <v>2592.2042557059858</v>
      </c>
      <c r="AW97" s="237">
        <v>3062.2114964666716</v>
      </c>
      <c r="AX97" s="237">
        <v>3540.6803600033772</v>
      </c>
      <c r="AY97" s="237">
        <v>4150.7758461131034</v>
      </c>
      <c r="AZ97" s="237">
        <v>4455.0571309287625</v>
      </c>
      <c r="BA97" s="237">
        <v>4644.4928637052781</v>
      </c>
      <c r="BB97" s="237">
        <v>4391.1336443752698</v>
      </c>
      <c r="BC97" s="237">
        <v>3521.198134144468</v>
      </c>
      <c r="BD97" s="237">
        <v>2011.7853286629522</v>
      </c>
      <c r="BE97" s="237">
        <v>1995.9210119153472</v>
      </c>
      <c r="BF97" s="237">
        <v>2011.4339910389053</v>
      </c>
      <c r="BG97" s="237">
        <v>2281.1580660296345</v>
      </c>
      <c r="BH97" s="227">
        <v>2626.815309274913</v>
      </c>
      <c r="BI97" s="237">
        <v>2697.8424031246682</v>
      </c>
      <c r="BJ97" s="237">
        <v>3079.0522006721953</v>
      </c>
      <c r="BK97" s="237">
        <v>3228.5036162924034</v>
      </c>
      <c r="BL97" s="227">
        <v>5020.2392445981177</v>
      </c>
      <c r="BM97" s="237">
        <v>6191.7170378128603</v>
      </c>
      <c r="BN97" s="237">
        <v>7366.8336893745191</v>
      </c>
      <c r="BO97" s="237">
        <v>7751.5597855254236</v>
      </c>
      <c r="BP97" s="237">
        <v>8324.1932738376909</v>
      </c>
      <c r="BQ97" s="237">
        <v>7900.6287949805374</v>
      </c>
      <c r="BR97" s="237">
        <v>8346.4924014269072</v>
      </c>
      <c r="BS97" s="237">
        <v>8506.7761256546582</v>
      </c>
      <c r="BT97" s="237">
        <v>8124.9303782184525</v>
      </c>
      <c r="BU97" s="237">
        <v>7655.3771352469512</v>
      </c>
      <c r="BV97" s="237">
        <v>8189.3474873083442</v>
      </c>
      <c r="BW97" s="237">
        <v>8236.2996302433967</v>
      </c>
      <c r="BX97" s="134">
        <v>8236.2195467082838</v>
      </c>
      <c r="BY97" s="134">
        <v>8287.1974871223574</v>
      </c>
      <c r="BZ97" s="135">
        <v>8331.2337076671283</v>
      </c>
    </row>
    <row r="98" spans="1:78" ht="24.75" customHeight="1" x14ac:dyDescent="0.35">
      <c r="B98" s="119" t="s">
        <v>329</v>
      </c>
      <c r="AH98" s="237"/>
      <c r="AI98" s="237"/>
      <c r="AJ98" s="237"/>
      <c r="AK98" s="237"/>
      <c r="AL98" s="237"/>
      <c r="AM98" s="237"/>
      <c r="AN98" s="237"/>
      <c r="AO98" s="237"/>
      <c r="AP98" s="237"/>
      <c r="AQ98" s="237"/>
      <c r="AR98" s="237"/>
      <c r="AS98" s="237"/>
      <c r="AT98" s="237"/>
      <c r="AU98" s="237"/>
      <c r="AV98" s="237"/>
      <c r="AW98" s="237"/>
      <c r="AX98" s="237"/>
      <c r="AY98" s="237"/>
      <c r="AZ98" s="237"/>
      <c r="BA98" s="237"/>
      <c r="BB98" s="237"/>
      <c r="BC98" s="237"/>
      <c r="BD98" s="237"/>
      <c r="BE98" s="237"/>
      <c r="BF98" s="237"/>
      <c r="BG98" s="237"/>
      <c r="BH98" s="134"/>
      <c r="BI98" s="237"/>
      <c r="BJ98" s="237"/>
      <c r="BK98" s="237"/>
      <c r="BL98" s="134"/>
      <c r="BM98" s="237"/>
      <c r="BN98" s="237"/>
      <c r="BO98" s="237"/>
      <c r="BP98" s="237"/>
      <c r="BQ98" s="237">
        <v>6.323053668341835</v>
      </c>
      <c r="BR98" s="237">
        <v>59.747352029736817</v>
      </c>
      <c r="BS98" s="237">
        <v>518.73893475674174</v>
      </c>
      <c r="BT98" s="237">
        <v>1639.3390956456628</v>
      </c>
      <c r="BU98" s="237">
        <v>3236.5132745625842</v>
      </c>
      <c r="BV98" s="237">
        <v>0</v>
      </c>
      <c r="BW98" s="237">
        <v>0</v>
      </c>
      <c r="BX98" s="134">
        <v>0</v>
      </c>
      <c r="BY98" s="134">
        <v>0</v>
      </c>
      <c r="BZ98" s="135">
        <v>0</v>
      </c>
    </row>
    <row r="99" spans="1:78" x14ac:dyDescent="0.35">
      <c r="B99" s="119" t="s">
        <v>330</v>
      </c>
      <c r="AH99" s="237">
        <v>0</v>
      </c>
      <c r="AI99" s="237">
        <v>0</v>
      </c>
      <c r="AJ99" s="237">
        <v>0</v>
      </c>
      <c r="AK99" s="237">
        <v>0</v>
      </c>
      <c r="AL99" s="237">
        <v>0</v>
      </c>
      <c r="AM99" s="237">
        <v>0</v>
      </c>
      <c r="AN99" s="237">
        <v>0</v>
      </c>
      <c r="AO99" s="237">
        <v>0</v>
      </c>
      <c r="AP99" s="237">
        <v>0</v>
      </c>
      <c r="AQ99" s="237">
        <v>0</v>
      </c>
      <c r="AR99" s="237">
        <v>0</v>
      </c>
      <c r="AS99" s="237">
        <v>0</v>
      </c>
      <c r="AT99" s="237">
        <v>0</v>
      </c>
      <c r="AU99" s="237">
        <v>0</v>
      </c>
      <c r="AV99" s="237">
        <v>0</v>
      </c>
      <c r="AW99" s="237">
        <v>0</v>
      </c>
      <c r="AX99" s="237">
        <v>0</v>
      </c>
      <c r="AY99" s="237">
        <v>0</v>
      </c>
      <c r="AZ99" s="237">
        <v>0</v>
      </c>
      <c r="BA99" s="237">
        <v>0</v>
      </c>
      <c r="BB99" s="237">
        <v>0</v>
      </c>
      <c r="BC99" s="237">
        <v>0</v>
      </c>
      <c r="BD99" s="237">
        <v>0</v>
      </c>
      <c r="BE99" s="237">
        <v>0</v>
      </c>
      <c r="BF99" s="237">
        <v>0</v>
      </c>
      <c r="BG99" s="237">
        <v>0</v>
      </c>
      <c r="BH99" s="237">
        <v>0</v>
      </c>
      <c r="BI99" s="237">
        <v>0</v>
      </c>
      <c r="BJ99" s="237">
        <v>0</v>
      </c>
      <c r="BK99" s="237">
        <v>0</v>
      </c>
      <c r="BL99" s="237">
        <v>0</v>
      </c>
      <c r="BM99" s="237">
        <v>0</v>
      </c>
      <c r="BN99" s="237">
        <v>0</v>
      </c>
      <c r="BO99" s="237">
        <v>0</v>
      </c>
      <c r="BP99" s="237">
        <v>0</v>
      </c>
      <c r="BQ99" s="237">
        <v>0</v>
      </c>
      <c r="BR99" s="237">
        <v>0</v>
      </c>
      <c r="BS99" s="237">
        <v>0</v>
      </c>
      <c r="BT99" s="237">
        <v>0</v>
      </c>
      <c r="BU99" s="237">
        <v>0</v>
      </c>
      <c r="BV99" s="237">
        <v>-222.12145203151982</v>
      </c>
      <c r="BW99" s="237">
        <v>-483.51392231490229</v>
      </c>
      <c r="BX99" s="134">
        <v>-503.74771262677928</v>
      </c>
      <c r="BY99" s="134">
        <v>-677.55524700027365</v>
      </c>
      <c r="BZ99" s="135">
        <v>-904.07221993552207</v>
      </c>
    </row>
    <row r="100" spans="1:78" ht="26.25" customHeight="1" x14ac:dyDescent="0.35">
      <c r="B100" s="238" t="s">
        <v>322</v>
      </c>
      <c r="AH100" s="237">
        <v>5035.9970426126065</v>
      </c>
      <c r="AI100" s="237">
        <v>4803.19783334351</v>
      </c>
      <c r="AJ100" s="237">
        <v>4983.2015296839954</v>
      </c>
      <c r="AK100" s="237">
        <v>6404.453169056962</v>
      </c>
      <c r="AL100" s="237">
        <v>6887.9457605229518</v>
      </c>
      <c r="AM100" s="237">
        <v>7350.4245218385495</v>
      </c>
      <c r="AN100" s="237">
        <v>8013.0479070053607</v>
      </c>
      <c r="AO100" s="237">
        <v>8551.9359650988281</v>
      </c>
      <c r="AP100" s="237">
        <v>8835.7537926712594</v>
      </c>
      <c r="AQ100" s="237">
        <v>8820.0129096934779</v>
      </c>
      <c r="AR100" s="237">
        <v>9215.4016152507302</v>
      </c>
      <c r="AS100" s="237">
        <v>9712.5326348556082</v>
      </c>
      <c r="AT100" s="237">
        <v>10334.983160537988</v>
      </c>
      <c r="AU100" s="237">
        <v>10131.022042357312</v>
      </c>
      <c r="AV100" s="237">
        <v>11956.072931921586</v>
      </c>
      <c r="AW100" s="237">
        <v>12984.791358713632</v>
      </c>
      <c r="AX100" s="237">
        <v>13270.81266251295</v>
      </c>
      <c r="AY100" s="237">
        <v>13110.795427527421</v>
      </c>
      <c r="AZ100" s="237">
        <v>12814.002387988401</v>
      </c>
      <c r="BA100" s="237">
        <v>12776.821909870787</v>
      </c>
      <c r="BB100" s="237">
        <v>12531.065014501126</v>
      </c>
      <c r="BC100" s="237">
        <v>12979.067830092188</v>
      </c>
      <c r="BD100" s="237">
        <v>13554.079438145742</v>
      </c>
      <c r="BE100" s="237">
        <v>14460.519832364884</v>
      </c>
      <c r="BF100" s="237">
        <v>14683.864664424857</v>
      </c>
      <c r="BG100" s="237">
        <v>14646.048087414583</v>
      </c>
      <c r="BH100" s="237">
        <v>16136.482521191039</v>
      </c>
      <c r="BI100" s="237">
        <v>16344.78927368135</v>
      </c>
      <c r="BJ100" s="237">
        <v>17016.76226307129</v>
      </c>
      <c r="BK100" s="237">
        <v>17328.079767247611</v>
      </c>
      <c r="BL100" s="237">
        <v>18267.597800779313</v>
      </c>
      <c r="BM100" s="237">
        <v>18941.903857347803</v>
      </c>
      <c r="BN100" s="237">
        <v>19061.659323755568</v>
      </c>
      <c r="BO100" s="237">
        <v>18637.771570400371</v>
      </c>
      <c r="BP100" s="237">
        <v>17769.821928594494</v>
      </c>
      <c r="BQ100" s="237">
        <v>14690.613293473614</v>
      </c>
      <c r="BR100" s="237">
        <v>14021.144920935099</v>
      </c>
      <c r="BS100" s="237">
        <v>13341.073839448585</v>
      </c>
      <c r="BT100" s="237">
        <v>12419.04275348032</v>
      </c>
      <c r="BU100" s="237">
        <v>11674.317960914892</v>
      </c>
      <c r="BV100" s="237">
        <v>10866.60371174908</v>
      </c>
      <c r="BW100" s="237">
        <v>10280.402206476096</v>
      </c>
      <c r="BX100" s="134">
        <v>9899.7595307150623</v>
      </c>
      <c r="BY100" s="134">
        <v>9758.1609510573708</v>
      </c>
      <c r="BZ100" s="135">
        <v>9745.9238299560166</v>
      </c>
    </row>
    <row r="101" spans="1:78" x14ac:dyDescent="0.35">
      <c r="B101" s="238" t="s">
        <v>299</v>
      </c>
      <c r="AH101" s="237">
        <v>7622.176663001901</v>
      </c>
      <c r="AI101" s="237">
        <v>7023.7717060450323</v>
      </c>
      <c r="AJ101" s="237">
        <v>7947.4636862304369</v>
      </c>
      <c r="AK101" s="237">
        <v>11489.906652373296</v>
      </c>
      <c r="AL101" s="237">
        <v>15655.198756244394</v>
      </c>
      <c r="AM101" s="237">
        <v>18335.286020636471</v>
      </c>
      <c r="AN101" s="237">
        <v>19707.419074463618</v>
      </c>
      <c r="AO101" s="237">
        <v>21208.314596804117</v>
      </c>
      <c r="AP101" s="237">
        <v>21946.872323731837</v>
      </c>
      <c r="AQ101" s="237">
        <v>20777.843350673211</v>
      </c>
      <c r="AR101" s="237">
        <v>18010.086776086595</v>
      </c>
      <c r="AS101" s="237">
        <v>17445.939283659663</v>
      </c>
      <c r="AT101" s="237">
        <v>19367.78444975612</v>
      </c>
      <c r="AU101" s="237">
        <v>23774.770668937577</v>
      </c>
      <c r="AV101" s="237">
        <v>29733.415060567138</v>
      </c>
      <c r="AW101" s="237">
        <v>33028.874872414788</v>
      </c>
      <c r="AX101" s="237">
        <v>34634.118940669927</v>
      </c>
      <c r="AY101" s="237">
        <v>35694.891922938936</v>
      </c>
      <c r="AZ101" s="237">
        <v>35150.623809645644</v>
      </c>
      <c r="BA101" s="237">
        <v>33735.058593487825</v>
      </c>
      <c r="BB101" s="237">
        <v>32683.503454556288</v>
      </c>
      <c r="BC101" s="237">
        <v>31350.806916966154</v>
      </c>
      <c r="BD101" s="237">
        <v>28297.64336582947</v>
      </c>
      <c r="BE101" s="237">
        <v>28617.747450963452</v>
      </c>
      <c r="BF101" s="237">
        <v>29231.747160957031</v>
      </c>
      <c r="BG101" s="237">
        <v>29713.915939294111</v>
      </c>
      <c r="BH101" s="237">
        <v>29210.47209474599</v>
      </c>
      <c r="BI101" s="237">
        <v>28680.029173734085</v>
      </c>
      <c r="BJ101" s="237">
        <v>28888.180319244108</v>
      </c>
      <c r="BK101" s="237">
        <v>29301.036381946295</v>
      </c>
      <c r="BL101" s="237">
        <v>29846.488186530285</v>
      </c>
      <c r="BM101" s="237">
        <v>35115.253361502648</v>
      </c>
      <c r="BN101" s="237">
        <v>36377.762927002688</v>
      </c>
      <c r="BO101" s="237">
        <v>37331.628385134922</v>
      </c>
      <c r="BP101" s="237">
        <v>38669.935212882658</v>
      </c>
      <c r="BQ101" s="237">
        <v>35150.232473048214</v>
      </c>
      <c r="BR101" s="237">
        <v>34756.158144379711</v>
      </c>
      <c r="BS101" s="237">
        <v>34652.222368222261</v>
      </c>
      <c r="BT101" s="237">
        <v>34044.132980372611</v>
      </c>
      <c r="BU101" s="237">
        <v>34120.498122619603</v>
      </c>
      <c r="BV101" s="237">
        <v>33931.485239724367</v>
      </c>
      <c r="BW101" s="237">
        <v>33506.205413487005</v>
      </c>
      <c r="BX101" s="134">
        <v>32996.939551660114</v>
      </c>
      <c r="BY101" s="134">
        <v>33080.630655167806</v>
      </c>
      <c r="BZ101" s="135">
        <v>33071.076734133727</v>
      </c>
    </row>
    <row r="102" spans="1:78" s="57" customFormat="1" x14ac:dyDescent="0.35">
      <c r="A102" s="268"/>
      <c r="B102" s="88" t="s">
        <v>88</v>
      </c>
      <c r="C102" s="88"/>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70">
        <f>AH101+AH100</f>
        <v>12658.173705614507</v>
      </c>
      <c r="AI102" s="270">
        <f t="shared" ref="AI102:BU102" si="0">AI101+AI100</f>
        <v>11826.969539388541</v>
      </c>
      <c r="AJ102" s="270">
        <f t="shared" si="0"/>
        <v>12930.665215914432</v>
      </c>
      <c r="AK102" s="270">
        <f t="shared" si="0"/>
        <v>17894.359821430258</v>
      </c>
      <c r="AL102" s="270">
        <f t="shared" si="0"/>
        <v>22543.144516767345</v>
      </c>
      <c r="AM102" s="270">
        <f t="shared" si="0"/>
        <v>25685.710542475019</v>
      </c>
      <c r="AN102" s="270">
        <f t="shared" si="0"/>
        <v>27720.466981468977</v>
      </c>
      <c r="AO102" s="270">
        <f t="shared" si="0"/>
        <v>29760.250561902947</v>
      </c>
      <c r="AP102" s="270">
        <f t="shared" si="0"/>
        <v>30782.626116403095</v>
      </c>
      <c r="AQ102" s="270">
        <f t="shared" si="0"/>
        <v>29597.856260366687</v>
      </c>
      <c r="AR102" s="270">
        <f t="shared" si="0"/>
        <v>27225.488391337327</v>
      </c>
      <c r="AS102" s="270">
        <f t="shared" si="0"/>
        <v>27158.471918515272</v>
      </c>
      <c r="AT102" s="270">
        <f t="shared" si="0"/>
        <v>29702.767610294108</v>
      </c>
      <c r="AU102" s="270">
        <f t="shared" si="0"/>
        <v>33905.792711294889</v>
      </c>
      <c r="AV102" s="270">
        <f t="shared" si="0"/>
        <v>41689.487992488721</v>
      </c>
      <c r="AW102" s="270">
        <f t="shared" si="0"/>
        <v>46013.666231128416</v>
      </c>
      <c r="AX102" s="270">
        <f t="shared" si="0"/>
        <v>47904.931603182878</v>
      </c>
      <c r="AY102" s="270">
        <f t="shared" si="0"/>
        <v>48805.687350466353</v>
      </c>
      <c r="AZ102" s="270">
        <f t="shared" si="0"/>
        <v>47964.626197634047</v>
      </c>
      <c r="BA102" s="270">
        <f t="shared" si="0"/>
        <v>46511.88050335861</v>
      </c>
      <c r="BB102" s="270">
        <f t="shared" si="0"/>
        <v>45214.568469057413</v>
      </c>
      <c r="BC102" s="270">
        <f t="shared" si="0"/>
        <v>44329.87474705834</v>
      </c>
      <c r="BD102" s="270">
        <f t="shared" si="0"/>
        <v>41851.722803975208</v>
      </c>
      <c r="BE102" s="270">
        <f t="shared" si="0"/>
        <v>43078.267283328336</v>
      </c>
      <c r="BF102" s="270">
        <f t="shared" si="0"/>
        <v>43915.611825381886</v>
      </c>
      <c r="BG102" s="270">
        <f t="shared" si="0"/>
        <v>44359.964026708694</v>
      </c>
      <c r="BH102" s="270">
        <f t="shared" si="0"/>
        <v>45346.954615937029</v>
      </c>
      <c r="BI102" s="270">
        <f t="shared" si="0"/>
        <v>45024.818447415433</v>
      </c>
      <c r="BJ102" s="270">
        <f t="shared" si="0"/>
        <v>45904.942582315402</v>
      </c>
      <c r="BK102" s="270">
        <f t="shared" si="0"/>
        <v>46629.116149193906</v>
      </c>
      <c r="BL102" s="270">
        <f t="shared" si="0"/>
        <v>48114.085987309598</v>
      </c>
      <c r="BM102" s="270">
        <f t="shared" si="0"/>
        <v>54057.157218850451</v>
      </c>
      <c r="BN102" s="270">
        <f t="shared" si="0"/>
        <v>55439.42225075826</v>
      </c>
      <c r="BO102" s="270">
        <f t="shared" si="0"/>
        <v>55969.399955535293</v>
      </c>
      <c r="BP102" s="270">
        <f t="shared" si="0"/>
        <v>56439.757141477152</v>
      </c>
      <c r="BQ102" s="270">
        <f t="shared" si="0"/>
        <v>49840.84576652183</v>
      </c>
      <c r="BR102" s="270">
        <f t="shared" si="0"/>
        <v>48777.303065314809</v>
      </c>
      <c r="BS102" s="270">
        <f t="shared" si="0"/>
        <v>47993.29620767085</v>
      </c>
      <c r="BT102" s="270">
        <f t="shared" si="0"/>
        <v>46463.175733852928</v>
      </c>
      <c r="BU102" s="270">
        <f t="shared" si="0"/>
        <v>45794.816083534497</v>
      </c>
      <c r="BV102" s="270">
        <f>BV101+BV100</f>
        <v>44798.088951473444</v>
      </c>
      <c r="BW102" s="270">
        <f>BW101+BW100</f>
        <v>43786.607619963099</v>
      </c>
      <c r="BX102" s="47">
        <f>BX101+BX100</f>
        <v>42896.699082375177</v>
      </c>
      <c r="BY102" s="47">
        <f>BY101+BY100</f>
        <v>42838.791606225175</v>
      </c>
      <c r="BZ102" s="48">
        <f>BZ101+BZ100</f>
        <v>42817.000564089743</v>
      </c>
    </row>
    <row r="103" spans="1:78" ht="26.25" customHeight="1" x14ac:dyDescent="0.35">
      <c r="B103" s="88" t="s">
        <v>331</v>
      </c>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56" t="str">
        <f>'Table 3a'!BH103</f>
        <v>Definition change -&gt;</v>
      </c>
      <c r="BI103" s="237"/>
      <c r="BJ103" s="237"/>
      <c r="BK103" s="237"/>
      <c r="BL103" s="256" t="str">
        <f>'Table 3a'!BL103</f>
        <v>Definition change -&gt;</v>
      </c>
      <c r="BM103" s="237"/>
      <c r="BN103" s="237"/>
      <c r="BO103" s="237"/>
      <c r="BP103" s="237"/>
      <c r="BQ103" s="237"/>
      <c r="BR103" s="237"/>
      <c r="BS103" s="237"/>
      <c r="BT103" s="237"/>
      <c r="BU103" s="237"/>
      <c r="BV103" s="237"/>
      <c r="BW103" s="237"/>
      <c r="BX103" s="134"/>
      <c r="BY103" s="134"/>
      <c r="BZ103" s="135"/>
    </row>
    <row r="104" spans="1:78" x14ac:dyDescent="0.35">
      <c r="B104" s="119" t="s">
        <v>328</v>
      </c>
      <c r="AH104" s="237">
        <v>4133.8276001057793</v>
      </c>
      <c r="AI104" s="237">
        <v>3884.8759957811417</v>
      </c>
      <c r="AJ104" s="237">
        <v>3935.508587978185</v>
      </c>
      <c r="AK104" s="237">
        <v>5008.0837187473198</v>
      </c>
      <c r="AL104" s="237">
        <v>5271.485176310297</v>
      </c>
      <c r="AM104" s="237">
        <v>5482.6146744316902</v>
      </c>
      <c r="AN104" s="237">
        <v>5874.1988860642841</v>
      </c>
      <c r="AO104" s="237">
        <v>6089.2698054044267</v>
      </c>
      <c r="AP104" s="237">
        <v>6013.8511131353489</v>
      </c>
      <c r="AQ104" s="237">
        <v>5763.7457281228435</v>
      </c>
      <c r="AR104" s="237">
        <v>6147.6480218845127</v>
      </c>
      <c r="AS104" s="237">
        <v>6170.6739142049637</v>
      </c>
      <c r="AT104" s="237">
        <v>6404.4827906085038</v>
      </c>
      <c r="AU104" s="237">
        <v>6774.3595558795005</v>
      </c>
      <c r="AV104" s="237">
        <v>8147.9508682540527</v>
      </c>
      <c r="AW104" s="237">
        <v>8673.4866241984</v>
      </c>
      <c r="AX104" s="237">
        <v>8944.7851584982564</v>
      </c>
      <c r="AY104" s="237">
        <v>9192.6977962947985</v>
      </c>
      <c r="AZ104" s="237">
        <v>9078.9614742224385</v>
      </c>
      <c r="BA104" s="237">
        <v>9181.9144573120429</v>
      </c>
      <c r="BB104" s="237">
        <v>9090.9733511333943</v>
      </c>
      <c r="BC104" s="237">
        <v>9594.9859724289527</v>
      </c>
      <c r="BD104" s="237">
        <v>10183.483831174497</v>
      </c>
      <c r="BE104" s="237">
        <v>10981.84511333416</v>
      </c>
      <c r="BF104" s="237">
        <v>11777.098544091321</v>
      </c>
      <c r="BG104" s="237">
        <v>12099.239241112189</v>
      </c>
      <c r="BH104" s="227">
        <v>13746.86904842438</v>
      </c>
      <c r="BI104" s="237">
        <v>13997.16306369323</v>
      </c>
      <c r="BJ104" s="237">
        <v>14510.342386407929</v>
      </c>
      <c r="BK104" s="237">
        <v>14831.554851694291</v>
      </c>
      <c r="BL104" s="227">
        <v>14997.171421734332</v>
      </c>
      <c r="BM104" s="237">
        <v>15611.157417570163</v>
      </c>
      <c r="BN104" s="237">
        <v>15662.682450721892</v>
      </c>
      <c r="BO104" s="237">
        <v>15275.086291040352</v>
      </c>
      <c r="BP104" s="237">
        <v>14626.429745551042</v>
      </c>
      <c r="BQ104" s="237">
        <v>13991.338086211639</v>
      </c>
      <c r="BR104" s="237">
        <v>13410.981163338738</v>
      </c>
      <c r="BS104" s="237">
        <v>12830.780581898931</v>
      </c>
      <c r="BT104" s="237">
        <v>12041.77767400763</v>
      </c>
      <c r="BU104" s="237">
        <v>11456.228228315527</v>
      </c>
      <c r="BV104" s="237">
        <v>10829.805733405512</v>
      </c>
      <c r="BW104" s="237">
        <v>10279.564313478626</v>
      </c>
      <c r="BX104" s="134">
        <v>9898.2999122256642</v>
      </c>
      <c r="BY104" s="134">
        <v>9756.0455812431956</v>
      </c>
      <c r="BZ104" s="135">
        <v>9743.1684492429667</v>
      </c>
    </row>
    <row r="105" spans="1:78" x14ac:dyDescent="0.35">
      <c r="B105" s="119" t="s">
        <v>318</v>
      </c>
      <c r="AH105" s="237">
        <v>818.1075060606546</v>
      </c>
      <c r="AI105" s="237">
        <v>772.04203706138571</v>
      </c>
      <c r="AJ105" s="237">
        <v>781.21236074074272</v>
      </c>
      <c r="AK105" s="237">
        <v>913.376700949319</v>
      </c>
      <c r="AL105" s="237">
        <v>1105.8559868762368</v>
      </c>
      <c r="AM105" s="237">
        <v>1204.2062807073885</v>
      </c>
      <c r="AN105" s="237">
        <v>1265.3511153196373</v>
      </c>
      <c r="AO105" s="237">
        <v>1359.7588121922097</v>
      </c>
      <c r="AP105" s="237">
        <v>1507.8295349248883</v>
      </c>
      <c r="AQ105" s="237">
        <v>1461.5203461158226</v>
      </c>
      <c r="AR105" s="237">
        <v>1558.4619925913707</v>
      </c>
      <c r="AS105" s="237">
        <v>1710.7724762657126</v>
      </c>
      <c r="AT105" s="237">
        <v>2034.7171571510316</v>
      </c>
      <c r="AU105" s="237">
        <v>2447.8368485519413</v>
      </c>
      <c r="AV105" s="237">
        <v>3255.5787325106908</v>
      </c>
      <c r="AW105" s="237">
        <v>4075.1655162512166</v>
      </c>
      <c r="AX105" s="237">
        <v>5114.3073862404726</v>
      </c>
      <c r="AY105" s="237">
        <v>5915.2783944759976</v>
      </c>
      <c r="AZ105" s="237">
        <v>6357.9745750407037</v>
      </c>
      <c r="BA105" s="237">
        <v>6739.2257895050061</v>
      </c>
      <c r="BB105" s="237">
        <v>7124.9065163755822</v>
      </c>
      <c r="BC105" s="237">
        <v>7537.8930553880018</v>
      </c>
      <c r="BD105" s="237">
        <v>7924.0589515124784</v>
      </c>
      <c r="BE105" s="237">
        <v>8497.5053246219504</v>
      </c>
      <c r="BF105" s="237">
        <v>9275.2488477247534</v>
      </c>
      <c r="BG105" s="237">
        <v>9381.1804921340863</v>
      </c>
      <c r="BH105" s="227">
        <v>9350.910032805401</v>
      </c>
      <c r="BI105" s="237">
        <v>9453.808672716701</v>
      </c>
      <c r="BJ105" s="237">
        <v>9708.4384098538048</v>
      </c>
      <c r="BK105" s="237">
        <v>10410.474693856282</v>
      </c>
      <c r="BL105" s="227">
        <v>10894.904678213439</v>
      </c>
      <c r="BM105" s="237">
        <v>12135.610145332734</v>
      </c>
      <c r="BN105" s="237">
        <v>12603.758004904334</v>
      </c>
      <c r="BO105" s="237">
        <v>13218.365178404989</v>
      </c>
      <c r="BP105" s="237">
        <v>14209.900389365239</v>
      </c>
      <c r="BQ105" s="237">
        <v>15181.006892287744</v>
      </c>
      <c r="BR105" s="237">
        <v>16874.202482396166</v>
      </c>
      <c r="BS105" s="237">
        <v>17959.323748391471</v>
      </c>
      <c r="BT105" s="237">
        <v>17687.134363198264</v>
      </c>
      <c r="BU105" s="237">
        <v>17122.75188780496</v>
      </c>
      <c r="BV105" s="237">
        <v>18249.919438332348</v>
      </c>
      <c r="BW105" s="237">
        <v>17998.990530345567</v>
      </c>
      <c r="BX105" s="134">
        <v>17744.362494424826</v>
      </c>
      <c r="BY105" s="134">
        <v>17950.478618391429</v>
      </c>
      <c r="BZ105" s="135">
        <v>18110.401355639737</v>
      </c>
    </row>
    <row r="106" spans="1:78" x14ac:dyDescent="0.35">
      <c r="B106" s="119" t="s">
        <v>319</v>
      </c>
      <c r="AH106" s="237">
        <v>1504.3874939632597</v>
      </c>
      <c r="AI106" s="237">
        <v>1393.4666794546315</v>
      </c>
      <c r="AJ106" s="237">
        <v>1448.8768282542251</v>
      </c>
      <c r="AK106" s="237">
        <v>1995.2779684619434</v>
      </c>
      <c r="AL106" s="237">
        <v>2574.2638083255165</v>
      </c>
      <c r="AM106" s="237">
        <v>3057.9000038687359</v>
      </c>
      <c r="AN106" s="237">
        <v>3275.8948207722656</v>
      </c>
      <c r="AO106" s="237">
        <v>3638.3112433511187</v>
      </c>
      <c r="AP106" s="237">
        <v>3881.6890693491109</v>
      </c>
      <c r="AQ106" s="237">
        <v>3838.0225185864269</v>
      </c>
      <c r="AR106" s="237">
        <v>3284.8642586344017</v>
      </c>
      <c r="AS106" s="237">
        <v>3360.1299650422748</v>
      </c>
      <c r="AT106" s="237">
        <v>3924.037696279795</v>
      </c>
      <c r="AU106" s="237">
        <v>4920.3138137677533</v>
      </c>
      <c r="AV106" s="237">
        <v>5906.8256023881831</v>
      </c>
      <c r="AW106" s="237">
        <v>6507.3023467149023</v>
      </c>
      <c r="AX106" s="237">
        <v>7418.518537909662</v>
      </c>
      <c r="AY106" s="237">
        <v>7801.6867221537477</v>
      </c>
      <c r="AZ106" s="237">
        <v>7834.5976522482179</v>
      </c>
      <c r="BA106" s="237">
        <v>7540.2698150084052</v>
      </c>
      <c r="BB106" s="237">
        <v>7276.754204939024</v>
      </c>
      <c r="BC106" s="237">
        <v>7131.214743352205</v>
      </c>
      <c r="BD106" s="237">
        <v>6825.5544075074322</v>
      </c>
      <c r="BE106" s="237">
        <v>6723.7383520596668</v>
      </c>
      <c r="BF106" s="237">
        <v>6690.5584722670983</v>
      </c>
      <c r="BG106" s="237">
        <v>6937.2352493583685</v>
      </c>
      <c r="BH106" s="227">
        <v>7120.1100657672941</v>
      </c>
      <c r="BI106" s="237">
        <v>7168.4638234851009</v>
      </c>
      <c r="BJ106" s="237">
        <v>7153.7725439831938</v>
      </c>
      <c r="BK106" s="237">
        <v>7321.3870009779357</v>
      </c>
      <c r="BL106" s="227">
        <v>6355.7482977964582</v>
      </c>
      <c r="BM106" s="237">
        <v>6703.419605764444</v>
      </c>
      <c r="BN106" s="237">
        <v>6318.1776803021394</v>
      </c>
      <c r="BO106" s="237">
        <v>5789.1951283497829</v>
      </c>
      <c r="BP106" s="237">
        <v>5262.6216463346691</v>
      </c>
      <c r="BQ106" s="237">
        <v>4680.7685210453237</v>
      </c>
      <c r="BR106" s="237">
        <v>4255.9592907994711</v>
      </c>
      <c r="BS106" s="237">
        <v>3965.6022085603831</v>
      </c>
      <c r="BT106" s="237">
        <v>3563.0799198588588</v>
      </c>
      <c r="BU106" s="237">
        <v>3211.8990002912874</v>
      </c>
      <c r="BV106" s="237">
        <v>3291.2333310144659</v>
      </c>
      <c r="BW106" s="237">
        <v>3063.9093781995457</v>
      </c>
      <c r="BX106" s="134">
        <v>2802.4680671873875</v>
      </c>
      <c r="BY106" s="134">
        <v>2683.8200716427632</v>
      </c>
      <c r="BZ106" s="135">
        <v>2646.5960026319608</v>
      </c>
    </row>
    <row r="107" spans="1:78" x14ac:dyDescent="0.35">
      <c r="B107" s="119" t="s">
        <v>320</v>
      </c>
      <c r="AH107" s="237">
        <v>2770.9077938848159</v>
      </c>
      <c r="AI107" s="237">
        <v>2465.5959808177422</v>
      </c>
      <c r="AJ107" s="237">
        <v>3036.1964895943634</v>
      </c>
      <c r="AK107" s="237">
        <v>5042.8295559687413</v>
      </c>
      <c r="AL107" s="237">
        <v>7702.8600003021629</v>
      </c>
      <c r="AM107" s="237">
        <v>9274.3131834269425</v>
      </c>
      <c r="AN107" s="237">
        <v>9974.6614362574874</v>
      </c>
      <c r="AO107" s="237">
        <v>10671.190984912317</v>
      </c>
      <c r="AP107" s="237">
        <v>10647.348132658859</v>
      </c>
      <c r="AQ107" s="237">
        <v>9457.1868185936728</v>
      </c>
      <c r="AR107" s="237">
        <v>7147.3891513963235</v>
      </c>
      <c r="AS107" s="237">
        <v>6046.7942515878631</v>
      </c>
      <c r="AT107" s="237">
        <v>6358.4514474571506</v>
      </c>
      <c r="AU107" s="237">
        <v>8581.1380015271607</v>
      </c>
      <c r="AV107" s="237">
        <v>11067.833676813407</v>
      </c>
      <c r="AW107" s="237">
        <v>11744.137230106107</v>
      </c>
      <c r="AX107" s="237">
        <v>10767.984130025901</v>
      </c>
      <c r="AY107" s="237">
        <v>10020.686151445139</v>
      </c>
      <c r="AZ107" s="237">
        <v>8758.289926890222</v>
      </c>
      <c r="BA107" s="237">
        <v>7101.1507638625344</v>
      </c>
      <c r="BB107" s="237">
        <v>6107.5354127674163</v>
      </c>
      <c r="BC107" s="237">
        <v>5406.9466479434896</v>
      </c>
      <c r="BD107" s="237">
        <v>4573.1512206249217</v>
      </c>
      <c r="BE107" s="237">
        <v>4007.6214249496006</v>
      </c>
      <c r="BF107" s="237">
        <v>3938.4333121681743</v>
      </c>
      <c r="BG107" s="237">
        <v>3697.714855658272</v>
      </c>
      <c r="BH107" s="227">
        <v>3533.9610652498391</v>
      </c>
      <c r="BI107" s="237">
        <v>3771.175840627855</v>
      </c>
      <c r="BJ107" s="237">
        <v>3945.339341352967</v>
      </c>
      <c r="BK107" s="237">
        <v>3775.584824898056</v>
      </c>
      <c r="BL107" s="227">
        <v>4434.877542732992</v>
      </c>
      <c r="BM107" s="237">
        <v>7325.6246528143747</v>
      </c>
      <c r="BN107" s="237">
        <v>7663.848307903887</v>
      </c>
      <c r="BO107" s="237">
        <v>8498.7481207504443</v>
      </c>
      <c r="BP107" s="237">
        <v>8949.872749512022</v>
      </c>
      <c r="BQ107" s="237">
        <v>7613.8947693814089</v>
      </c>
      <c r="BR107" s="237">
        <v>5434.7063714699716</v>
      </c>
      <c r="BS107" s="237">
        <v>4143.5831767466134</v>
      </c>
      <c r="BT107" s="237">
        <v>3358.575718240827</v>
      </c>
      <c r="BU107" s="237">
        <v>3078.4059324488708</v>
      </c>
      <c r="BV107" s="237">
        <v>4434.5367756450323</v>
      </c>
      <c r="BW107" s="237">
        <v>4671.87409288442</v>
      </c>
      <c r="BX107" s="134">
        <v>4704.1464573536014</v>
      </c>
      <c r="BY107" s="134">
        <v>4826.8499011659978</v>
      </c>
      <c r="BZ107" s="135">
        <v>4880.3691551432767</v>
      </c>
    </row>
    <row r="108" spans="1:78" x14ac:dyDescent="0.35">
      <c r="B108" s="119" t="s">
        <v>321</v>
      </c>
      <c r="AH108" s="237">
        <v>151.16788519275914</v>
      </c>
      <c r="AI108" s="237">
        <v>156.80664574919257</v>
      </c>
      <c r="AJ108" s="237">
        <v>167.41582363178372</v>
      </c>
      <c r="AK108" s="237">
        <v>217.85869871355791</v>
      </c>
      <c r="AL108" s="237">
        <v>275.05612656194432</v>
      </c>
      <c r="AM108" s="237">
        <v>338.4540896211156</v>
      </c>
      <c r="AN108" s="237">
        <v>387.33724355506138</v>
      </c>
      <c r="AO108" s="237">
        <v>388.62400899848922</v>
      </c>
      <c r="AP108" s="237">
        <v>457.84964768691572</v>
      </c>
      <c r="AQ108" s="237">
        <v>571.66000704217947</v>
      </c>
      <c r="AR108" s="237">
        <v>854.98506699392044</v>
      </c>
      <c r="AS108" s="237">
        <v>878.62261444273963</v>
      </c>
      <c r="AT108" s="237">
        <v>1151.6084835159254</v>
      </c>
      <c r="AU108" s="237">
        <v>1445.6043103856523</v>
      </c>
      <c r="AV108" s="237">
        <v>1390.3785585624746</v>
      </c>
      <c r="AW108" s="237">
        <v>1663.0141289127503</v>
      </c>
      <c r="AX108" s="237">
        <v>1983.9900463991096</v>
      </c>
      <c r="AY108" s="237">
        <v>2328.0251589249065</v>
      </c>
      <c r="AZ108" s="237">
        <v>2375.780464436672</v>
      </c>
      <c r="BA108" s="237">
        <v>2385.9579568056861</v>
      </c>
      <c r="BB108" s="237">
        <v>2175.3805739262616</v>
      </c>
      <c r="BC108" s="237">
        <v>1774.3267321710471</v>
      </c>
      <c r="BD108" s="237">
        <v>1644.6025753722602</v>
      </c>
      <c r="BE108" s="237">
        <v>1645.3775794654803</v>
      </c>
      <c r="BF108" s="237">
        <v>1663.2742076201569</v>
      </c>
      <c r="BG108" s="237">
        <v>1863.7516646939196</v>
      </c>
      <c r="BH108" s="227">
        <v>2202.4722187930643</v>
      </c>
      <c r="BI108" s="237">
        <v>2285.3271018893633</v>
      </c>
      <c r="BJ108" s="237">
        <v>2643.0802965068892</v>
      </c>
      <c r="BK108" s="237">
        <v>2777.9005541739612</v>
      </c>
      <c r="BL108" s="227">
        <v>4366.8712052642277</v>
      </c>
      <c r="BM108" s="237">
        <v>5433.0098526924639</v>
      </c>
      <c r="BN108" s="237">
        <v>6474.5085903965692</v>
      </c>
      <c r="BO108" s="237">
        <v>6804.9693116087929</v>
      </c>
      <c r="BP108" s="237">
        <v>7343.3127204574157</v>
      </c>
      <c r="BQ108" s="237">
        <v>7873.3748819125549</v>
      </c>
      <c r="BR108" s="237">
        <v>8325.5412303300745</v>
      </c>
      <c r="BS108" s="237">
        <v>8490.4753176587928</v>
      </c>
      <c r="BT108" s="237">
        <v>8112.0770578910406</v>
      </c>
      <c r="BU108" s="237">
        <v>7645.7634508468254</v>
      </c>
      <c r="BV108" s="237">
        <v>8182.0337385841776</v>
      </c>
      <c r="BW108" s="237">
        <v>8230.6746227841759</v>
      </c>
      <c r="BX108" s="134">
        <v>8231.8910137169605</v>
      </c>
      <c r="BY108" s="134">
        <v>8283.8486020134569</v>
      </c>
      <c r="BZ108" s="135">
        <v>8224.9751497550551</v>
      </c>
    </row>
    <row r="109" spans="1:78" ht="26.25" customHeight="1" x14ac:dyDescent="0.35">
      <c r="B109" s="119" t="s">
        <v>329</v>
      </c>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134"/>
      <c r="BI109" s="237"/>
      <c r="BJ109" s="237"/>
      <c r="BK109" s="237"/>
      <c r="BL109" s="134"/>
      <c r="BM109" s="237"/>
      <c r="BN109" s="237"/>
      <c r="BO109" s="237"/>
      <c r="BP109" s="237"/>
      <c r="BQ109" s="237">
        <v>6.323053668341835</v>
      </c>
      <c r="BR109" s="237">
        <v>59.747352029736817</v>
      </c>
      <c r="BS109" s="237">
        <v>518.73893475674174</v>
      </c>
      <c r="BT109" s="237">
        <v>1639.3390956456628</v>
      </c>
      <c r="BU109" s="237">
        <v>3236.5132745625842</v>
      </c>
      <c r="BV109" s="237">
        <v>0</v>
      </c>
      <c r="BW109" s="237">
        <v>0</v>
      </c>
      <c r="BX109" s="134">
        <v>0</v>
      </c>
      <c r="BY109" s="134">
        <v>0</v>
      </c>
      <c r="BZ109" s="135">
        <v>0</v>
      </c>
    </row>
    <row r="110" spans="1:78" x14ac:dyDescent="0.35">
      <c r="B110" s="119" t="s">
        <v>330</v>
      </c>
      <c r="AH110" s="237">
        <v>0</v>
      </c>
      <c r="AI110" s="237">
        <v>0</v>
      </c>
      <c r="AJ110" s="237">
        <v>0</v>
      </c>
      <c r="AK110" s="237">
        <v>0</v>
      </c>
      <c r="AL110" s="237">
        <v>0</v>
      </c>
      <c r="AM110" s="237">
        <v>0</v>
      </c>
      <c r="AN110" s="237">
        <v>0</v>
      </c>
      <c r="AO110" s="237">
        <v>0</v>
      </c>
      <c r="AP110" s="237">
        <v>0</v>
      </c>
      <c r="AQ110" s="237">
        <v>0</v>
      </c>
      <c r="AR110" s="237">
        <v>0</v>
      </c>
      <c r="AS110" s="237">
        <v>0</v>
      </c>
      <c r="AT110" s="237">
        <v>0</v>
      </c>
      <c r="AU110" s="237">
        <v>0</v>
      </c>
      <c r="AV110" s="237">
        <v>0</v>
      </c>
      <c r="AW110" s="237">
        <v>0</v>
      </c>
      <c r="AX110" s="237">
        <v>0</v>
      </c>
      <c r="AY110" s="237">
        <v>0</v>
      </c>
      <c r="AZ110" s="237">
        <v>0</v>
      </c>
      <c r="BA110" s="237">
        <v>0</v>
      </c>
      <c r="BB110" s="237">
        <v>0</v>
      </c>
      <c r="BC110" s="237">
        <v>0</v>
      </c>
      <c r="BD110" s="237">
        <v>0</v>
      </c>
      <c r="BE110" s="237">
        <v>0</v>
      </c>
      <c r="BF110" s="237">
        <v>0</v>
      </c>
      <c r="BG110" s="237">
        <v>0</v>
      </c>
      <c r="BH110" s="237">
        <v>0</v>
      </c>
      <c r="BI110" s="237">
        <v>0</v>
      </c>
      <c r="BJ110" s="237">
        <v>0</v>
      </c>
      <c r="BK110" s="237">
        <v>0</v>
      </c>
      <c r="BL110" s="237">
        <v>0</v>
      </c>
      <c r="BM110" s="237">
        <v>0</v>
      </c>
      <c r="BN110" s="237">
        <v>0</v>
      </c>
      <c r="BO110" s="237">
        <v>0</v>
      </c>
      <c r="BP110" s="237">
        <v>0</v>
      </c>
      <c r="BQ110" s="237">
        <v>0</v>
      </c>
      <c r="BR110" s="237">
        <v>0</v>
      </c>
      <c r="BS110" s="237">
        <v>0</v>
      </c>
      <c r="BT110" s="237">
        <v>0</v>
      </c>
      <c r="BU110" s="237">
        <v>0</v>
      </c>
      <c r="BV110" s="237">
        <v>-222.12145203151982</v>
      </c>
      <c r="BW110" s="237">
        <v>-483.51392231490229</v>
      </c>
      <c r="BX110" s="134">
        <v>-503.74771262677928</v>
      </c>
      <c r="BY110" s="134">
        <v>-677.55524700027365</v>
      </c>
      <c r="BZ110" s="135">
        <v>-904.07221993552207</v>
      </c>
    </row>
    <row r="111" spans="1:78" ht="26.25" customHeight="1" x14ac:dyDescent="0.35">
      <c r="B111" s="238" t="s">
        <v>322</v>
      </c>
      <c r="AH111" s="237">
        <v>4133.8276001057793</v>
      </c>
      <c r="AI111" s="237">
        <v>3884.8759957811417</v>
      </c>
      <c r="AJ111" s="237">
        <v>3935.508587978185</v>
      </c>
      <c r="AK111" s="237">
        <v>5008.0837187473198</v>
      </c>
      <c r="AL111" s="237">
        <v>5271.485176310297</v>
      </c>
      <c r="AM111" s="237">
        <v>5482.6146744316902</v>
      </c>
      <c r="AN111" s="237">
        <v>5874.1988860642841</v>
      </c>
      <c r="AO111" s="237">
        <v>6089.2698054044267</v>
      </c>
      <c r="AP111" s="237">
        <v>6013.8511131353489</v>
      </c>
      <c r="AQ111" s="237">
        <v>5763.7457281228435</v>
      </c>
      <c r="AR111" s="237">
        <v>6147.6480218845127</v>
      </c>
      <c r="AS111" s="237">
        <v>6170.6739142049637</v>
      </c>
      <c r="AT111" s="237">
        <v>6404.4827906085038</v>
      </c>
      <c r="AU111" s="237">
        <v>6774.3595558795005</v>
      </c>
      <c r="AV111" s="237">
        <v>8147.9508682540527</v>
      </c>
      <c r="AW111" s="237">
        <v>8673.4866241984</v>
      </c>
      <c r="AX111" s="237">
        <v>8944.7851584982564</v>
      </c>
      <c r="AY111" s="237">
        <v>9192.6977962947985</v>
      </c>
      <c r="AZ111" s="237">
        <v>9078.9614742224385</v>
      </c>
      <c r="BA111" s="237">
        <v>9181.9144573120429</v>
      </c>
      <c r="BB111" s="237">
        <v>9090.9733511333943</v>
      </c>
      <c r="BC111" s="237">
        <v>9594.9859724289527</v>
      </c>
      <c r="BD111" s="237">
        <v>10183.483831174497</v>
      </c>
      <c r="BE111" s="237">
        <v>10981.84511333416</v>
      </c>
      <c r="BF111" s="237">
        <v>11777.098544091321</v>
      </c>
      <c r="BG111" s="237">
        <v>12099.239241112189</v>
      </c>
      <c r="BH111" s="237">
        <v>13746.86904842438</v>
      </c>
      <c r="BI111" s="237">
        <v>13997.16306369323</v>
      </c>
      <c r="BJ111" s="237">
        <v>14541.978993934186</v>
      </c>
      <c r="BK111" s="237">
        <v>14861.892512539896</v>
      </c>
      <c r="BL111" s="237">
        <v>15727.437232777631</v>
      </c>
      <c r="BM111" s="237">
        <v>16349.074487446011</v>
      </c>
      <c r="BN111" s="237">
        <v>16477.532024606106</v>
      </c>
      <c r="BO111" s="237">
        <v>16141.755284965273</v>
      </c>
      <c r="BP111" s="237">
        <v>15424.016458568978</v>
      </c>
      <c r="BQ111" s="237">
        <v>14690.613293473614</v>
      </c>
      <c r="BR111" s="237">
        <v>14021.144920935099</v>
      </c>
      <c r="BS111" s="237">
        <v>13341.073839448585</v>
      </c>
      <c r="BT111" s="237">
        <v>12419.04275348032</v>
      </c>
      <c r="BU111" s="237">
        <v>11674.317960914892</v>
      </c>
      <c r="BV111" s="237">
        <v>10866.60371174908</v>
      </c>
      <c r="BW111" s="237">
        <v>10280.402206476096</v>
      </c>
      <c r="BX111" s="134">
        <v>9899.7595307150623</v>
      </c>
      <c r="BY111" s="134">
        <v>9758.1609510573708</v>
      </c>
      <c r="BZ111" s="135">
        <v>9743.1684492429758</v>
      </c>
    </row>
    <row r="112" spans="1:78" x14ac:dyDescent="0.35">
      <c r="B112" s="238" t="s">
        <v>299</v>
      </c>
      <c r="AH112" s="237">
        <v>5244.5706791014891</v>
      </c>
      <c r="AI112" s="237">
        <v>4787.911343082952</v>
      </c>
      <c r="AJ112" s="237">
        <v>5433.7015022211153</v>
      </c>
      <c r="AK112" s="237">
        <v>8169.3429240935611</v>
      </c>
      <c r="AL112" s="237">
        <v>11658.035922065861</v>
      </c>
      <c r="AM112" s="237">
        <v>13874.873557624182</v>
      </c>
      <c r="AN112" s="237">
        <v>14903.244615904452</v>
      </c>
      <c r="AO112" s="237">
        <v>16057.885049454135</v>
      </c>
      <c r="AP112" s="237">
        <v>16494.716384619773</v>
      </c>
      <c r="AQ112" s="237">
        <v>15328.389690338105</v>
      </c>
      <c r="AR112" s="237">
        <v>12845.700469616017</v>
      </c>
      <c r="AS112" s="237">
        <v>11996.319307338592</v>
      </c>
      <c r="AT112" s="237">
        <v>13468.814784403903</v>
      </c>
      <c r="AU112" s="237">
        <v>17394.892974232509</v>
      </c>
      <c r="AV112" s="237">
        <v>21620.616570274753</v>
      </c>
      <c r="AW112" s="237">
        <v>23989.619221984973</v>
      </c>
      <c r="AX112" s="237">
        <v>25284.800100575147</v>
      </c>
      <c r="AY112" s="237">
        <v>26065.676426999791</v>
      </c>
      <c r="AZ112" s="237">
        <v>25326.642618615813</v>
      </c>
      <c r="BA112" s="237">
        <v>23766.604325181634</v>
      </c>
      <c r="BB112" s="237">
        <v>22684.576708008284</v>
      </c>
      <c r="BC112" s="237">
        <v>21850.381178854746</v>
      </c>
      <c r="BD112" s="237">
        <v>20967.367155017091</v>
      </c>
      <c r="BE112" s="237">
        <v>20874.242681096697</v>
      </c>
      <c r="BF112" s="237">
        <v>21567.514839780182</v>
      </c>
      <c r="BG112" s="237">
        <v>21879.882261844647</v>
      </c>
      <c r="BH112" s="237">
        <v>22207.4533826156</v>
      </c>
      <c r="BI112" s="237">
        <v>22678.775438719022</v>
      </c>
      <c r="BJ112" s="237">
        <v>23629.159779453497</v>
      </c>
      <c r="BK112" s="237">
        <v>24464.343527970414</v>
      </c>
      <c r="BL112" s="237">
        <v>25322.135912963826</v>
      </c>
      <c r="BM112" s="237">
        <v>30859.747186728164</v>
      </c>
      <c r="BN112" s="237">
        <v>32245.443009622712</v>
      </c>
      <c r="BO112" s="237">
        <v>33444.608745189085</v>
      </c>
      <c r="BP112" s="237">
        <v>34968.120792651418</v>
      </c>
      <c r="BQ112" s="237">
        <v>34656.092911033389</v>
      </c>
      <c r="BR112" s="237">
        <v>34339.992969429055</v>
      </c>
      <c r="BS112" s="237">
        <v>34567.43012856436</v>
      </c>
      <c r="BT112" s="237">
        <v>33982.941075361967</v>
      </c>
      <c r="BU112" s="237">
        <v>34077.243813355162</v>
      </c>
      <c r="BV112" s="237">
        <v>33898.803853200938</v>
      </c>
      <c r="BW112" s="237">
        <v>33481.096808901348</v>
      </c>
      <c r="BX112" s="134">
        <v>32977.660701566601</v>
      </c>
      <c r="BY112" s="134">
        <v>33065.326576399202</v>
      </c>
      <c r="BZ112" s="135">
        <v>33059.104295641824</v>
      </c>
    </row>
    <row r="113" spans="1:78" s="57" customFormat="1" x14ac:dyDescent="0.35">
      <c r="A113" s="147"/>
      <c r="B113" s="57" t="s">
        <v>88</v>
      </c>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47">
        <f>AH112+AH111</f>
        <v>9378.3982792072675</v>
      </c>
      <c r="AI113" s="47">
        <f t="shared" ref="AI113:BU113" si="1">AI112+AI111</f>
        <v>8672.7873388640946</v>
      </c>
      <c r="AJ113" s="47">
        <f t="shared" si="1"/>
        <v>9369.2100901992999</v>
      </c>
      <c r="AK113" s="47">
        <f t="shared" si="1"/>
        <v>13177.426642840881</v>
      </c>
      <c r="AL113" s="47">
        <f t="shared" si="1"/>
        <v>16929.521098376157</v>
      </c>
      <c r="AM113" s="47">
        <f t="shared" si="1"/>
        <v>19357.488232055872</v>
      </c>
      <c r="AN113" s="47">
        <f t="shared" si="1"/>
        <v>20777.443501968737</v>
      </c>
      <c r="AO113" s="47">
        <f t="shared" si="1"/>
        <v>22147.154854858563</v>
      </c>
      <c r="AP113" s="47">
        <f t="shared" si="1"/>
        <v>22508.567497755121</v>
      </c>
      <c r="AQ113" s="47">
        <f t="shared" si="1"/>
        <v>21092.135418460948</v>
      </c>
      <c r="AR113" s="47">
        <f t="shared" si="1"/>
        <v>18993.348491500528</v>
      </c>
      <c r="AS113" s="47">
        <f t="shared" si="1"/>
        <v>18166.993221543555</v>
      </c>
      <c r="AT113" s="47">
        <f t="shared" si="1"/>
        <v>19873.297575012406</v>
      </c>
      <c r="AU113" s="47">
        <f t="shared" si="1"/>
        <v>24169.252530112011</v>
      </c>
      <c r="AV113" s="47">
        <f t="shared" si="1"/>
        <v>29768.567438528808</v>
      </c>
      <c r="AW113" s="47">
        <f t="shared" si="1"/>
        <v>32663.105846183375</v>
      </c>
      <c r="AX113" s="47">
        <f t="shared" si="1"/>
        <v>34229.585259073399</v>
      </c>
      <c r="AY113" s="47">
        <f t="shared" si="1"/>
        <v>35258.374223294588</v>
      </c>
      <c r="AZ113" s="47">
        <f t="shared" si="1"/>
        <v>34405.60409283825</v>
      </c>
      <c r="BA113" s="47">
        <f t="shared" si="1"/>
        <v>32948.518782493673</v>
      </c>
      <c r="BB113" s="47">
        <f t="shared" si="1"/>
        <v>31775.550059141679</v>
      </c>
      <c r="BC113" s="47">
        <f t="shared" si="1"/>
        <v>31445.367151283699</v>
      </c>
      <c r="BD113" s="47">
        <f t="shared" si="1"/>
        <v>31150.850986191588</v>
      </c>
      <c r="BE113" s="47">
        <f t="shared" si="1"/>
        <v>31856.08779443086</v>
      </c>
      <c r="BF113" s="47">
        <f t="shared" si="1"/>
        <v>33344.613383871503</v>
      </c>
      <c r="BG113" s="47">
        <f t="shared" si="1"/>
        <v>33979.121502956834</v>
      </c>
      <c r="BH113" s="47">
        <f t="shared" si="1"/>
        <v>35954.322431039982</v>
      </c>
      <c r="BI113" s="47">
        <f t="shared" si="1"/>
        <v>36675.938502412253</v>
      </c>
      <c r="BJ113" s="47">
        <f t="shared" si="1"/>
        <v>38171.138773387684</v>
      </c>
      <c r="BK113" s="47">
        <f t="shared" si="1"/>
        <v>39326.23604051031</v>
      </c>
      <c r="BL113" s="47">
        <f t="shared" si="1"/>
        <v>41049.573145741459</v>
      </c>
      <c r="BM113" s="47">
        <f t="shared" si="1"/>
        <v>47208.821674174178</v>
      </c>
      <c r="BN113" s="47">
        <f t="shared" si="1"/>
        <v>48722.975034228817</v>
      </c>
      <c r="BO113" s="47">
        <f t="shared" si="1"/>
        <v>49586.364030154356</v>
      </c>
      <c r="BP113" s="47">
        <f t="shared" si="1"/>
        <v>50392.137251220396</v>
      </c>
      <c r="BQ113" s="47">
        <f t="shared" si="1"/>
        <v>49346.706204507005</v>
      </c>
      <c r="BR113" s="47">
        <f t="shared" si="1"/>
        <v>48361.137890364153</v>
      </c>
      <c r="BS113" s="47">
        <f t="shared" si="1"/>
        <v>47908.503968012941</v>
      </c>
      <c r="BT113" s="47">
        <f t="shared" si="1"/>
        <v>46401.983828842291</v>
      </c>
      <c r="BU113" s="47">
        <f t="shared" si="1"/>
        <v>45751.561774270056</v>
      </c>
      <c r="BV113" s="47">
        <f>BV112+BV111</f>
        <v>44765.407564950016</v>
      </c>
      <c r="BW113" s="47">
        <f>BW112+BW111</f>
        <v>43761.499015377442</v>
      </c>
      <c r="BX113" s="47">
        <f>BX112+BX111</f>
        <v>42877.420232281664</v>
      </c>
      <c r="BY113" s="47">
        <f>BY112+BY111</f>
        <v>42823.487527456571</v>
      </c>
      <c r="BZ113" s="48">
        <f>BZ112+BZ111</f>
        <v>42802.272744884802</v>
      </c>
    </row>
    <row r="114" spans="1:78" ht="16" thickBot="1" x14ac:dyDescent="0.4">
      <c r="A114" s="150"/>
      <c r="B114" s="98"/>
      <c r="C114" s="98"/>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271"/>
      <c r="AI114" s="271"/>
      <c r="AJ114" s="271"/>
      <c r="AK114" s="271"/>
      <c r="AL114" s="271"/>
      <c r="AM114" s="271"/>
      <c r="AN114" s="271"/>
      <c r="AO114" s="271"/>
      <c r="AP114" s="271"/>
      <c r="AQ114" s="271"/>
      <c r="AR114" s="271"/>
      <c r="AS114" s="271"/>
      <c r="AT114" s="271"/>
      <c r="AU114" s="271"/>
      <c r="AV114" s="271"/>
      <c r="AW114" s="271"/>
      <c r="AX114" s="271"/>
      <c r="AY114" s="271"/>
      <c r="AZ114" s="271"/>
      <c r="BA114" s="271"/>
      <c r="BB114" s="271"/>
      <c r="BC114" s="271"/>
      <c r="BD114" s="271"/>
      <c r="BE114" s="271"/>
      <c r="BF114" s="271"/>
      <c r="BG114" s="271"/>
      <c r="BH114" s="271"/>
      <c r="BI114" s="271"/>
      <c r="BJ114" s="271"/>
      <c r="BK114" s="271"/>
      <c r="BL114" s="271"/>
      <c r="BM114" s="271"/>
      <c r="BN114" s="271"/>
      <c r="BO114" s="271"/>
      <c r="BP114" s="271"/>
      <c r="BQ114" s="271"/>
      <c r="BR114" s="271"/>
      <c r="BS114" s="271"/>
      <c r="BT114" s="103"/>
      <c r="BU114" s="103"/>
      <c r="BV114" s="103"/>
      <c r="BW114" s="103"/>
      <c r="BX114" s="103"/>
      <c r="BY114" s="103"/>
      <c r="BZ114" s="10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48"/>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207" bestFit="1" customWidth="1"/>
    <col min="2" max="2" width="75.7265625" style="194" customWidth="1"/>
    <col min="3" max="3" width="25.7265625" style="194" customWidth="1"/>
    <col min="4" max="75" width="12.7265625" style="219" customWidth="1"/>
    <col min="76" max="78" width="12.7265625" style="235" customWidth="1"/>
    <col min="79" max="16384" width="9.08984375" style="235"/>
  </cols>
  <sheetData>
    <row r="1" spans="1:78" s="233" customFormat="1" ht="25.15" customHeight="1" thickBot="1" x14ac:dyDescent="0.3">
      <c r="A1" s="36" t="s">
        <v>42</v>
      </c>
      <c r="B1" s="37" t="s">
        <v>71</v>
      </c>
      <c r="C1" s="89"/>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row>
    <row r="2" spans="1:78" ht="33" customHeight="1" x14ac:dyDescent="0.35">
      <c r="A2" s="40" t="s">
        <v>588</v>
      </c>
      <c r="B2" s="192" t="s">
        <v>336</v>
      </c>
      <c r="C2" s="193"/>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236" customFormat="1" x14ac:dyDescent="0.35">
      <c r="A3" s="45">
        <v>2018</v>
      </c>
      <c r="B3" s="195" t="s">
        <v>291</v>
      </c>
      <c r="C3" s="196"/>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2"/>
      <c r="B4" s="198" t="s">
        <v>225</v>
      </c>
      <c r="C4" s="199"/>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1"/>
    </row>
    <row r="5" spans="1:78" ht="27" customHeight="1" x14ac:dyDescent="0.35">
      <c r="B5" s="272" t="s">
        <v>292</v>
      </c>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56" t="s">
        <v>293</v>
      </c>
      <c r="BI5" s="204"/>
      <c r="BJ5" s="204"/>
      <c r="BK5" s="204"/>
      <c r="BL5" s="204"/>
      <c r="BM5" s="204"/>
      <c r="BN5" s="204"/>
      <c r="BO5" s="204"/>
      <c r="BP5" s="204"/>
      <c r="BQ5" s="204"/>
      <c r="BR5" s="204"/>
      <c r="BS5" s="204"/>
      <c r="BT5" s="204"/>
      <c r="BU5" s="204"/>
      <c r="BX5" s="252"/>
      <c r="BY5" s="252"/>
      <c r="BZ5" s="273"/>
    </row>
    <row r="6" spans="1:78" x14ac:dyDescent="0.35">
      <c r="B6" s="274" t="s">
        <v>337</v>
      </c>
      <c r="AH6" s="204">
        <v>0</v>
      </c>
      <c r="AI6" s="204">
        <v>1723</v>
      </c>
      <c r="AJ6" s="204">
        <v>1694</v>
      </c>
      <c r="AK6" s="204">
        <v>1738</v>
      </c>
      <c r="AL6" s="204">
        <v>1781</v>
      </c>
      <c r="AM6" s="204">
        <v>1651</v>
      </c>
      <c r="AN6" s="204">
        <v>1683</v>
      </c>
      <c r="AO6" s="204">
        <v>1717</v>
      </c>
      <c r="AP6" s="204">
        <v>1722</v>
      </c>
      <c r="AQ6" s="204">
        <v>1727</v>
      </c>
      <c r="AR6" s="204">
        <v>1719</v>
      </c>
      <c r="AS6" s="204">
        <v>1607</v>
      </c>
      <c r="AT6" s="204">
        <v>1675</v>
      </c>
      <c r="AU6" s="204">
        <v>1575</v>
      </c>
      <c r="AV6" s="204">
        <v>1643</v>
      </c>
      <c r="AW6" s="204">
        <v>1736</v>
      </c>
      <c r="AX6" s="204">
        <v>1765</v>
      </c>
      <c r="AY6" s="204">
        <v>1781</v>
      </c>
      <c r="AZ6" s="204">
        <v>1764</v>
      </c>
      <c r="BA6" s="204">
        <v>1705</v>
      </c>
      <c r="BB6" s="204">
        <v>1643</v>
      </c>
      <c r="BC6" s="204">
        <v>1620</v>
      </c>
      <c r="BD6" s="204">
        <v>1671</v>
      </c>
      <c r="BE6" s="204">
        <v>1750</v>
      </c>
      <c r="BF6" s="204">
        <v>1776</v>
      </c>
      <c r="BG6" s="205">
        <v>1979</v>
      </c>
      <c r="BH6" s="275">
        <v>2594</v>
      </c>
      <c r="BI6" s="205">
        <v>2700</v>
      </c>
      <c r="BJ6" s="205">
        <v>2729</v>
      </c>
      <c r="BK6" s="205">
        <v>2732</v>
      </c>
      <c r="BL6" s="205">
        <v>2724</v>
      </c>
      <c r="BM6" s="205">
        <v>2736</v>
      </c>
      <c r="BN6" s="205">
        <v>2718</v>
      </c>
      <c r="BO6" s="205">
        <v>2649</v>
      </c>
      <c r="BP6" s="205">
        <v>2505</v>
      </c>
      <c r="BQ6" s="205">
        <v>2380</v>
      </c>
      <c r="BR6" s="205">
        <v>2228</v>
      </c>
      <c r="BS6" s="205">
        <v>2098</v>
      </c>
      <c r="BT6" s="205">
        <v>1903</v>
      </c>
      <c r="BU6" s="205">
        <v>1778</v>
      </c>
      <c r="BV6" s="205">
        <v>1655</v>
      </c>
      <c r="BW6" s="205">
        <v>1541</v>
      </c>
      <c r="BX6" s="205">
        <v>1453</v>
      </c>
      <c r="BY6" s="205">
        <v>1426</v>
      </c>
      <c r="BZ6" s="206">
        <v>1416</v>
      </c>
    </row>
    <row r="7" spans="1:78" x14ac:dyDescent="0.35">
      <c r="B7" s="274" t="s">
        <v>338</v>
      </c>
      <c r="AH7" s="205">
        <v>0</v>
      </c>
      <c r="AI7" s="204">
        <v>207</v>
      </c>
      <c r="AJ7" s="204">
        <v>205</v>
      </c>
      <c r="AK7" s="204">
        <v>221</v>
      </c>
      <c r="AL7" s="204">
        <v>240</v>
      </c>
      <c r="AM7" s="204">
        <v>241</v>
      </c>
      <c r="AN7" s="204">
        <v>273</v>
      </c>
      <c r="AO7" s="204">
        <v>301</v>
      </c>
      <c r="AP7" s="204">
        <v>327</v>
      </c>
      <c r="AQ7" s="204">
        <v>352</v>
      </c>
      <c r="AR7" s="204">
        <v>247</v>
      </c>
      <c r="AS7" s="204">
        <v>290</v>
      </c>
      <c r="AT7" s="204">
        <v>330</v>
      </c>
      <c r="AU7" s="204">
        <v>375</v>
      </c>
      <c r="AV7" s="204">
        <v>425</v>
      </c>
      <c r="AW7" s="204">
        <v>527</v>
      </c>
      <c r="AX7" s="204">
        <v>618</v>
      </c>
      <c r="AY7" s="204">
        <v>739</v>
      </c>
      <c r="AZ7" s="204">
        <v>786</v>
      </c>
      <c r="BA7" s="204">
        <v>849</v>
      </c>
      <c r="BB7" s="204">
        <v>898</v>
      </c>
      <c r="BC7" s="204">
        <v>932</v>
      </c>
      <c r="BD7" s="204">
        <v>994</v>
      </c>
      <c r="BE7" s="204">
        <v>1048</v>
      </c>
      <c r="BF7" s="204">
        <v>1091</v>
      </c>
      <c r="BG7" s="204">
        <v>1121</v>
      </c>
      <c r="BH7" s="275">
        <v>1213</v>
      </c>
      <c r="BI7" s="205">
        <v>1198</v>
      </c>
      <c r="BJ7" s="205">
        <v>1196</v>
      </c>
      <c r="BK7" s="205">
        <v>1196</v>
      </c>
      <c r="BL7" s="205">
        <v>1313</v>
      </c>
      <c r="BM7" s="205">
        <v>1446</v>
      </c>
      <c r="BN7" s="205">
        <v>1548</v>
      </c>
      <c r="BO7" s="205">
        <v>1658</v>
      </c>
      <c r="BP7" s="205">
        <v>1895</v>
      </c>
      <c r="BQ7" s="205">
        <v>2164</v>
      </c>
      <c r="BR7" s="205">
        <v>2373</v>
      </c>
      <c r="BS7" s="205">
        <v>2429</v>
      </c>
      <c r="BT7" s="205">
        <v>2385</v>
      </c>
      <c r="BU7" s="205">
        <v>2290</v>
      </c>
      <c r="BV7" s="205">
        <v>2343</v>
      </c>
      <c r="BW7" s="205">
        <v>2349</v>
      </c>
      <c r="BX7" s="205">
        <v>2361</v>
      </c>
      <c r="BY7" s="205">
        <v>2356</v>
      </c>
      <c r="BZ7" s="206">
        <v>2351</v>
      </c>
    </row>
    <row r="8" spans="1:78" x14ac:dyDescent="0.35">
      <c r="B8" s="274" t="s">
        <v>339</v>
      </c>
      <c r="AH8" s="205">
        <v>0</v>
      </c>
      <c r="AI8" s="204">
        <v>306</v>
      </c>
      <c r="AJ8" s="204">
        <v>316</v>
      </c>
      <c r="AK8" s="204">
        <v>369</v>
      </c>
      <c r="AL8" s="204">
        <v>415</v>
      </c>
      <c r="AM8" s="204">
        <v>449</v>
      </c>
      <c r="AN8" s="204">
        <v>492</v>
      </c>
      <c r="AO8" s="204">
        <v>575</v>
      </c>
      <c r="AP8" s="204">
        <v>602</v>
      </c>
      <c r="AQ8" s="204">
        <v>629</v>
      </c>
      <c r="AR8" s="204">
        <v>694</v>
      </c>
      <c r="AS8" s="204">
        <v>756</v>
      </c>
      <c r="AT8" s="204">
        <v>793</v>
      </c>
      <c r="AU8" s="204">
        <v>871</v>
      </c>
      <c r="AV8" s="204">
        <v>957</v>
      </c>
      <c r="AW8" s="204">
        <v>1013</v>
      </c>
      <c r="AX8" s="204">
        <v>1039</v>
      </c>
      <c r="AY8" s="204">
        <v>1056</v>
      </c>
      <c r="AZ8" s="204">
        <v>1059</v>
      </c>
      <c r="BA8" s="204">
        <v>995</v>
      </c>
      <c r="BB8" s="204">
        <v>949</v>
      </c>
      <c r="BC8" s="204">
        <v>931</v>
      </c>
      <c r="BD8" s="204">
        <v>913</v>
      </c>
      <c r="BE8" s="204">
        <v>886</v>
      </c>
      <c r="BF8" s="204">
        <v>857</v>
      </c>
      <c r="BG8" s="204">
        <v>841</v>
      </c>
      <c r="BH8" s="275">
        <v>808</v>
      </c>
      <c r="BI8" s="205">
        <v>784</v>
      </c>
      <c r="BJ8" s="205">
        <v>776</v>
      </c>
      <c r="BK8" s="205">
        <v>753</v>
      </c>
      <c r="BL8" s="205">
        <v>737</v>
      </c>
      <c r="BM8" s="205">
        <v>706</v>
      </c>
      <c r="BN8" s="205">
        <v>653</v>
      </c>
      <c r="BO8" s="205">
        <v>589</v>
      </c>
      <c r="BP8" s="205">
        <v>534</v>
      </c>
      <c r="BQ8" s="205">
        <v>491</v>
      </c>
      <c r="BR8" s="205">
        <v>462</v>
      </c>
      <c r="BS8" s="205">
        <v>431</v>
      </c>
      <c r="BT8" s="205">
        <v>400</v>
      </c>
      <c r="BU8" s="205">
        <v>378</v>
      </c>
      <c r="BV8" s="205">
        <v>376</v>
      </c>
      <c r="BW8" s="205">
        <v>350</v>
      </c>
      <c r="BX8" s="205">
        <v>326</v>
      </c>
      <c r="BY8" s="205">
        <v>311</v>
      </c>
      <c r="BZ8" s="206">
        <v>304</v>
      </c>
    </row>
    <row r="9" spans="1:78" x14ac:dyDescent="0.35">
      <c r="B9" s="274" t="s">
        <v>340</v>
      </c>
      <c r="AH9" s="205">
        <v>0</v>
      </c>
      <c r="AI9" s="205">
        <v>551</v>
      </c>
      <c r="AJ9" s="205">
        <v>746</v>
      </c>
      <c r="AK9" s="205">
        <v>1179</v>
      </c>
      <c r="AL9" s="205">
        <v>1611</v>
      </c>
      <c r="AM9" s="205">
        <v>1813</v>
      </c>
      <c r="AN9" s="205">
        <v>1885</v>
      </c>
      <c r="AO9" s="205">
        <v>1892</v>
      </c>
      <c r="AP9" s="205">
        <v>1832</v>
      </c>
      <c r="AQ9" s="205">
        <v>1578</v>
      </c>
      <c r="AR9" s="205">
        <v>1249</v>
      </c>
      <c r="AS9" s="205">
        <v>1031</v>
      </c>
      <c r="AT9" s="205">
        <v>1007</v>
      </c>
      <c r="AU9" s="205">
        <v>1441</v>
      </c>
      <c r="AV9" s="205">
        <v>1753</v>
      </c>
      <c r="AW9" s="205">
        <v>1790</v>
      </c>
      <c r="AX9" s="205">
        <v>1800</v>
      </c>
      <c r="AY9" s="205">
        <v>1659</v>
      </c>
      <c r="AZ9" s="205">
        <v>1437</v>
      </c>
      <c r="BA9" s="205">
        <v>987</v>
      </c>
      <c r="BB9" s="205">
        <v>869</v>
      </c>
      <c r="BC9" s="205">
        <v>913</v>
      </c>
      <c r="BD9" s="205">
        <v>785</v>
      </c>
      <c r="BE9" s="205">
        <v>686</v>
      </c>
      <c r="BF9" s="205">
        <v>665</v>
      </c>
      <c r="BG9" s="205">
        <v>649</v>
      </c>
      <c r="BH9" s="275">
        <v>602</v>
      </c>
      <c r="BI9" s="205">
        <v>647</v>
      </c>
      <c r="BJ9" s="205">
        <v>706</v>
      </c>
      <c r="BK9" s="205">
        <v>622</v>
      </c>
      <c r="BL9" s="205">
        <v>716</v>
      </c>
      <c r="BM9" s="205">
        <v>1103</v>
      </c>
      <c r="BN9" s="205">
        <v>1091</v>
      </c>
      <c r="BO9" s="205">
        <v>1227</v>
      </c>
      <c r="BP9" s="205">
        <v>1260</v>
      </c>
      <c r="BQ9" s="205">
        <v>1059</v>
      </c>
      <c r="BR9" s="205">
        <v>721</v>
      </c>
      <c r="BS9" s="205">
        <v>540</v>
      </c>
      <c r="BT9" s="205">
        <v>407</v>
      </c>
      <c r="BU9" s="205">
        <v>365</v>
      </c>
      <c r="BV9" s="205">
        <v>581</v>
      </c>
      <c r="BW9" s="205">
        <v>618</v>
      </c>
      <c r="BX9" s="205">
        <v>642</v>
      </c>
      <c r="BY9" s="205">
        <v>652</v>
      </c>
      <c r="BZ9" s="206">
        <v>653</v>
      </c>
    </row>
    <row r="10" spans="1:78" x14ac:dyDescent="0.35">
      <c r="B10" s="274" t="s">
        <v>341</v>
      </c>
      <c r="AH10" s="205">
        <v>0</v>
      </c>
      <c r="AI10" s="205">
        <v>51</v>
      </c>
      <c r="AJ10" s="205">
        <v>49</v>
      </c>
      <c r="AK10" s="205">
        <v>77</v>
      </c>
      <c r="AL10" s="205">
        <v>110</v>
      </c>
      <c r="AM10" s="205">
        <v>182</v>
      </c>
      <c r="AN10" s="205">
        <v>208</v>
      </c>
      <c r="AO10" s="205">
        <v>224</v>
      </c>
      <c r="AP10" s="205">
        <v>228</v>
      </c>
      <c r="AQ10" s="205">
        <v>231</v>
      </c>
      <c r="AR10" s="205">
        <v>180</v>
      </c>
      <c r="AS10" s="205">
        <v>293</v>
      </c>
      <c r="AT10" s="205">
        <v>319</v>
      </c>
      <c r="AU10" s="205">
        <v>331</v>
      </c>
      <c r="AV10" s="205">
        <v>401</v>
      </c>
      <c r="AW10" s="205">
        <v>446</v>
      </c>
      <c r="AX10" s="205">
        <v>425</v>
      </c>
      <c r="AY10" s="205">
        <v>422</v>
      </c>
      <c r="AZ10" s="205">
        <v>444</v>
      </c>
      <c r="BA10" s="205">
        <v>394</v>
      </c>
      <c r="BB10" s="205">
        <v>345</v>
      </c>
      <c r="BC10" s="205">
        <v>339</v>
      </c>
      <c r="BD10" s="205">
        <v>323</v>
      </c>
      <c r="BE10" s="205">
        <v>301</v>
      </c>
      <c r="BF10" s="205">
        <v>265</v>
      </c>
      <c r="BG10" s="205">
        <v>256</v>
      </c>
      <c r="BH10" s="275">
        <v>166</v>
      </c>
      <c r="BI10" s="205">
        <v>160</v>
      </c>
      <c r="BJ10" s="205">
        <v>162</v>
      </c>
      <c r="BK10" s="205">
        <v>169</v>
      </c>
      <c r="BL10" s="205">
        <v>174</v>
      </c>
      <c r="BM10" s="205">
        <v>174</v>
      </c>
      <c r="BN10" s="205">
        <v>180</v>
      </c>
      <c r="BO10" s="205">
        <v>182</v>
      </c>
      <c r="BP10" s="205">
        <v>189</v>
      </c>
      <c r="BQ10" s="205">
        <v>196</v>
      </c>
      <c r="BR10" s="205">
        <v>199</v>
      </c>
      <c r="BS10" s="205">
        <v>202</v>
      </c>
      <c r="BT10" s="205">
        <v>204</v>
      </c>
      <c r="BU10" s="205">
        <v>204</v>
      </c>
      <c r="BV10" s="205">
        <v>224</v>
      </c>
      <c r="BW10" s="205">
        <v>235</v>
      </c>
      <c r="BX10" s="205">
        <v>241</v>
      </c>
      <c r="BY10" s="205">
        <v>248</v>
      </c>
      <c r="BZ10" s="206">
        <v>255</v>
      </c>
    </row>
    <row r="11" spans="1:78" ht="26.25" customHeight="1" x14ac:dyDescent="0.35">
      <c r="B11" s="239" t="s">
        <v>299</v>
      </c>
      <c r="AH11" s="204">
        <f>SUM(AH7:AH10)</f>
        <v>0</v>
      </c>
      <c r="AI11" s="204">
        <f t="shared" ref="AI11:BU11" si="0">SUM(AI7:AI10)</f>
        <v>1115</v>
      </c>
      <c r="AJ11" s="204">
        <f t="shared" si="0"/>
        <v>1316</v>
      </c>
      <c r="AK11" s="204">
        <f t="shared" si="0"/>
        <v>1846</v>
      </c>
      <c r="AL11" s="204">
        <f t="shared" si="0"/>
        <v>2376</v>
      </c>
      <c r="AM11" s="204">
        <f t="shared" si="0"/>
        <v>2685</v>
      </c>
      <c r="AN11" s="204">
        <f t="shared" si="0"/>
        <v>2858</v>
      </c>
      <c r="AO11" s="204">
        <f t="shared" si="0"/>
        <v>2992</v>
      </c>
      <c r="AP11" s="204">
        <f t="shared" si="0"/>
        <v>2989</v>
      </c>
      <c r="AQ11" s="204">
        <f t="shared" si="0"/>
        <v>2790</v>
      </c>
      <c r="AR11" s="204">
        <f t="shared" si="0"/>
        <v>2370</v>
      </c>
      <c r="AS11" s="204">
        <f t="shared" si="0"/>
        <v>2370</v>
      </c>
      <c r="AT11" s="204">
        <f t="shared" si="0"/>
        <v>2449</v>
      </c>
      <c r="AU11" s="204">
        <f t="shared" si="0"/>
        <v>3018</v>
      </c>
      <c r="AV11" s="204">
        <f t="shared" si="0"/>
        <v>3536</v>
      </c>
      <c r="AW11" s="204">
        <f t="shared" si="0"/>
        <v>3776</v>
      </c>
      <c r="AX11" s="204">
        <f t="shared" si="0"/>
        <v>3882</v>
      </c>
      <c r="AY11" s="204">
        <f t="shared" si="0"/>
        <v>3876</v>
      </c>
      <c r="AZ11" s="204">
        <f t="shared" si="0"/>
        <v>3726</v>
      </c>
      <c r="BA11" s="204">
        <f t="shared" si="0"/>
        <v>3225</v>
      </c>
      <c r="BB11" s="204">
        <f t="shared" si="0"/>
        <v>3061</v>
      </c>
      <c r="BC11" s="204">
        <f t="shared" si="0"/>
        <v>3115</v>
      </c>
      <c r="BD11" s="204">
        <f t="shared" si="0"/>
        <v>3015</v>
      </c>
      <c r="BE11" s="204">
        <f t="shared" si="0"/>
        <v>2921</v>
      </c>
      <c r="BF11" s="204">
        <f t="shared" si="0"/>
        <v>2878</v>
      </c>
      <c r="BG11" s="204">
        <f t="shared" si="0"/>
        <v>2867</v>
      </c>
      <c r="BH11" s="275">
        <f t="shared" si="0"/>
        <v>2789</v>
      </c>
      <c r="BI11" s="205">
        <f t="shared" si="0"/>
        <v>2789</v>
      </c>
      <c r="BJ11" s="205">
        <f t="shared" si="0"/>
        <v>2840</v>
      </c>
      <c r="BK11" s="205">
        <f t="shared" si="0"/>
        <v>2740</v>
      </c>
      <c r="BL11" s="205">
        <f t="shared" si="0"/>
        <v>2940</v>
      </c>
      <c r="BM11" s="205">
        <f t="shared" si="0"/>
        <v>3429</v>
      </c>
      <c r="BN11" s="205">
        <f t="shared" si="0"/>
        <v>3472</v>
      </c>
      <c r="BO11" s="205">
        <f t="shared" si="0"/>
        <v>3656</v>
      </c>
      <c r="BP11" s="205">
        <f t="shared" si="0"/>
        <v>3878</v>
      </c>
      <c r="BQ11" s="205">
        <f t="shared" si="0"/>
        <v>3910</v>
      </c>
      <c r="BR11" s="205">
        <f t="shared" si="0"/>
        <v>3755</v>
      </c>
      <c r="BS11" s="205">
        <f t="shared" si="0"/>
        <v>3602</v>
      </c>
      <c r="BT11" s="205">
        <f t="shared" si="0"/>
        <v>3396</v>
      </c>
      <c r="BU11" s="205">
        <f t="shared" si="0"/>
        <v>3237</v>
      </c>
      <c r="BV11" s="205">
        <f>SUM(BV7:BV10)</f>
        <v>3524</v>
      </c>
      <c r="BW11" s="205">
        <f>SUM(BW7:BW10)</f>
        <v>3552</v>
      </c>
      <c r="BX11" s="205">
        <f>SUM(BX7:BX10)</f>
        <v>3570</v>
      </c>
      <c r="BY11" s="205">
        <f>SUM(BY7:BY10)</f>
        <v>3567</v>
      </c>
      <c r="BZ11" s="206">
        <f>SUM(BZ7:BZ10)</f>
        <v>3563</v>
      </c>
    </row>
    <row r="12" spans="1:78" x14ac:dyDescent="0.35">
      <c r="B12" s="274" t="s">
        <v>300</v>
      </c>
      <c r="AH12" s="204">
        <f>AH11+AH6</f>
        <v>0</v>
      </c>
      <c r="AI12" s="204">
        <f t="shared" ref="AI12:BU12" si="1">AI11+AI6</f>
        <v>2838</v>
      </c>
      <c r="AJ12" s="204">
        <f t="shared" si="1"/>
        <v>3010</v>
      </c>
      <c r="AK12" s="204">
        <f t="shared" si="1"/>
        <v>3584</v>
      </c>
      <c r="AL12" s="204">
        <f t="shared" si="1"/>
        <v>4157</v>
      </c>
      <c r="AM12" s="204">
        <f t="shared" si="1"/>
        <v>4336</v>
      </c>
      <c r="AN12" s="204">
        <f t="shared" si="1"/>
        <v>4541</v>
      </c>
      <c r="AO12" s="204">
        <f t="shared" si="1"/>
        <v>4709</v>
      </c>
      <c r="AP12" s="204">
        <f t="shared" si="1"/>
        <v>4711</v>
      </c>
      <c r="AQ12" s="204">
        <f t="shared" si="1"/>
        <v>4517</v>
      </c>
      <c r="AR12" s="204">
        <f t="shared" si="1"/>
        <v>4089</v>
      </c>
      <c r="AS12" s="204">
        <f t="shared" si="1"/>
        <v>3977</v>
      </c>
      <c r="AT12" s="204">
        <f t="shared" si="1"/>
        <v>4124</v>
      </c>
      <c r="AU12" s="204">
        <f t="shared" si="1"/>
        <v>4593</v>
      </c>
      <c r="AV12" s="204">
        <f t="shared" si="1"/>
        <v>5179</v>
      </c>
      <c r="AW12" s="204">
        <f t="shared" si="1"/>
        <v>5512</v>
      </c>
      <c r="AX12" s="204">
        <f t="shared" si="1"/>
        <v>5647</v>
      </c>
      <c r="AY12" s="204">
        <f t="shared" si="1"/>
        <v>5657</v>
      </c>
      <c r="AZ12" s="204">
        <f t="shared" si="1"/>
        <v>5490</v>
      </c>
      <c r="BA12" s="204">
        <f t="shared" si="1"/>
        <v>4930</v>
      </c>
      <c r="BB12" s="204">
        <f t="shared" si="1"/>
        <v>4704</v>
      </c>
      <c r="BC12" s="204">
        <f t="shared" si="1"/>
        <v>4735</v>
      </c>
      <c r="BD12" s="204">
        <f t="shared" si="1"/>
        <v>4686</v>
      </c>
      <c r="BE12" s="204">
        <f t="shared" si="1"/>
        <v>4671</v>
      </c>
      <c r="BF12" s="204">
        <f t="shared" si="1"/>
        <v>4654</v>
      </c>
      <c r="BG12" s="204">
        <f t="shared" si="1"/>
        <v>4846</v>
      </c>
      <c r="BH12" s="275">
        <f t="shared" si="1"/>
        <v>5383</v>
      </c>
      <c r="BI12" s="205">
        <f t="shared" si="1"/>
        <v>5489</v>
      </c>
      <c r="BJ12" s="205">
        <f t="shared" si="1"/>
        <v>5569</v>
      </c>
      <c r="BK12" s="205">
        <f t="shared" si="1"/>
        <v>5472</v>
      </c>
      <c r="BL12" s="205">
        <f t="shared" si="1"/>
        <v>5664</v>
      </c>
      <c r="BM12" s="205">
        <f t="shared" si="1"/>
        <v>6165</v>
      </c>
      <c r="BN12" s="205">
        <f t="shared" si="1"/>
        <v>6190</v>
      </c>
      <c r="BO12" s="205">
        <f t="shared" si="1"/>
        <v>6305</v>
      </c>
      <c r="BP12" s="205">
        <f t="shared" si="1"/>
        <v>6383</v>
      </c>
      <c r="BQ12" s="205">
        <f t="shared" si="1"/>
        <v>6290</v>
      </c>
      <c r="BR12" s="205">
        <f t="shared" si="1"/>
        <v>5983</v>
      </c>
      <c r="BS12" s="205">
        <f t="shared" si="1"/>
        <v>5700</v>
      </c>
      <c r="BT12" s="205">
        <f t="shared" si="1"/>
        <v>5299</v>
      </c>
      <c r="BU12" s="205">
        <f t="shared" si="1"/>
        <v>5015</v>
      </c>
      <c r="BV12" s="205">
        <f>BV11+BV6</f>
        <v>5179</v>
      </c>
      <c r="BW12" s="205">
        <f>BW11+BW6</f>
        <v>5093</v>
      </c>
      <c r="BX12" s="205">
        <f>BX11+BX6</f>
        <v>5023</v>
      </c>
      <c r="BY12" s="205">
        <f>BY11+BY6</f>
        <v>4993</v>
      </c>
      <c r="BZ12" s="206">
        <f>BZ11+BZ6</f>
        <v>4979</v>
      </c>
    </row>
    <row r="13" spans="1:78" ht="26.25" customHeight="1" x14ac:dyDescent="0.35">
      <c r="B13" s="272" t="s">
        <v>301</v>
      </c>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75"/>
      <c r="BI13" s="204"/>
      <c r="BJ13" s="204"/>
      <c r="BK13" s="204"/>
      <c r="BL13" s="204"/>
      <c r="BM13" s="204"/>
      <c r="BN13" s="204"/>
      <c r="BO13" s="204"/>
      <c r="BP13" s="204"/>
      <c r="BQ13" s="204"/>
      <c r="BR13" s="204"/>
      <c r="BS13" s="204"/>
      <c r="BT13" s="204"/>
      <c r="BU13" s="204"/>
      <c r="BV13" s="204"/>
      <c r="BW13" s="204"/>
      <c r="BX13" s="205"/>
      <c r="BY13" s="205"/>
      <c r="BZ13" s="206"/>
    </row>
    <row r="14" spans="1:78" x14ac:dyDescent="0.35">
      <c r="B14" s="274" t="s">
        <v>337</v>
      </c>
      <c r="AH14" s="204"/>
      <c r="AI14" s="204"/>
      <c r="AJ14" s="204"/>
      <c r="AK14" s="204"/>
      <c r="AL14" s="204"/>
      <c r="AM14" s="204"/>
      <c r="AN14" s="204"/>
      <c r="AO14" s="204"/>
      <c r="AP14" s="204"/>
      <c r="AQ14" s="204"/>
      <c r="AR14" s="204"/>
      <c r="AS14" s="204"/>
      <c r="AT14" s="204"/>
      <c r="AU14" s="204"/>
      <c r="AV14" s="204"/>
      <c r="AW14" s="204"/>
      <c r="AX14" s="204"/>
      <c r="AY14" s="204"/>
      <c r="AZ14" s="204"/>
      <c r="BA14" s="204">
        <v>0</v>
      </c>
      <c r="BB14" s="204">
        <v>0</v>
      </c>
      <c r="BC14" s="204">
        <v>0</v>
      </c>
      <c r="BD14" s="204">
        <v>0</v>
      </c>
      <c r="BE14" s="204">
        <v>0</v>
      </c>
      <c r="BF14" s="204">
        <v>0</v>
      </c>
      <c r="BG14" s="204">
        <v>0</v>
      </c>
      <c r="BH14" s="275">
        <v>116</v>
      </c>
      <c r="BI14" s="205">
        <v>122</v>
      </c>
      <c r="BJ14" s="205">
        <v>121</v>
      </c>
      <c r="BK14" s="205">
        <v>120</v>
      </c>
      <c r="BL14" s="205">
        <v>118</v>
      </c>
      <c r="BM14" s="205">
        <v>121</v>
      </c>
      <c r="BN14" s="205">
        <v>119</v>
      </c>
      <c r="BO14" s="205">
        <v>111</v>
      </c>
      <c r="BP14" s="205">
        <v>99</v>
      </c>
      <c r="BQ14" s="205">
        <v>88</v>
      </c>
      <c r="BR14" s="205">
        <v>79</v>
      </c>
      <c r="BS14" s="205">
        <v>71</v>
      </c>
      <c r="BT14" s="205">
        <v>49</v>
      </c>
      <c r="BU14" s="205">
        <v>43</v>
      </c>
      <c r="BV14" s="204"/>
      <c r="BW14" s="204"/>
      <c r="BX14" s="205"/>
      <c r="BY14" s="205"/>
      <c r="BZ14" s="206"/>
    </row>
    <row r="15" spans="1:78" x14ac:dyDescent="0.35">
      <c r="B15" s="274" t="s">
        <v>338</v>
      </c>
      <c r="AH15" s="204"/>
      <c r="AI15" s="204"/>
      <c r="AJ15" s="204"/>
      <c r="AK15" s="204"/>
      <c r="AL15" s="204"/>
      <c r="AM15" s="204"/>
      <c r="AN15" s="204"/>
      <c r="AO15" s="204"/>
      <c r="AP15" s="204"/>
      <c r="AQ15" s="204"/>
      <c r="AR15" s="204"/>
      <c r="AS15" s="204"/>
      <c r="AT15" s="204"/>
      <c r="AU15" s="204"/>
      <c r="AV15" s="204"/>
      <c r="AW15" s="204"/>
      <c r="AX15" s="204"/>
      <c r="AY15" s="204"/>
      <c r="AZ15" s="204"/>
      <c r="BA15" s="204">
        <v>0</v>
      </c>
      <c r="BB15" s="204">
        <v>0</v>
      </c>
      <c r="BC15" s="204">
        <v>0</v>
      </c>
      <c r="BD15" s="204">
        <v>0</v>
      </c>
      <c r="BE15" s="204">
        <v>0</v>
      </c>
      <c r="BF15" s="204">
        <v>0</v>
      </c>
      <c r="BG15" s="204">
        <v>0</v>
      </c>
      <c r="BH15" s="275">
        <v>70</v>
      </c>
      <c r="BI15" s="205">
        <v>66</v>
      </c>
      <c r="BJ15" s="205">
        <v>61</v>
      </c>
      <c r="BK15" s="205">
        <v>57</v>
      </c>
      <c r="BL15" s="205">
        <v>53</v>
      </c>
      <c r="BM15" s="205">
        <v>58</v>
      </c>
      <c r="BN15" s="205">
        <v>65</v>
      </c>
      <c r="BO15" s="205">
        <v>61</v>
      </c>
      <c r="BP15" s="205">
        <v>60</v>
      </c>
      <c r="BQ15" s="205">
        <v>57</v>
      </c>
      <c r="BR15" s="205">
        <v>55</v>
      </c>
      <c r="BS15" s="205">
        <v>52</v>
      </c>
      <c r="BT15" s="205">
        <v>50</v>
      </c>
      <c r="BU15" s="205">
        <v>49</v>
      </c>
      <c r="BV15" s="204"/>
      <c r="BW15" s="204"/>
      <c r="BX15" s="205"/>
      <c r="BY15" s="205"/>
      <c r="BZ15" s="206"/>
    </row>
    <row r="16" spans="1:78" x14ac:dyDescent="0.35">
      <c r="B16" s="274" t="s">
        <v>339</v>
      </c>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v>0</v>
      </c>
      <c r="BB16" s="204">
        <v>0</v>
      </c>
      <c r="BC16" s="204">
        <v>0</v>
      </c>
      <c r="BD16" s="204">
        <v>0</v>
      </c>
      <c r="BE16" s="204">
        <v>0</v>
      </c>
      <c r="BF16" s="204">
        <v>0</v>
      </c>
      <c r="BG16" s="204">
        <v>0</v>
      </c>
      <c r="BH16" s="275">
        <v>28</v>
      </c>
      <c r="BI16" s="205">
        <v>25</v>
      </c>
      <c r="BJ16" s="205">
        <v>23</v>
      </c>
      <c r="BK16" s="205">
        <v>19</v>
      </c>
      <c r="BL16" s="205">
        <v>17</v>
      </c>
      <c r="BM16" s="205">
        <v>17</v>
      </c>
      <c r="BN16" s="205">
        <v>16</v>
      </c>
      <c r="BO16" s="205">
        <v>15</v>
      </c>
      <c r="BP16" s="205">
        <v>11</v>
      </c>
      <c r="BQ16" s="205">
        <v>8</v>
      </c>
      <c r="BR16" s="205">
        <v>8</v>
      </c>
      <c r="BS16" s="205">
        <v>7</v>
      </c>
      <c r="BT16" s="205">
        <v>6</v>
      </c>
      <c r="BU16" s="205">
        <v>6</v>
      </c>
      <c r="BV16" s="204"/>
      <c r="BW16" s="204"/>
      <c r="BX16" s="205"/>
      <c r="BY16" s="205"/>
      <c r="BZ16" s="206"/>
    </row>
    <row r="17" spans="2:78" x14ac:dyDescent="0.35">
      <c r="B17" s="274" t="s">
        <v>340</v>
      </c>
      <c r="AH17" s="204"/>
      <c r="AI17" s="204"/>
      <c r="AJ17" s="204"/>
      <c r="AK17" s="204"/>
      <c r="AL17" s="204"/>
      <c r="AM17" s="204"/>
      <c r="AN17" s="204"/>
      <c r="AO17" s="204"/>
      <c r="AP17" s="204"/>
      <c r="AQ17" s="204"/>
      <c r="AR17" s="204"/>
      <c r="AS17" s="204"/>
      <c r="AT17" s="204"/>
      <c r="AU17" s="204"/>
      <c r="AV17" s="204"/>
      <c r="AW17" s="204"/>
      <c r="AX17" s="204"/>
      <c r="AY17" s="204"/>
      <c r="AZ17" s="204"/>
      <c r="BA17" s="204">
        <v>0</v>
      </c>
      <c r="BB17" s="204">
        <v>0</v>
      </c>
      <c r="BC17" s="204">
        <v>0</v>
      </c>
      <c r="BD17" s="204">
        <v>0</v>
      </c>
      <c r="BE17" s="204">
        <v>0</v>
      </c>
      <c r="BF17" s="204">
        <v>0</v>
      </c>
      <c r="BG17" s="204">
        <v>0</v>
      </c>
      <c r="BH17" s="275">
        <v>12</v>
      </c>
      <c r="BI17" s="205">
        <v>10</v>
      </c>
      <c r="BJ17" s="205">
        <v>10</v>
      </c>
      <c r="BK17" s="205">
        <v>8</v>
      </c>
      <c r="BL17" s="205">
        <v>9</v>
      </c>
      <c r="BM17" s="205">
        <v>29</v>
      </c>
      <c r="BN17" s="205">
        <v>33</v>
      </c>
      <c r="BO17" s="205">
        <v>28</v>
      </c>
      <c r="BP17" s="205">
        <v>24</v>
      </c>
      <c r="BQ17" s="205">
        <v>16</v>
      </c>
      <c r="BR17" s="205">
        <v>9</v>
      </c>
      <c r="BS17" s="205">
        <v>6</v>
      </c>
      <c r="BT17" s="205">
        <v>3</v>
      </c>
      <c r="BU17" s="205">
        <v>2</v>
      </c>
      <c r="BV17" s="204"/>
      <c r="BW17" s="204"/>
      <c r="BX17" s="205"/>
      <c r="BY17" s="205"/>
      <c r="BZ17" s="206"/>
    </row>
    <row r="18" spans="2:78" x14ac:dyDescent="0.35">
      <c r="B18" s="274" t="s">
        <v>341</v>
      </c>
      <c r="AH18" s="204"/>
      <c r="AI18" s="204"/>
      <c r="AJ18" s="204"/>
      <c r="AK18" s="204"/>
      <c r="AL18" s="204"/>
      <c r="AM18" s="204"/>
      <c r="AN18" s="204"/>
      <c r="AO18" s="204"/>
      <c r="AP18" s="204"/>
      <c r="AQ18" s="204"/>
      <c r="AR18" s="204"/>
      <c r="AS18" s="204"/>
      <c r="AT18" s="204"/>
      <c r="AU18" s="204"/>
      <c r="AV18" s="204"/>
      <c r="AW18" s="204"/>
      <c r="AX18" s="204"/>
      <c r="AY18" s="204"/>
      <c r="AZ18" s="204"/>
      <c r="BA18" s="204">
        <v>0</v>
      </c>
      <c r="BB18" s="204">
        <v>0</v>
      </c>
      <c r="BC18" s="204">
        <v>0</v>
      </c>
      <c r="BD18" s="204">
        <v>0</v>
      </c>
      <c r="BE18" s="204">
        <v>0</v>
      </c>
      <c r="BF18" s="204">
        <v>0</v>
      </c>
      <c r="BG18" s="204">
        <v>0</v>
      </c>
      <c r="BH18" s="275">
        <v>11</v>
      </c>
      <c r="BI18" s="205">
        <v>10</v>
      </c>
      <c r="BJ18" s="205">
        <v>10</v>
      </c>
      <c r="BK18" s="205">
        <v>10</v>
      </c>
      <c r="BL18" s="205">
        <v>10</v>
      </c>
      <c r="BM18" s="205">
        <v>10</v>
      </c>
      <c r="BN18" s="205">
        <v>8</v>
      </c>
      <c r="BO18" s="205">
        <v>8</v>
      </c>
      <c r="BP18" s="205">
        <v>9</v>
      </c>
      <c r="BQ18" s="205">
        <v>9</v>
      </c>
      <c r="BR18" s="205">
        <v>8</v>
      </c>
      <c r="BS18" s="205">
        <v>8</v>
      </c>
      <c r="BT18" s="205">
        <v>8</v>
      </c>
      <c r="BU18" s="205">
        <v>8</v>
      </c>
      <c r="BV18" s="204"/>
      <c r="BW18" s="204"/>
      <c r="BX18" s="205"/>
      <c r="BY18" s="205"/>
      <c r="BZ18" s="206"/>
    </row>
    <row r="19" spans="2:78" ht="26.25" customHeight="1" x14ac:dyDescent="0.35">
      <c r="B19" s="239" t="s">
        <v>299</v>
      </c>
      <c r="AH19" s="204"/>
      <c r="AI19" s="204"/>
      <c r="AJ19" s="204"/>
      <c r="AK19" s="204"/>
      <c r="AL19" s="204"/>
      <c r="AM19" s="204"/>
      <c r="AN19" s="204"/>
      <c r="AO19" s="204"/>
      <c r="AP19" s="204"/>
      <c r="AQ19" s="204"/>
      <c r="AR19" s="204"/>
      <c r="AS19" s="204"/>
      <c r="AT19" s="204"/>
      <c r="AU19" s="204"/>
      <c r="AV19" s="204"/>
      <c r="AW19" s="204"/>
      <c r="AX19" s="204"/>
      <c r="AY19" s="204"/>
      <c r="AZ19" s="204"/>
      <c r="BA19" s="204">
        <f t="shared" ref="BA19:BU19" si="2">SUM(BA15:BA18)</f>
        <v>0</v>
      </c>
      <c r="BB19" s="204">
        <f t="shared" si="2"/>
        <v>0</v>
      </c>
      <c r="BC19" s="204">
        <f t="shared" si="2"/>
        <v>0</v>
      </c>
      <c r="BD19" s="204">
        <f t="shared" si="2"/>
        <v>0</v>
      </c>
      <c r="BE19" s="204">
        <f t="shared" si="2"/>
        <v>0</v>
      </c>
      <c r="BF19" s="204">
        <f t="shared" si="2"/>
        <v>0</v>
      </c>
      <c r="BG19" s="204">
        <f t="shared" si="2"/>
        <v>0</v>
      </c>
      <c r="BH19" s="275">
        <f t="shared" si="2"/>
        <v>121</v>
      </c>
      <c r="BI19" s="205">
        <f t="shared" si="2"/>
        <v>111</v>
      </c>
      <c r="BJ19" s="205">
        <f t="shared" si="2"/>
        <v>104</v>
      </c>
      <c r="BK19" s="205">
        <f t="shared" si="2"/>
        <v>94</v>
      </c>
      <c r="BL19" s="205">
        <f t="shared" si="2"/>
        <v>89</v>
      </c>
      <c r="BM19" s="205">
        <f t="shared" si="2"/>
        <v>114</v>
      </c>
      <c r="BN19" s="205">
        <f t="shared" si="2"/>
        <v>122</v>
      </c>
      <c r="BO19" s="205">
        <f t="shared" si="2"/>
        <v>112</v>
      </c>
      <c r="BP19" s="205">
        <f t="shared" si="2"/>
        <v>104</v>
      </c>
      <c r="BQ19" s="205">
        <f t="shared" si="2"/>
        <v>90</v>
      </c>
      <c r="BR19" s="205">
        <f t="shared" si="2"/>
        <v>80</v>
      </c>
      <c r="BS19" s="205">
        <f t="shared" si="2"/>
        <v>73</v>
      </c>
      <c r="BT19" s="205">
        <f t="shared" si="2"/>
        <v>67</v>
      </c>
      <c r="BU19" s="205">
        <f t="shared" si="2"/>
        <v>65</v>
      </c>
      <c r="BV19" s="205"/>
      <c r="BW19" s="205"/>
      <c r="BX19" s="205"/>
      <c r="BY19" s="205"/>
      <c r="BZ19" s="206"/>
    </row>
    <row r="20" spans="2:78" x14ac:dyDescent="0.35">
      <c r="B20" s="274" t="s">
        <v>300</v>
      </c>
      <c r="AH20" s="204"/>
      <c r="AI20" s="204"/>
      <c r="AJ20" s="204"/>
      <c r="AK20" s="204"/>
      <c r="AL20" s="204"/>
      <c r="AM20" s="204"/>
      <c r="AN20" s="204"/>
      <c r="AO20" s="204"/>
      <c r="AP20" s="204"/>
      <c r="AQ20" s="204"/>
      <c r="AR20" s="204"/>
      <c r="AS20" s="204"/>
      <c r="AT20" s="204"/>
      <c r="AU20" s="204"/>
      <c r="AV20" s="204"/>
      <c r="AW20" s="204"/>
      <c r="AX20" s="204"/>
      <c r="AY20" s="204"/>
      <c r="AZ20" s="204"/>
      <c r="BA20" s="204">
        <f t="shared" ref="BA20:BU20" si="3">BA19+BA14</f>
        <v>0</v>
      </c>
      <c r="BB20" s="204">
        <f t="shared" si="3"/>
        <v>0</v>
      </c>
      <c r="BC20" s="204">
        <f t="shared" si="3"/>
        <v>0</v>
      </c>
      <c r="BD20" s="204">
        <f t="shared" si="3"/>
        <v>0</v>
      </c>
      <c r="BE20" s="204">
        <f t="shared" si="3"/>
        <v>0</v>
      </c>
      <c r="BF20" s="204">
        <f t="shared" si="3"/>
        <v>0</v>
      </c>
      <c r="BG20" s="204">
        <f t="shared" si="3"/>
        <v>0</v>
      </c>
      <c r="BH20" s="275">
        <f t="shared" si="3"/>
        <v>237</v>
      </c>
      <c r="BI20" s="205">
        <f t="shared" si="3"/>
        <v>233</v>
      </c>
      <c r="BJ20" s="205">
        <f t="shared" si="3"/>
        <v>225</v>
      </c>
      <c r="BK20" s="205">
        <f t="shared" si="3"/>
        <v>214</v>
      </c>
      <c r="BL20" s="205">
        <f t="shared" si="3"/>
        <v>207</v>
      </c>
      <c r="BM20" s="205">
        <f t="shared" si="3"/>
        <v>235</v>
      </c>
      <c r="BN20" s="205">
        <f t="shared" si="3"/>
        <v>241</v>
      </c>
      <c r="BO20" s="205">
        <f t="shared" si="3"/>
        <v>223</v>
      </c>
      <c r="BP20" s="205">
        <f t="shared" si="3"/>
        <v>203</v>
      </c>
      <c r="BQ20" s="205">
        <f t="shared" si="3"/>
        <v>178</v>
      </c>
      <c r="BR20" s="205">
        <f t="shared" si="3"/>
        <v>159</v>
      </c>
      <c r="BS20" s="205">
        <f t="shared" si="3"/>
        <v>144</v>
      </c>
      <c r="BT20" s="205">
        <f t="shared" si="3"/>
        <v>116</v>
      </c>
      <c r="BU20" s="205">
        <f t="shared" si="3"/>
        <v>108</v>
      </c>
      <c r="BV20" s="205"/>
      <c r="BW20" s="205"/>
      <c r="BX20" s="205"/>
      <c r="BY20" s="205"/>
      <c r="BZ20" s="206"/>
    </row>
    <row r="21" spans="2:78" ht="26.25" customHeight="1" x14ac:dyDescent="0.35">
      <c r="B21" s="272" t="s">
        <v>309</v>
      </c>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5"/>
      <c r="BI21" s="204"/>
      <c r="BJ21" s="204"/>
      <c r="BK21" s="204"/>
      <c r="BL21" s="204"/>
      <c r="BM21" s="204"/>
      <c r="BN21" s="204"/>
      <c r="BO21" s="204"/>
      <c r="BP21" s="204"/>
      <c r="BQ21" s="204"/>
      <c r="BR21" s="204"/>
      <c r="BS21" s="204"/>
      <c r="BT21" s="204"/>
      <c r="BU21" s="204"/>
      <c r="BV21" s="204"/>
      <c r="BW21" s="204"/>
      <c r="BX21" s="205"/>
      <c r="BY21" s="205"/>
      <c r="BZ21" s="206"/>
    </row>
    <row r="22" spans="2:78" x14ac:dyDescent="0.35">
      <c r="B22" s="274" t="s">
        <v>342</v>
      </c>
      <c r="AH22" s="204">
        <v>0</v>
      </c>
      <c r="AI22" s="204">
        <v>0</v>
      </c>
      <c r="AJ22" s="204">
        <v>96</v>
      </c>
      <c r="AK22" s="204">
        <v>124</v>
      </c>
      <c r="AL22" s="204">
        <v>165</v>
      </c>
      <c r="AM22" s="204">
        <v>195</v>
      </c>
      <c r="AN22" s="204">
        <v>201</v>
      </c>
      <c r="AO22" s="204">
        <v>200</v>
      </c>
      <c r="AP22" s="204">
        <v>210</v>
      </c>
      <c r="AQ22" s="204">
        <v>217</v>
      </c>
      <c r="AR22" s="204">
        <v>277</v>
      </c>
      <c r="AS22" s="204">
        <v>308</v>
      </c>
      <c r="AT22" s="204">
        <v>327</v>
      </c>
      <c r="AU22" s="204">
        <v>365</v>
      </c>
      <c r="AV22" s="204">
        <v>431</v>
      </c>
      <c r="AW22" s="204">
        <v>512</v>
      </c>
      <c r="AX22" s="204">
        <v>575</v>
      </c>
      <c r="AY22" s="204">
        <v>638</v>
      </c>
      <c r="AZ22" s="204">
        <v>714</v>
      </c>
      <c r="BA22" s="204">
        <v>758</v>
      </c>
      <c r="BB22" s="204">
        <v>782</v>
      </c>
      <c r="BC22" s="204">
        <v>537</v>
      </c>
      <c r="BD22" s="204">
        <v>0</v>
      </c>
      <c r="BE22" s="204">
        <v>0</v>
      </c>
      <c r="BF22" s="204">
        <v>0</v>
      </c>
      <c r="BG22" s="204">
        <v>0</v>
      </c>
      <c r="BH22" s="204">
        <v>0</v>
      </c>
      <c r="BI22" s="204">
        <v>0</v>
      </c>
      <c r="BJ22" s="204">
        <v>0</v>
      </c>
      <c r="BK22" s="204">
        <v>0</v>
      </c>
      <c r="BL22" s="204">
        <v>0</v>
      </c>
      <c r="BM22" s="204">
        <v>0</v>
      </c>
      <c r="BN22" s="204">
        <v>0</v>
      </c>
      <c r="BO22" s="204">
        <v>0</v>
      </c>
      <c r="BP22" s="204">
        <v>0</v>
      </c>
      <c r="BQ22" s="204">
        <v>0</v>
      </c>
      <c r="BR22" s="204">
        <v>0</v>
      </c>
      <c r="BS22" s="204">
        <v>0</v>
      </c>
      <c r="BT22" s="204">
        <v>0</v>
      </c>
      <c r="BU22" s="204">
        <v>0</v>
      </c>
      <c r="BV22" s="204">
        <v>0</v>
      </c>
      <c r="BW22" s="204">
        <v>0</v>
      </c>
      <c r="BX22" s="205">
        <v>0</v>
      </c>
      <c r="BY22" s="205">
        <v>0</v>
      </c>
      <c r="BZ22" s="206">
        <v>0</v>
      </c>
    </row>
    <row r="23" spans="2:78" x14ac:dyDescent="0.35">
      <c r="B23" s="274" t="s">
        <v>343</v>
      </c>
      <c r="AH23" s="204">
        <v>0</v>
      </c>
      <c r="AI23" s="204">
        <v>0</v>
      </c>
      <c r="AJ23" s="204">
        <v>51</v>
      </c>
      <c r="AK23" s="204">
        <v>60</v>
      </c>
      <c r="AL23" s="204">
        <v>72</v>
      </c>
      <c r="AM23" s="204">
        <v>80</v>
      </c>
      <c r="AN23" s="204">
        <v>82</v>
      </c>
      <c r="AO23" s="204">
        <v>82</v>
      </c>
      <c r="AP23" s="204">
        <v>87</v>
      </c>
      <c r="AQ23" s="204">
        <v>94</v>
      </c>
      <c r="AR23" s="204">
        <v>89</v>
      </c>
      <c r="AS23" s="204">
        <v>117</v>
      </c>
      <c r="AT23" s="204">
        <v>126</v>
      </c>
      <c r="AU23" s="204">
        <v>142</v>
      </c>
      <c r="AV23" s="204">
        <v>178</v>
      </c>
      <c r="AW23" s="204">
        <v>218</v>
      </c>
      <c r="AX23" s="204">
        <v>249</v>
      </c>
      <c r="AY23" s="204">
        <v>283</v>
      </c>
      <c r="AZ23" s="204">
        <v>320</v>
      </c>
      <c r="BA23" s="204">
        <v>357</v>
      </c>
      <c r="BB23" s="204">
        <v>392</v>
      </c>
      <c r="BC23" s="204">
        <v>277</v>
      </c>
      <c r="BD23" s="204">
        <v>0</v>
      </c>
      <c r="BE23" s="204">
        <v>0</v>
      </c>
      <c r="BF23" s="204">
        <v>0</v>
      </c>
      <c r="BG23" s="204">
        <v>0</v>
      </c>
      <c r="BH23" s="204">
        <v>0</v>
      </c>
      <c r="BI23" s="204">
        <v>0</v>
      </c>
      <c r="BJ23" s="204">
        <v>0</v>
      </c>
      <c r="BK23" s="204">
        <v>0</v>
      </c>
      <c r="BL23" s="204">
        <v>0</v>
      </c>
      <c r="BM23" s="204">
        <v>0</v>
      </c>
      <c r="BN23" s="204">
        <v>0</v>
      </c>
      <c r="BO23" s="204">
        <v>0</v>
      </c>
      <c r="BP23" s="204">
        <v>0</v>
      </c>
      <c r="BQ23" s="204">
        <v>0</v>
      </c>
      <c r="BR23" s="204">
        <v>0</v>
      </c>
      <c r="BS23" s="204">
        <v>0</v>
      </c>
      <c r="BT23" s="204">
        <v>0</v>
      </c>
      <c r="BU23" s="204">
        <v>0</v>
      </c>
      <c r="BV23" s="204">
        <v>0</v>
      </c>
      <c r="BW23" s="204">
        <v>0</v>
      </c>
      <c r="BX23" s="205">
        <v>0</v>
      </c>
      <c r="BY23" s="205">
        <v>0</v>
      </c>
      <c r="BZ23" s="206">
        <v>0</v>
      </c>
    </row>
    <row r="24" spans="2:78" x14ac:dyDescent="0.35">
      <c r="B24" s="274" t="s">
        <v>344</v>
      </c>
      <c r="AH24" s="204">
        <v>0</v>
      </c>
      <c r="AI24" s="204">
        <v>0</v>
      </c>
      <c r="AJ24" s="204">
        <v>45</v>
      </c>
      <c r="AK24" s="204">
        <v>64</v>
      </c>
      <c r="AL24" s="204">
        <v>93</v>
      </c>
      <c r="AM24" s="204">
        <v>115</v>
      </c>
      <c r="AN24" s="204">
        <v>120</v>
      </c>
      <c r="AO24" s="204">
        <v>118</v>
      </c>
      <c r="AP24" s="204">
        <v>123</v>
      </c>
      <c r="AQ24" s="204">
        <v>123</v>
      </c>
      <c r="AR24" s="204">
        <v>188</v>
      </c>
      <c r="AS24" s="204">
        <v>190</v>
      </c>
      <c r="AT24" s="204">
        <v>201</v>
      </c>
      <c r="AU24" s="204">
        <v>223</v>
      </c>
      <c r="AV24" s="204">
        <v>253</v>
      </c>
      <c r="AW24" s="204">
        <v>294</v>
      </c>
      <c r="AX24" s="204">
        <v>326</v>
      </c>
      <c r="AY24" s="204">
        <v>355</v>
      </c>
      <c r="AZ24" s="204">
        <v>394</v>
      </c>
      <c r="BA24" s="204">
        <v>401</v>
      </c>
      <c r="BB24" s="204">
        <v>390</v>
      </c>
      <c r="BC24" s="204">
        <v>260</v>
      </c>
      <c r="BD24" s="204">
        <v>0</v>
      </c>
      <c r="BE24" s="204">
        <v>0</v>
      </c>
      <c r="BF24" s="204">
        <v>0</v>
      </c>
      <c r="BG24" s="204">
        <v>0</v>
      </c>
      <c r="BH24" s="204">
        <v>0</v>
      </c>
      <c r="BI24" s="204">
        <v>0</v>
      </c>
      <c r="BJ24" s="204">
        <v>0</v>
      </c>
      <c r="BK24" s="204">
        <v>0</v>
      </c>
      <c r="BL24" s="204">
        <v>0</v>
      </c>
      <c r="BM24" s="204">
        <v>0</v>
      </c>
      <c r="BN24" s="204">
        <v>0</v>
      </c>
      <c r="BO24" s="204">
        <v>0</v>
      </c>
      <c r="BP24" s="204">
        <v>0</v>
      </c>
      <c r="BQ24" s="204">
        <v>0</v>
      </c>
      <c r="BR24" s="204">
        <v>0</v>
      </c>
      <c r="BS24" s="204">
        <v>0</v>
      </c>
      <c r="BT24" s="204">
        <v>0</v>
      </c>
      <c r="BU24" s="204">
        <v>0</v>
      </c>
      <c r="BV24" s="204">
        <v>0</v>
      </c>
      <c r="BW24" s="204">
        <v>0</v>
      </c>
      <c r="BX24" s="205">
        <v>0</v>
      </c>
      <c r="BY24" s="205">
        <v>0</v>
      </c>
      <c r="BZ24" s="206">
        <v>0</v>
      </c>
    </row>
    <row r="25" spans="2:78" x14ac:dyDescent="0.35">
      <c r="B25" s="274" t="s">
        <v>345</v>
      </c>
      <c r="AH25" s="204">
        <v>0</v>
      </c>
      <c r="AI25" s="204">
        <v>0</v>
      </c>
      <c r="AJ25" s="204">
        <v>0</v>
      </c>
      <c r="AK25" s="204">
        <v>0</v>
      </c>
      <c r="AL25" s="204">
        <v>0</v>
      </c>
      <c r="AM25" s="204">
        <v>0</v>
      </c>
      <c r="AN25" s="204">
        <v>0</v>
      </c>
      <c r="AO25" s="204">
        <v>0</v>
      </c>
      <c r="AP25" s="204">
        <v>0</v>
      </c>
      <c r="AQ25" s="204">
        <v>0</v>
      </c>
      <c r="AR25" s="204">
        <v>0</v>
      </c>
      <c r="AS25" s="204">
        <v>0</v>
      </c>
      <c r="AT25" s="204">
        <v>0</v>
      </c>
      <c r="AU25" s="204">
        <v>0</v>
      </c>
      <c r="AV25" s="204">
        <v>1</v>
      </c>
      <c r="AW25" s="204">
        <v>3</v>
      </c>
      <c r="AX25" s="204">
        <v>5</v>
      </c>
      <c r="AY25" s="204">
        <v>7</v>
      </c>
      <c r="AZ25" s="204">
        <v>11</v>
      </c>
      <c r="BA25" s="204">
        <v>14</v>
      </c>
      <c r="BB25" s="204">
        <v>16</v>
      </c>
      <c r="BC25" s="204">
        <v>13</v>
      </c>
      <c r="BD25" s="204">
        <v>0</v>
      </c>
      <c r="BE25" s="204">
        <v>0</v>
      </c>
      <c r="BF25" s="204">
        <v>0</v>
      </c>
      <c r="BG25" s="204">
        <v>0</v>
      </c>
      <c r="BH25" s="204">
        <v>0</v>
      </c>
      <c r="BI25" s="204">
        <v>0</v>
      </c>
      <c r="BJ25" s="204">
        <v>0</v>
      </c>
      <c r="BK25" s="204">
        <v>0</v>
      </c>
      <c r="BL25" s="204">
        <v>0</v>
      </c>
      <c r="BM25" s="204">
        <v>0</v>
      </c>
      <c r="BN25" s="204">
        <v>0</v>
      </c>
      <c r="BO25" s="204">
        <v>0</v>
      </c>
      <c r="BP25" s="204">
        <v>0</v>
      </c>
      <c r="BQ25" s="204">
        <v>0</v>
      </c>
      <c r="BR25" s="204">
        <v>0</v>
      </c>
      <c r="BS25" s="204">
        <v>0</v>
      </c>
      <c r="BT25" s="204">
        <v>0</v>
      </c>
      <c r="BU25" s="204">
        <v>0</v>
      </c>
      <c r="BV25" s="204">
        <v>0</v>
      </c>
      <c r="BW25" s="204">
        <v>0</v>
      </c>
      <c r="BX25" s="205">
        <v>0</v>
      </c>
      <c r="BY25" s="205">
        <v>0</v>
      </c>
      <c r="BZ25" s="206">
        <v>0</v>
      </c>
    </row>
    <row r="26" spans="2:78" x14ac:dyDescent="0.35">
      <c r="B26" s="274" t="s">
        <v>346</v>
      </c>
      <c r="AH26" s="204">
        <v>0</v>
      </c>
      <c r="AI26" s="204">
        <v>0</v>
      </c>
      <c r="AJ26" s="204">
        <v>0</v>
      </c>
      <c r="AK26" s="204">
        <v>0</v>
      </c>
      <c r="AL26" s="204">
        <v>0</v>
      </c>
      <c r="AM26" s="204">
        <v>0</v>
      </c>
      <c r="AN26" s="204">
        <v>0</v>
      </c>
      <c r="AO26" s="204">
        <v>0</v>
      </c>
      <c r="AP26" s="204">
        <v>0</v>
      </c>
      <c r="AQ26" s="204">
        <v>0</v>
      </c>
      <c r="AR26" s="204">
        <v>0</v>
      </c>
      <c r="AS26" s="204">
        <v>0</v>
      </c>
      <c r="AT26" s="204">
        <v>0</v>
      </c>
      <c r="AU26" s="204">
        <v>0</v>
      </c>
      <c r="AV26" s="204">
        <v>0</v>
      </c>
      <c r="AW26" s="204">
        <v>0</v>
      </c>
      <c r="AX26" s="204">
        <v>0</v>
      </c>
      <c r="AY26" s="204">
        <v>0</v>
      </c>
      <c r="AZ26" s="204">
        <v>0</v>
      </c>
      <c r="BA26" s="204">
        <v>0</v>
      </c>
      <c r="BB26" s="204">
        <v>0</v>
      </c>
      <c r="BC26" s="204">
        <v>0</v>
      </c>
      <c r="BD26" s="204">
        <v>0</v>
      </c>
      <c r="BE26" s="204">
        <v>0</v>
      </c>
      <c r="BF26" s="204">
        <v>0</v>
      </c>
      <c r="BG26" s="204">
        <v>0</v>
      </c>
      <c r="BH26" s="204">
        <v>0</v>
      </c>
      <c r="BI26" s="204">
        <v>0</v>
      </c>
      <c r="BJ26" s="204">
        <v>0</v>
      </c>
      <c r="BK26" s="204">
        <v>0</v>
      </c>
      <c r="BL26" s="204">
        <v>65</v>
      </c>
      <c r="BM26" s="204">
        <v>54</v>
      </c>
      <c r="BN26" s="204">
        <v>65</v>
      </c>
      <c r="BO26" s="204">
        <v>59</v>
      </c>
      <c r="BP26" s="204">
        <v>61</v>
      </c>
      <c r="BQ26" s="204">
        <v>31</v>
      </c>
      <c r="BR26" s="204">
        <v>0</v>
      </c>
      <c r="BS26" s="204">
        <v>0</v>
      </c>
      <c r="BT26" s="204">
        <v>0</v>
      </c>
      <c r="BU26" s="204">
        <v>0</v>
      </c>
      <c r="BV26" s="204">
        <v>0</v>
      </c>
      <c r="BW26" s="204">
        <v>0</v>
      </c>
      <c r="BX26" s="205">
        <v>0</v>
      </c>
      <c r="BY26" s="205">
        <v>0</v>
      </c>
      <c r="BZ26" s="206">
        <v>0</v>
      </c>
    </row>
    <row r="27" spans="2:78" ht="26.25" customHeight="1" x14ac:dyDescent="0.35">
      <c r="B27" s="272" t="s">
        <v>316</v>
      </c>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5"/>
      <c r="BL27" s="256" t="s">
        <v>293</v>
      </c>
      <c r="BM27" s="205"/>
      <c r="BN27" s="205"/>
      <c r="BO27" s="205"/>
      <c r="BP27" s="204"/>
      <c r="BQ27" s="204"/>
      <c r="BR27" s="204"/>
      <c r="BS27" s="204"/>
      <c r="BT27" s="204"/>
      <c r="BU27" s="204"/>
      <c r="BV27" s="204"/>
      <c r="BW27" s="204"/>
      <c r="BX27" s="205"/>
      <c r="BY27" s="205"/>
      <c r="BZ27" s="206"/>
    </row>
    <row r="28" spans="2:78" x14ac:dyDescent="0.35">
      <c r="B28" s="208" t="s">
        <v>317</v>
      </c>
      <c r="AH28" s="205">
        <v>0</v>
      </c>
      <c r="AI28" s="205">
        <v>0</v>
      </c>
      <c r="AJ28" s="205">
        <v>0</v>
      </c>
      <c r="AK28" s="205">
        <v>0</v>
      </c>
      <c r="AL28" s="205">
        <v>0</v>
      </c>
      <c r="AM28" s="205">
        <v>0</v>
      </c>
      <c r="AN28" s="205">
        <v>0</v>
      </c>
      <c r="AO28" s="205">
        <v>0</v>
      </c>
      <c r="AP28" s="205">
        <v>0</v>
      </c>
      <c r="AQ28" s="205">
        <v>0</v>
      </c>
      <c r="AR28" s="205">
        <v>3013</v>
      </c>
      <c r="AS28" s="205">
        <v>2979</v>
      </c>
      <c r="AT28" s="205">
        <v>3735</v>
      </c>
      <c r="AU28" s="205">
        <v>3159</v>
      </c>
      <c r="AV28" s="205">
        <v>2996</v>
      </c>
      <c r="AW28" s="205">
        <v>2838</v>
      </c>
      <c r="AX28" s="205">
        <v>2801</v>
      </c>
      <c r="AY28" s="205">
        <v>2769</v>
      </c>
      <c r="AZ28" s="205">
        <v>2692</v>
      </c>
      <c r="BA28" s="205">
        <v>2623</v>
      </c>
      <c r="BB28" s="205">
        <v>2567</v>
      </c>
      <c r="BC28" s="205">
        <v>2471</v>
      </c>
      <c r="BD28" s="205">
        <v>2387</v>
      </c>
      <c r="BE28" s="205">
        <v>2371</v>
      </c>
      <c r="BF28" s="205">
        <v>2357</v>
      </c>
      <c r="BG28" s="205">
        <v>2335</v>
      </c>
      <c r="BH28" s="205">
        <v>2442</v>
      </c>
      <c r="BI28" s="205">
        <v>2426</v>
      </c>
      <c r="BJ28" s="205">
        <v>2510</v>
      </c>
      <c r="BK28" s="205">
        <v>2535</v>
      </c>
      <c r="BL28" s="275">
        <v>2361</v>
      </c>
      <c r="BM28" s="205">
        <v>2384</v>
      </c>
      <c r="BN28" s="205">
        <v>2390</v>
      </c>
      <c r="BO28" s="205">
        <v>2360</v>
      </c>
      <c r="BP28" s="205">
        <v>2313</v>
      </c>
      <c r="BQ28" s="205">
        <v>0</v>
      </c>
      <c r="BR28" s="205">
        <v>0</v>
      </c>
      <c r="BS28" s="205">
        <v>0</v>
      </c>
      <c r="BT28" s="205">
        <v>0</v>
      </c>
      <c r="BU28" s="205">
        <v>0</v>
      </c>
      <c r="BV28" s="205">
        <v>0</v>
      </c>
      <c r="BW28" s="205">
        <v>0</v>
      </c>
      <c r="BX28" s="205">
        <v>0</v>
      </c>
      <c r="BY28" s="205">
        <v>0</v>
      </c>
      <c r="BZ28" s="206">
        <v>0</v>
      </c>
    </row>
    <row r="29" spans="2:78" x14ac:dyDescent="0.35">
      <c r="B29" s="208" t="s">
        <v>318</v>
      </c>
      <c r="AH29" s="205">
        <v>0</v>
      </c>
      <c r="AI29" s="205">
        <v>0</v>
      </c>
      <c r="AJ29" s="205">
        <v>0</v>
      </c>
      <c r="AK29" s="205">
        <v>0</v>
      </c>
      <c r="AL29" s="205">
        <v>0</v>
      </c>
      <c r="AM29" s="205">
        <v>0</v>
      </c>
      <c r="AN29" s="205">
        <v>0</v>
      </c>
      <c r="AO29" s="205">
        <v>0</v>
      </c>
      <c r="AP29" s="205">
        <v>0</v>
      </c>
      <c r="AQ29" s="205">
        <v>0</v>
      </c>
      <c r="AR29" s="205">
        <v>301</v>
      </c>
      <c r="AS29" s="205">
        <v>324</v>
      </c>
      <c r="AT29" s="205">
        <v>477</v>
      </c>
      <c r="AU29" s="205">
        <v>486</v>
      </c>
      <c r="AV29" s="205">
        <v>546</v>
      </c>
      <c r="AW29" s="205">
        <v>517</v>
      </c>
      <c r="AX29" s="205">
        <v>618</v>
      </c>
      <c r="AY29" s="205">
        <v>682</v>
      </c>
      <c r="AZ29" s="205">
        <v>718</v>
      </c>
      <c r="BA29" s="205">
        <v>766</v>
      </c>
      <c r="BB29" s="205">
        <v>810</v>
      </c>
      <c r="BC29" s="205">
        <v>828</v>
      </c>
      <c r="BD29" s="205">
        <v>843</v>
      </c>
      <c r="BE29" s="205">
        <v>870</v>
      </c>
      <c r="BF29" s="205">
        <v>898</v>
      </c>
      <c r="BG29" s="205">
        <v>952</v>
      </c>
      <c r="BH29" s="205">
        <v>1023</v>
      </c>
      <c r="BI29" s="205">
        <v>1085</v>
      </c>
      <c r="BJ29" s="205">
        <v>1065</v>
      </c>
      <c r="BK29" s="205">
        <v>1039</v>
      </c>
      <c r="BL29" s="275">
        <v>1147</v>
      </c>
      <c r="BM29" s="205">
        <v>1215</v>
      </c>
      <c r="BN29" s="205">
        <v>1266</v>
      </c>
      <c r="BO29" s="205">
        <v>1286</v>
      </c>
      <c r="BP29" s="205">
        <v>1294</v>
      </c>
      <c r="BQ29" s="205">
        <v>0</v>
      </c>
      <c r="BR29" s="205">
        <v>0</v>
      </c>
      <c r="BS29" s="205">
        <v>0</v>
      </c>
      <c r="BT29" s="205">
        <v>0</v>
      </c>
      <c r="BU29" s="205">
        <v>0</v>
      </c>
      <c r="BV29" s="205">
        <v>0</v>
      </c>
      <c r="BW29" s="205">
        <v>0</v>
      </c>
      <c r="BX29" s="205">
        <v>0</v>
      </c>
      <c r="BY29" s="205">
        <v>0</v>
      </c>
      <c r="BZ29" s="206">
        <v>0</v>
      </c>
    </row>
    <row r="30" spans="2:78" x14ac:dyDescent="0.35">
      <c r="B30" s="208" t="s">
        <v>319</v>
      </c>
      <c r="AH30" s="205">
        <v>0</v>
      </c>
      <c r="AI30" s="205">
        <v>0</v>
      </c>
      <c r="AJ30" s="205">
        <v>0</v>
      </c>
      <c r="AK30" s="205">
        <v>0</v>
      </c>
      <c r="AL30" s="205">
        <v>0</v>
      </c>
      <c r="AM30" s="205">
        <v>0</v>
      </c>
      <c r="AN30" s="205">
        <v>0</v>
      </c>
      <c r="AO30" s="205">
        <v>0</v>
      </c>
      <c r="AP30" s="205">
        <v>0</v>
      </c>
      <c r="AQ30" s="205">
        <v>0</v>
      </c>
      <c r="AR30" s="205">
        <v>653</v>
      </c>
      <c r="AS30" s="205">
        <v>651</v>
      </c>
      <c r="AT30" s="205">
        <v>753</v>
      </c>
      <c r="AU30" s="205">
        <v>828</v>
      </c>
      <c r="AV30" s="205">
        <v>911</v>
      </c>
      <c r="AW30" s="205">
        <v>820</v>
      </c>
      <c r="AX30" s="205">
        <v>894</v>
      </c>
      <c r="AY30" s="205">
        <v>950</v>
      </c>
      <c r="AZ30" s="205">
        <v>942</v>
      </c>
      <c r="BA30" s="205">
        <v>928</v>
      </c>
      <c r="BB30" s="205">
        <v>915</v>
      </c>
      <c r="BC30" s="205">
        <v>877</v>
      </c>
      <c r="BD30" s="205">
        <v>797</v>
      </c>
      <c r="BE30" s="205">
        <v>766</v>
      </c>
      <c r="BF30" s="205">
        <v>742</v>
      </c>
      <c r="BG30" s="205">
        <v>769</v>
      </c>
      <c r="BH30" s="205">
        <v>811</v>
      </c>
      <c r="BI30" s="205">
        <v>848</v>
      </c>
      <c r="BJ30" s="205">
        <v>835</v>
      </c>
      <c r="BK30" s="205">
        <v>811</v>
      </c>
      <c r="BL30" s="275">
        <v>647</v>
      </c>
      <c r="BM30" s="205">
        <v>625</v>
      </c>
      <c r="BN30" s="205">
        <v>581</v>
      </c>
      <c r="BO30" s="205">
        <v>517</v>
      </c>
      <c r="BP30" s="205">
        <v>468</v>
      </c>
      <c r="BQ30" s="205">
        <v>0</v>
      </c>
      <c r="BR30" s="205">
        <v>0</v>
      </c>
      <c r="BS30" s="205">
        <v>0</v>
      </c>
      <c r="BT30" s="205">
        <v>0</v>
      </c>
      <c r="BU30" s="205">
        <v>0</v>
      </c>
      <c r="BV30" s="205">
        <v>0</v>
      </c>
      <c r="BW30" s="205">
        <v>0</v>
      </c>
      <c r="BX30" s="205">
        <v>0</v>
      </c>
      <c r="BY30" s="205">
        <v>0</v>
      </c>
      <c r="BZ30" s="206">
        <v>0</v>
      </c>
    </row>
    <row r="31" spans="2:78" x14ac:dyDescent="0.35">
      <c r="B31" s="208" t="s">
        <v>320</v>
      </c>
      <c r="AH31" s="205">
        <v>0</v>
      </c>
      <c r="AI31" s="205">
        <v>0</v>
      </c>
      <c r="AJ31" s="205">
        <v>0</v>
      </c>
      <c r="AK31" s="205">
        <v>0</v>
      </c>
      <c r="AL31" s="205">
        <v>0</v>
      </c>
      <c r="AM31" s="205">
        <v>0</v>
      </c>
      <c r="AN31" s="205">
        <v>0</v>
      </c>
      <c r="AO31" s="205">
        <v>0</v>
      </c>
      <c r="AP31" s="205">
        <v>0</v>
      </c>
      <c r="AQ31" s="205">
        <v>0</v>
      </c>
      <c r="AR31" s="205">
        <v>797</v>
      </c>
      <c r="AS31" s="205">
        <v>822</v>
      </c>
      <c r="AT31" s="205">
        <v>1005</v>
      </c>
      <c r="AU31" s="205">
        <v>1344</v>
      </c>
      <c r="AV31" s="205">
        <v>1720</v>
      </c>
      <c r="AW31" s="205">
        <v>885</v>
      </c>
      <c r="AX31" s="205">
        <v>874</v>
      </c>
      <c r="AY31" s="205">
        <v>815</v>
      </c>
      <c r="AZ31" s="205">
        <v>758</v>
      </c>
      <c r="BA31" s="205">
        <v>625</v>
      </c>
      <c r="BB31" s="205">
        <v>513</v>
      </c>
      <c r="BC31" s="205">
        <v>431</v>
      </c>
      <c r="BD31" s="205">
        <v>361</v>
      </c>
      <c r="BE31" s="205">
        <v>312</v>
      </c>
      <c r="BF31" s="205">
        <v>290</v>
      </c>
      <c r="BG31" s="205">
        <v>297</v>
      </c>
      <c r="BH31" s="205">
        <v>288</v>
      </c>
      <c r="BI31" s="205">
        <v>304</v>
      </c>
      <c r="BJ31" s="205">
        <v>306</v>
      </c>
      <c r="BK31" s="205">
        <v>299</v>
      </c>
      <c r="BL31" s="275">
        <v>368</v>
      </c>
      <c r="BM31" s="205">
        <v>597</v>
      </c>
      <c r="BN31" s="205">
        <v>647</v>
      </c>
      <c r="BO31" s="205">
        <v>691</v>
      </c>
      <c r="BP31" s="205">
        <v>733</v>
      </c>
      <c r="BQ31" s="205">
        <v>0</v>
      </c>
      <c r="BR31" s="205">
        <v>0</v>
      </c>
      <c r="BS31" s="205">
        <v>0</v>
      </c>
      <c r="BT31" s="205">
        <v>0</v>
      </c>
      <c r="BU31" s="205">
        <v>0</v>
      </c>
      <c r="BV31" s="205">
        <v>0</v>
      </c>
      <c r="BW31" s="205">
        <v>0</v>
      </c>
      <c r="BX31" s="205">
        <v>0</v>
      </c>
      <c r="BY31" s="205">
        <v>0</v>
      </c>
      <c r="BZ31" s="206">
        <v>0</v>
      </c>
    </row>
    <row r="32" spans="2:78" x14ac:dyDescent="0.35">
      <c r="B32" s="208" t="s">
        <v>321</v>
      </c>
      <c r="AH32" s="205">
        <v>0</v>
      </c>
      <c r="AI32" s="205">
        <v>0</v>
      </c>
      <c r="AJ32" s="205">
        <v>0</v>
      </c>
      <c r="AK32" s="205">
        <v>0</v>
      </c>
      <c r="AL32" s="205">
        <v>0</v>
      </c>
      <c r="AM32" s="205">
        <v>0</v>
      </c>
      <c r="AN32" s="205">
        <v>0</v>
      </c>
      <c r="AO32" s="205">
        <v>0</v>
      </c>
      <c r="AP32" s="205">
        <v>0</v>
      </c>
      <c r="AQ32" s="205">
        <v>0</v>
      </c>
      <c r="AR32" s="205">
        <v>380</v>
      </c>
      <c r="AS32" s="205">
        <v>424</v>
      </c>
      <c r="AT32" s="205">
        <v>755</v>
      </c>
      <c r="AU32" s="205">
        <v>550</v>
      </c>
      <c r="AV32" s="205">
        <v>530</v>
      </c>
      <c r="AW32" s="205">
        <v>407</v>
      </c>
      <c r="AX32" s="205">
        <v>427</v>
      </c>
      <c r="AY32" s="205">
        <v>474</v>
      </c>
      <c r="AZ32" s="205">
        <v>508</v>
      </c>
      <c r="BA32" s="205">
        <v>537</v>
      </c>
      <c r="BB32" s="205">
        <v>502</v>
      </c>
      <c r="BC32" s="205">
        <v>444</v>
      </c>
      <c r="BD32" s="205">
        <v>373</v>
      </c>
      <c r="BE32" s="205">
        <v>345</v>
      </c>
      <c r="BF32" s="205">
        <v>338</v>
      </c>
      <c r="BG32" s="205">
        <v>340</v>
      </c>
      <c r="BH32" s="205">
        <v>351</v>
      </c>
      <c r="BI32" s="205">
        <v>366</v>
      </c>
      <c r="BJ32" s="205">
        <v>364</v>
      </c>
      <c r="BK32" s="205">
        <v>385</v>
      </c>
      <c r="BL32" s="275">
        <v>635</v>
      </c>
      <c r="BM32" s="205">
        <v>751</v>
      </c>
      <c r="BN32" s="205">
        <v>921</v>
      </c>
      <c r="BO32" s="205">
        <v>1019</v>
      </c>
      <c r="BP32" s="205">
        <v>1102</v>
      </c>
      <c r="BQ32" s="205">
        <v>0</v>
      </c>
      <c r="BR32" s="205">
        <v>0</v>
      </c>
      <c r="BS32" s="205">
        <v>0</v>
      </c>
      <c r="BT32" s="205">
        <v>0</v>
      </c>
      <c r="BU32" s="205">
        <v>0</v>
      </c>
      <c r="BV32" s="205">
        <v>0</v>
      </c>
      <c r="BW32" s="205">
        <v>0</v>
      </c>
      <c r="BX32" s="205">
        <v>0</v>
      </c>
      <c r="BY32" s="205">
        <v>0</v>
      </c>
      <c r="BZ32" s="206">
        <v>0</v>
      </c>
    </row>
    <row r="33" spans="1:78" ht="26.25" customHeight="1" x14ac:dyDescent="0.35">
      <c r="B33" s="208" t="s">
        <v>322</v>
      </c>
      <c r="AH33" s="204">
        <f>AH28</f>
        <v>0</v>
      </c>
      <c r="AI33" s="204">
        <f t="shared" ref="AI33:BK33" si="4">AI28</f>
        <v>0</v>
      </c>
      <c r="AJ33" s="204">
        <f t="shared" si="4"/>
        <v>0</v>
      </c>
      <c r="AK33" s="204">
        <f t="shared" si="4"/>
        <v>0</v>
      </c>
      <c r="AL33" s="204">
        <f t="shared" si="4"/>
        <v>0</v>
      </c>
      <c r="AM33" s="204">
        <f t="shared" si="4"/>
        <v>0</v>
      </c>
      <c r="AN33" s="204">
        <f t="shared" si="4"/>
        <v>0</v>
      </c>
      <c r="AO33" s="204">
        <f t="shared" si="4"/>
        <v>0</v>
      </c>
      <c r="AP33" s="204">
        <f t="shared" si="4"/>
        <v>0</v>
      </c>
      <c r="AQ33" s="204">
        <f t="shared" si="4"/>
        <v>0</v>
      </c>
      <c r="AR33" s="204">
        <f t="shared" si="4"/>
        <v>3013</v>
      </c>
      <c r="AS33" s="204">
        <f t="shared" si="4"/>
        <v>2979</v>
      </c>
      <c r="AT33" s="204">
        <f t="shared" si="4"/>
        <v>3735</v>
      </c>
      <c r="AU33" s="204">
        <f t="shared" si="4"/>
        <v>3159</v>
      </c>
      <c r="AV33" s="204">
        <f t="shared" si="4"/>
        <v>2996</v>
      </c>
      <c r="AW33" s="204">
        <f t="shared" si="4"/>
        <v>2838</v>
      </c>
      <c r="AX33" s="204">
        <f t="shared" si="4"/>
        <v>2801</v>
      </c>
      <c r="AY33" s="204">
        <f t="shared" si="4"/>
        <v>2769</v>
      </c>
      <c r="AZ33" s="204">
        <f t="shared" si="4"/>
        <v>2692</v>
      </c>
      <c r="BA33" s="204">
        <f t="shared" si="4"/>
        <v>2623</v>
      </c>
      <c r="BB33" s="204">
        <f t="shared" si="4"/>
        <v>2567</v>
      </c>
      <c r="BC33" s="204">
        <f t="shared" si="4"/>
        <v>2471</v>
      </c>
      <c r="BD33" s="204">
        <f t="shared" si="4"/>
        <v>2387</v>
      </c>
      <c r="BE33" s="204">
        <f t="shared" si="4"/>
        <v>2371</v>
      </c>
      <c r="BF33" s="204">
        <f t="shared" si="4"/>
        <v>2357</v>
      </c>
      <c r="BG33" s="204">
        <f t="shared" si="4"/>
        <v>2335</v>
      </c>
      <c r="BH33" s="204">
        <f t="shared" si="4"/>
        <v>2442</v>
      </c>
      <c r="BI33" s="204">
        <f t="shared" si="4"/>
        <v>2426</v>
      </c>
      <c r="BJ33" s="204">
        <f t="shared" si="4"/>
        <v>2510</v>
      </c>
      <c r="BK33" s="204">
        <f t="shared" si="4"/>
        <v>2535</v>
      </c>
      <c r="BL33" s="205">
        <v>2592</v>
      </c>
      <c r="BM33" s="205">
        <v>2631</v>
      </c>
      <c r="BN33" s="205">
        <v>2633</v>
      </c>
      <c r="BO33" s="205">
        <v>2620</v>
      </c>
      <c r="BP33" s="205">
        <v>2544</v>
      </c>
      <c r="BQ33" s="205">
        <v>0</v>
      </c>
      <c r="BR33" s="205">
        <v>0</v>
      </c>
      <c r="BS33" s="205">
        <v>0</v>
      </c>
      <c r="BT33" s="205">
        <v>0</v>
      </c>
      <c r="BU33" s="205">
        <v>0</v>
      </c>
      <c r="BV33" s="205">
        <v>0</v>
      </c>
      <c r="BW33" s="205">
        <v>0</v>
      </c>
      <c r="BX33" s="205">
        <v>0</v>
      </c>
      <c r="BY33" s="205">
        <v>0</v>
      </c>
      <c r="BZ33" s="206">
        <v>0</v>
      </c>
    </row>
    <row r="34" spans="1:78" x14ac:dyDescent="0.35">
      <c r="B34" s="208" t="s">
        <v>299</v>
      </c>
      <c r="AH34" s="204">
        <f>SUM(AH29:AH32)</f>
        <v>0</v>
      </c>
      <c r="AI34" s="204">
        <f t="shared" ref="AI34:BK34" si="5">SUM(AI29:AI32)</f>
        <v>0</v>
      </c>
      <c r="AJ34" s="204">
        <f t="shared" si="5"/>
        <v>0</v>
      </c>
      <c r="AK34" s="204">
        <f t="shared" si="5"/>
        <v>0</v>
      </c>
      <c r="AL34" s="204">
        <f t="shared" si="5"/>
        <v>0</v>
      </c>
      <c r="AM34" s="204">
        <f t="shared" si="5"/>
        <v>0</v>
      </c>
      <c r="AN34" s="204">
        <f t="shared" si="5"/>
        <v>0</v>
      </c>
      <c r="AO34" s="204">
        <f t="shared" si="5"/>
        <v>0</v>
      </c>
      <c r="AP34" s="204">
        <f t="shared" si="5"/>
        <v>0</v>
      </c>
      <c r="AQ34" s="204">
        <f t="shared" si="5"/>
        <v>0</v>
      </c>
      <c r="AR34" s="204">
        <f t="shared" si="5"/>
        <v>2131</v>
      </c>
      <c r="AS34" s="204">
        <f t="shared" si="5"/>
        <v>2221</v>
      </c>
      <c r="AT34" s="204">
        <f t="shared" si="5"/>
        <v>2990</v>
      </c>
      <c r="AU34" s="204">
        <f t="shared" si="5"/>
        <v>3208</v>
      </c>
      <c r="AV34" s="204">
        <f t="shared" si="5"/>
        <v>3707</v>
      </c>
      <c r="AW34" s="204">
        <f t="shared" si="5"/>
        <v>2629</v>
      </c>
      <c r="AX34" s="204">
        <f t="shared" si="5"/>
        <v>2813</v>
      </c>
      <c r="AY34" s="204">
        <f t="shared" si="5"/>
        <v>2921</v>
      </c>
      <c r="AZ34" s="204">
        <f t="shared" si="5"/>
        <v>2926</v>
      </c>
      <c r="BA34" s="204">
        <f t="shared" si="5"/>
        <v>2856</v>
      </c>
      <c r="BB34" s="204">
        <f t="shared" si="5"/>
        <v>2740</v>
      </c>
      <c r="BC34" s="204">
        <f t="shared" si="5"/>
        <v>2580</v>
      </c>
      <c r="BD34" s="204">
        <f t="shared" si="5"/>
        <v>2374</v>
      </c>
      <c r="BE34" s="204">
        <f t="shared" si="5"/>
        <v>2293</v>
      </c>
      <c r="BF34" s="204">
        <f t="shared" si="5"/>
        <v>2268</v>
      </c>
      <c r="BG34" s="204">
        <f t="shared" si="5"/>
        <v>2358</v>
      </c>
      <c r="BH34" s="204">
        <f t="shared" si="5"/>
        <v>2473</v>
      </c>
      <c r="BI34" s="204">
        <f t="shared" si="5"/>
        <v>2603</v>
      </c>
      <c r="BJ34" s="204">
        <f t="shared" si="5"/>
        <v>2570</v>
      </c>
      <c r="BK34" s="204">
        <f t="shared" si="5"/>
        <v>2534</v>
      </c>
      <c r="BL34" s="205">
        <v>2566</v>
      </c>
      <c r="BM34" s="205">
        <v>2940</v>
      </c>
      <c r="BN34" s="205">
        <v>3172</v>
      </c>
      <c r="BO34" s="205">
        <v>3254</v>
      </c>
      <c r="BP34" s="204">
        <v>3368</v>
      </c>
      <c r="BQ34" s="204">
        <v>0</v>
      </c>
      <c r="BR34" s="204">
        <v>0</v>
      </c>
      <c r="BS34" s="204">
        <v>0</v>
      </c>
      <c r="BT34" s="204">
        <v>0</v>
      </c>
      <c r="BU34" s="204">
        <v>0</v>
      </c>
      <c r="BV34" s="204">
        <v>0</v>
      </c>
      <c r="BW34" s="204">
        <v>0</v>
      </c>
      <c r="BX34" s="205">
        <v>0</v>
      </c>
      <c r="BY34" s="205">
        <v>0</v>
      </c>
      <c r="BZ34" s="206">
        <v>0</v>
      </c>
    </row>
    <row r="35" spans="1:78" x14ac:dyDescent="0.35">
      <c r="B35" s="208" t="s">
        <v>88</v>
      </c>
      <c r="AH35" s="204">
        <f>AH34+AH33</f>
        <v>0</v>
      </c>
      <c r="AI35" s="204">
        <f t="shared" ref="AI35:BK35" si="6">AI34+AI33</f>
        <v>0</v>
      </c>
      <c r="AJ35" s="204">
        <f t="shared" si="6"/>
        <v>0</v>
      </c>
      <c r="AK35" s="204">
        <f t="shared" si="6"/>
        <v>0</v>
      </c>
      <c r="AL35" s="204">
        <f t="shared" si="6"/>
        <v>0</v>
      </c>
      <c r="AM35" s="204">
        <f t="shared" si="6"/>
        <v>0</v>
      </c>
      <c r="AN35" s="204">
        <f t="shared" si="6"/>
        <v>0</v>
      </c>
      <c r="AO35" s="204">
        <f t="shared" si="6"/>
        <v>0</v>
      </c>
      <c r="AP35" s="204">
        <f t="shared" si="6"/>
        <v>0</v>
      </c>
      <c r="AQ35" s="204">
        <f t="shared" si="6"/>
        <v>0</v>
      </c>
      <c r="AR35" s="204">
        <f t="shared" si="6"/>
        <v>5144</v>
      </c>
      <c r="AS35" s="204">
        <f t="shared" si="6"/>
        <v>5200</v>
      </c>
      <c r="AT35" s="204">
        <f t="shared" si="6"/>
        <v>6725</v>
      </c>
      <c r="AU35" s="204">
        <f t="shared" si="6"/>
        <v>6367</v>
      </c>
      <c r="AV35" s="204">
        <f t="shared" si="6"/>
        <v>6703</v>
      </c>
      <c r="AW35" s="204">
        <f t="shared" si="6"/>
        <v>5467</v>
      </c>
      <c r="AX35" s="204">
        <f t="shared" si="6"/>
        <v>5614</v>
      </c>
      <c r="AY35" s="204">
        <f t="shared" si="6"/>
        <v>5690</v>
      </c>
      <c r="AZ35" s="204">
        <f t="shared" si="6"/>
        <v>5618</v>
      </c>
      <c r="BA35" s="204">
        <f t="shared" si="6"/>
        <v>5479</v>
      </c>
      <c r="BB35" s="204">
        <f t="shared" si="6"/>
        <v>5307</v>
      </c>
      <c r="BC35" s="204">
        <f t="shared" si="6"/>
        <v>5051</v>
      </c>
      <c r="BD35" s="204">
        <f t="shared" si="6"/>
        <v>4761</v>
      </c>
      <c r="BE35" s="204">
        <f t="shared" si="6"/>
        <v>4664</v>
      </c>
      <c r="BF35" s="204">
        <f t="shared" si="6"/>
        <v>4625</v>
      </c>
      <c r="BG35" s="204">
        <f t="shared" si="6"/>
        <v>4693</v>
      </c>
      <c r="BH35" s="204">
        <f t="shared" si="6"/>
        <v>4915</v>
      </c>
      <c r="BI35" s="204">
        <f t="shared" si="6"/>
        <v>5029</v>
      </c>
      <c r="BJ35" s="204">
        <f t="shared" si="6"/>
        <v>5080</v>
      </c>
      <c r="BK35" s="204">
        <f t="shared" si="6"/>
        <v>5069</v>
      </c>
      <c r="BL35" s="205">
        <v>5158</v>
      </c>
      <c r="BM35" s="205">
        <v>5571</v>
      </c>
      <c r="BN35" s="205">
        <v>5805</v>
      </c>
      <c r="BO35" s="205">
        <v>5874</v>
      </c>
      <c r="BP35" s="204">
        <v>5911</v>
      </c>
      <c r="BQ35" s="204">
        <v>0</v>
      </c>
      <c r="BR35" s="204">
        <v>0</v>
      </c>
      <c r="BS35" s="204">
        <v>0</v>
      </c>
      <c r="BT35" s="204">
        <v>0</v>
      </c>
      <c r="BU35" s="204">
        <v>0</v>
      </c>
      <c r="BV35" s="204">
        <v>0</v>
      </c>
      <c r="BW35" s="204">
        <v>0</v>
      </c>
      <c r="BX35" s="205">
        <v>0</v>
      </c>
      <c r="BY35" s="205">
        <v>0</v>
      </c>
      <c r="BZ35" s="206">
        <v>0</v>
      </c>
    </row>
    <row r="36" spans="1:78" ht="25.5" customHeight="1" x14ac:dyDescent="0.35">
      <c r="B36" s="272" t="s">
        <v>143</v>
      </c>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5"/>
      <c r="BL36" s="256" t="s">
        <v>293</v>
      </c>
      <c r="BM36" s="205"/>
      <c r="BN36" s="205"/>
      <c r="BO36" s="205"/>
      <c r="BP36" s="204"/>
      <c r="BQ36" s="204"/>
      <c r="BR36" s="204"/>
      <c r="BS36" s="204"/>
      <c r="BT36" s="204"/>
      <c r="BU36" s="204"/>
      <c r="BV36" s="204"/>
      <c r="BW36" s="204"/>
      <c r="BX36" s="205"/>
      <c r="BY36" s="205"/>
      <c r="BZ36" s="206"/>
    </row>
    <row r="37" spans="1:78" x14ac:dyDescent="0.35">
      <c r="B37" s="208" t="s">
        <v>317</v>
      </c>
      <c r="AH37" s="205">
        <v>0</v>
      </c>
      <c r="AI37" s="205">
        <v>0</v>
      </c>
      <c r="AJ37" s="205">
        <v>0</v>
      </c>
      <c r="AK37" s="205">
        <v>0</v>
      </c>
      <c r="AL37" s="205">
        <v>0</v>
      </c>
      <c r="AM37" s="205">
        <v>0</v>
      </c>
      <c r="AN37" s="205">
        <v>0</v>
      </c>
      <c r="AO37" s="205">
        <v>0</v>
      </c>
      <c r="AP37" s="205">
        <v>0</v>
      </c>
      <c r="AQ37" s="205">
        <v>0</v>
      </c>
      <c r="AR37" s="205">
        <v>2178</v>
      </c>
      <c r="AS37" s="205">
        <v>2116</v>
      </c>
      <c r="AT37" s="205">
        <v>2076</v>
      </c>
      <c r="AU37" s="205">
        <v>1981</v>
      </c>
      <c r="AV37" s="205">
        <v>1929</v>
      </c>
      <c r="AW37" s="205">
        <v>1955</v>
      </c>
      <c r="AX37" s="205">
        <v>1937</v>
      </c>
      <c r="AY37" s="205">
        <v>1917</v>
      </c>
      <c r="AZ37" s="205">
        <v>1886</v>
      </c>
      <c r="BA37" s="205">
        <v>1844</v>
      </c>
      <c r="BB37" s="205">
        <v>1798</v>
      </c>
      <c r="BC37" s="205">
        <v>1726</v>
      </c>
      <c r="BD37" s="205">
        <v>1664</v>
      </c>
      <c r="BE37" s="205">
        <v>1637</v>
      </c>
      <c r="BF37" s="205">
        <v>1612</v>
      </c>
      <c r="BG37" s="205">
        <v>1546</v>
      </c>
      <c r="BH37" s="205">
        <v>1554</v>
      </c>
      <c r="BI37" s="205">
        <v>1491</v>
      </c>
      <c r="BJ37" s="205">
        <v>1503</v>
      </c>
      <c r="BK37" s="205">
        <v>1509</v>
      </c>
      <c r="BL37" s="275">
        <v>1389</v>
      </c>
      <c r="BM37" s="205">
        <v>1397</v>
      </c>
      <c r="BN37" s="205">
        <v>1401</v>
      </c>
      <c r="BO37" s="205">
        <v>1394</v>
      </c>
      <c r="BP37" s="205">
        <v>1387</v>
      </c>
      <c r="BQ37" s="205">
        <v>1365</v>
      </c>
      <c r="BR37" s="205">
        <v>1345</v>
      </c>
      <c r="BS37" s="205">
        <v>1319</v>
      </c>
      <c r="BT37" s="205">
        <v>1291</v>
      </c>
      <c r="BU37" s="205">
        <v>1262</v>
      </c>
      <c r="BV37" s="205">
        <v>1225</v>
      </c>
      <c r="BW37" s="205">
        <v>1179</v>
      </c>
      <c r="BX37" s="205">
        <v>1145</v>
      </c>
      <c r="BY37" s="205">
        <v>1136</v>
      </c>
      <c r="BZ37" s="206">
        <v>1135</v>
      </c>
    </row>
    <row r="38" spans="1:78" x14ac:dyDescent="0.35">
      <c r="B38" s="208" t="s">
        <v>318</v>
      </c>
      <c r="AH38" s="205">
        <v>0</v>
      </c>
      <c r="AI38" s="205">
        <v>0</v>
      </c>
      <c r="AJ38" s="205">
        <v>0</v>
      </c>
      <c r="AK38" s="205">
        <v>0</v>
      </c>
      <c r="AL38" s="205">
        <v>0</v>
      </c>
      <c r="AM38" s="205">
        <v>0</v>
      </c>
      <c r="AN38" s="205">
        <v>0</v>
      </c>
      <c r="AO38" s="205">
        <v>0</v>
      </c>
      <c r="AP38" s="205">
        <v>0</v>
      </c>
      <c r="AQ38" s="205">
        <v>0</v>
      </c>
      <c r="AR38" s="205">
        <v>239</v>
      </c>
      <c r="AS38" s="205">
        <v>267</v>
      </c>
      <c r="AT38" s="205">
        <v>311</v>
      </c>
      <c r="AU38" s="205">
        <v>359</v>
      </c>
      <c r="AV38" s="205">
        <v>416</v>
      </c>
      <c r="AW38" s="205">
        <v>491</v>
      </c>
      <c r="AX38" s="205">
        <v>568</v>
      </c>
      <c r="AY38" s="205">
        <v>626</v>
      </c>
      <c r="AZ38" s="205">
        <v>655</v>
      </c>
      <c r="BA38" s="205">
        <v>693</v>
      </c>
      <c r="BB38" s="205">
        <v>735</v>
      </c>
      <c r="BC38" s="205">
        <v>759</v>
      </c>
      <c r="BD38" s="205">
        <v>771</v>
      </c>
      <c r="BE38" s="205">
        <v>798</v>
      </c>
      <c r="BF38" s="205">
        <v>837</v>
      </c>
      <c r="BG38" s="205">
        <v>899</v>
      </c>
      <c r="BH38" s="205">
        <v>956</v>
      </c>
      <c r="BI38" s="205">
        <v>1007</v>
      </c>
      <c r="BJ38" s="205">
        <v>1014</v>
      </c>
      <c r="BK38" s="205">
        <v>1003</v>
      </c>
      <c r="BL38" s="275">
        <v>1095</v>
      </c>
      <c r="BM38" s="205">
        <v>1161</v>
      </c>
      <c r="BN38" s="205">
        <v>1211</v>
      </c>
      <c r="BO38" s="205">
        <v>1240</v>
      </c>
      <c r="BP38" s="205">
        <v>1257</v>
      </c>
      <c r="BQ38" s="205">
        <v>1274</v>
      </c>
      <c r="BR38" s="205">
        <v>1331</v>
      </c>
      <c r="BS38" s="205">
        <v>1347</v>
      </c>
      <c r="BT38" s="205">
        <v>1325</v>
      </c>
      <c r="BU38" s="205">
        <v>1287</v>
      </c>
      <c r="BV38" s="205">
        <v>1326</v>
      </c>
      <c r="BW38" s="205">
        <v>1331</v>
      </c>
      <c r="BX38" s="205">
        <v>1287</v>
      </c>
      <c r="BY38" s="205">
        <v>1284</v>
      </c>
      <c r="BZ38" s="206">
        <v>1274</v>
      </c>
    </row>
    <row r="39" spans="1:78" x14ac:dyDescent="0.35">
      <c r="B39" s="208" t="s">
        <v>319</v>
      </c>
      <c r="AH39" s="205">
        <v>0</v>
      </c>
      <c r="AI39" s="205">
        <v>0</v>
      </c>
      <c r="AJ39" s="205">
        <v>0</v>
      </c>
      <c r="AK39" s="205">
        <v>0</v>
      </c>
      <c r="AL39" s="205">
        <v>0</v>
      </c>
      <c r="AM39" s="205">
        <v>0</v>
      </c>
      <c r="AN39" s="205">
        <v>0</v>
      </c>
      <c r="AO39" s="205">
        <v>0</v>
      </c>
      <c r="AP39" s="205">
        <v>0</v>
      </c>
      <c r="AQ39" s="205">
        <v>0</v>
      </c>
      <c r="AR39" s="205">
        <v>551</v>
      </c>
      <c r="AS39" s="205">
        <v>558</v>
      </c>
      <c r="AT39" s="205">
        <v>602</v>
      </c>
      <c r="AU39" s="205">
        <v>692</v>
      </c>
      <c r="AV39" s="205">
        <v>770</v>
      </c>
      <c r="AW39" s="205">
        <v>817</v>
      </c>
      <c r="AX39" s="205">
        <v>858</v>
      </c>
      <c r="AY39" s="205">
        <v>895</v>
      </c>
      <c r="AZ39" s="205">
        <v>911</v>
      </c>
      <c r="BA39" s="205">
        <v>911</v>
      </c>
      <c r="BB39" s="205">
        <v>902</v>
      </c>
      <c r="BC39" s="205">
        <v>875</v>
      </c>
      <c r="BD39" s="205">
        <v>811</v>
      </c>
      <c r="BE39" s="205">
        <v>781</v>
      </c>
      <c r="BF39" s="205">
        <v>763</v>
      </c>
      <c r="BG39" s="205">
        <v>776</v>
      </c>
      <c r="BH39" s="205">
        <v>813</v>
      </c>
      <c r="BI39" s="205">
        <v>845</v>
      </c>
      <c r="BJ39" s="205">
        <v>845</v>
      </c>
      <c r="BK39" s="205">
        <v>851</v>
      </c>
      <c r="BL39" s="275">
        <v>628</v>
      </c>
      <c r="BM39" s="205">
        <v>606</v>
      </c>
      <c r="BN39" s="205">
        <v>566</v>
      </c>
      <c r="BO39" s="205">
        <v>506</v>
      </c>
      <c r="BP39" s="205">
        <v>461</v>
      </c>
      <c r="BQ39" s="205">
        <v>422</v>
      </c>
      <c r="BR39" s="205">
        <v>399</v>
      </c>
      <c r="BS39" s="205">
        <v>373</v>
      </c>
      <c r="BT39" s="205">
        <v>350</v>
      </c>
      <c r="BU39" s="205">
        <v>320</v>
      </c>
      <c r="BV39" s="205">
        <v>327</v>
      </c>
      <c r="BW39" s="205">
        <v>303</v>
      </c>
      <c r="BX39" s="205">
        <v>278</v>
      </c>
      <c r="BY39" s="205">
        <v>264</v>
      </c>
      <c r="BZ39" s="206">
        <v>257</v>
      </c>
    </row>
    <row r="40" spans="1:78" x14ac:dyDescent="0.35">
      <c r="B40" s="208" t="s">
        <v>320</v>
      </c>
      <c r="AH40" s="205">
        <v>0</v>
      </c>
      <c r="AI40" s="205">
        <v>0</v>
      </c>
      <c r="AJ40" s="205">
        <v>0</v>
      </c>
      <c r="AK40" s="205">
        <v>0</v>
      </c>
      <c r="AL40" s="205">
        <v>0</v>
      </c>
      <c r="AM40" s="205">
        <v>0</v>
      </c>
      <c r="AN40" s="205">
        <v>0</v>
      </c>
      <c r="AO40" s="205">
        <v>0</v>
      </c>
      <c r="AP40" s="205">
        <v>0</v>
      </c>
      <c r="AQ40" s="205">
        <v>0</v>
      </c>
      <c r="AR40" s="205">
        <v>704</v>
      </c>
      <c r="AS40" s="205">
        <v>639</v>
      </c>
      <c r="AT40" s="205">
        <v>626</v>
      </c>
      <c r="AU40" s="205">
        <v>778</v>
      </c>
      <c r="AV40" s="205">
        <v>951</v>
      </c>
      <c r="AW40" s="205">
        <v>979</v>
      </c>
      <c r="AX40" s="205">
        <v>947</v>
      </c>
      <c r="AY40" s="205">
        <v>875</v>
      </c>
      <c r="AZ40" s="205">
        <v>791</v>
      </c>
      <c r="BA40" s="205">
        <v>626</v>
      </c>
      <c r="BB40" s="205">
        <v>514</v>
      </c>
      <c r="BC40" s="205">
        <v>425</v>
      </c>
      <c r="BD40" s="205">
        <v>354</v>
      </c>
      <c r="BE40" s="205">
        <v>308</v>
      </c>
      <c r="BF40" s="205">
        <v>285</v>
      </c>
      <c r="BG40" s="205">
        <v>284</v>
      </c>
      <c r="BH40" s="205">
        <v>290</v>
      </c>
      <c r="BI40" s="205">
        <v>300</v>
      </c>
      <c r="BJ40" s="205">
        <v>314</v>
      </c>
      <c r="BK40" s="205">
        <v>303</v>
      </c>
      <c r="BL40" s="275">
        <v>370</v>
      </c>
      <c r="BM40" s="205">
        <v>580</v>
      </c>
      <c r="BN40" s="205">
        <v>643</v>
      </c>
      <c r="BO40" s="205">
        <v>696</v>
      </c>
      <c r="BP40" s="205">
        <v>744</v>
      </c>
      <c r="BQ40" s="205">
        <v>661</v>
      </c>
      <c r="BR40" s="205">
        <v>481</v>
      </c>
      <c r="BS40" s="205">
        <v>367</v>
      </c>
      <c r="BT40" s="205">
        <v>307</v>
      </c>
      <c r="BU40" s="205">
        <v>285</v>
      </c>
      <c r="BV40" s="205">
        <v>411</v>
      </c>
      <c r="BW40" s="205">
        <v>435</v>
      </c>
      <c r="BX40" s="205">
        <v>432</v>
      </c>
      <c r="BY40" s="205">
        <v>439</v>
      </c>
      <c r="BZ40" s="206">
        <v>442</v>
      </c>
    </row>
    <row r="41" spans="1:78" x14ac:dyDescent="0.35">
      <c r="B41" s="208" t="s">
        <v>321</v>
      </c>
      <c r="AH41" s="205">
        <v>0</v>
      </c>
      <c r="AI41" s="205">
        <v>0</v>
      </c>
      <c r="AJ41" s="205">
        <v>0</v>
      </c>
      <c r="AK41" s="205">
        <v>0</v>
      </c>
      <c r="AL41" s="205">
        <v>0</v>
      </c>
      <c r="AM41" s="205">
        <v>0</v>
      </c>
      <c r="AN41" s="205">
        <v>0</v>
      </c>
      <c r="AO41" s="205">
        <v>0</v>
      </c>
      <c r="AP41" s="205">
        <v>0</v>
      </c>
      <c r="AQ41" s="205">
        <v>0</v>
      </c>
      <c r="AR41" s="205">
        <v>323</v>
      </c>
      <c r="AS41" s="205">
        <v>306</v>
      </c>
      <c r="AT41" s="205">
        <v>335</v>
      </c>
      <c r="AU41" s="205">
        <v>310</v>
      </c>
      <c r="AV41" s="205">
        <v>313</v>
      </c>
      <c r="AW41" s="205">
        <v>358</v>
      </c>
      <c r="AX41" s="205">
        <v>383</v>
      </c>
      <c r="AY41" s="205">
        <v>444</v>
      </c>
      <c r="AZ41" s="205">
        <v>496</v>
      </c>
      <c r="BA41" s="205">
        <v>514</v>
      </c>
      <c r="BB41" s="205">
        <v>474</v>
      </c>
      <c r="BC41" s="205">
        <v>402</v>
      </c>
      <c r="BD41" s="205">
        <v>347</v>
      </c>
      <c r="BE41" s="205">
        <v>323</v>
      </c>
      <c r="BF41" s="205">
        <v>309</v>
      </c>
      <c r="BG41" s="205">
        <v>307</v>
      </c>
      <c r="BH41" s="205">
        <v>327</v>
      </c>
      <c r="BI41" s="205">
        <v>342</v>
      </c>
      <c r="BJ41" s="205">
        <v>345</v>
      </c>
      <c r="BK41" s="205">
        <v>370</v>
      </c>
      <c r="BL41" s="275">
        <v>684</v>
      </c>
      <c r="BM41" s="205">
        <v>803</v>
      </c>
      <c r="BN41" s="205">
        <v>977</v>
      </c>
      <c r="BO41" s="205">
        <v>1097</v>
      </c>
      <c r="BP41" s="205">
        <v>1204</v>
      </c>
      <c r="BQ41" s="205">
        <v>1303</v>
      </c>
      <c r="BR41" s="205">
        <v>1365</v>
      </c>
      <c r="BS41" s="205">
        <v>1371</v>
      </c>
      <c r="BT41" s="205">
        <v>1321</v>
      </c>
      <c r="BU41" s="205">
        <v>1232</v>
      </c>
      <c r="BV41" s="205">
        <v>1336</v>
      </c>
      <c r="BW41" s="205">
        <v>1347</v>
      </c>
      <c r="BX41" s="205">
        <v>1345</v>
      </c>
      <c r="BY41" s="205">
        <v>1361</v>
      </c>
      <c r="BZ41" s="206">
        <v>1378</v>
      </c>
    </row>
    <row r="42" spans="1:78" ht="26.25" customHeight="1" x14ac:dyDescent="0.35">
      <c r="B42" s="208" t="s">
        <v>322</v>
      </c>
      <c r="AH42" s="204">
        <f t="shared" ref="AH42:BK42" si="7">AH37</f>
        <v>0</v>
      </c>
      <c r="AI42" s="204">
        <f t="shared" si="7"/>
        <v>0</v>
      </c>
      <c r="AJ42" s="204">
        <f t="shared" si="7"/>
        <v>0</v>
      </c>
      <c r="AK42" s="204">
        <f t="shared" si="7"/>
        <v>0</v>
      </c>
      <c r="AL42" s="204">
        <f t="shared" si="7"/>
        <v>0</v>
      </c>
      <c r="AM42" s="204">
        <f t="shared" si="7"/>
        <v>0</v>
      </c>
      <c r="AN42" s="204">
        <f t="shared" si="7"/>
        <v>0</v>
      </c>
      <c r="AO42" s="204">
        <f t="shared" si="7"/>
        <v>0</v>
      </c>
      <c r="AP42" s="204">
        <f t="shared" si="7"/>
        <v>0</v>
      </c>
      <c r="AQ42" s="204">
        <f t="shared" si="7"/>
        <v>0</v>
      </c>
      <c r="AR42" s="204">
        <f t="shared" si="7"/>
        <v>2178</v>
      </c>
      <c r="AS42" s="204">
        <f t="shared" si="7"/>
        <v>2116</v>
      </c>
      <c r="AT42" s="204">
        <f t="shared" si="7"/>
        <v>2076</v>
      </c>
      <c r="AU42" s="204">
        <f t="shared" si="7"/>
        <v>1981</v>
      </c>
      <c r="AV42" s="204">
        <f t="shared" si="7"/>
        <v>1929</v>
      </c>
      <c r="AW42" s="204">
        <f t="shared" si="7"/>
        <v>1955</v>
      </c>
      <c r="AX42" s="204">
        <f t="shared" si="7"/>
        <v>1937</v>
      </c>
      <c r="AY42" s="204">
        <f t="shared" si="7"/>
        <v>1917</v>
      </c>
      <c r="AZ42" s="204">
        <f t="shared" si="7"/>
        <v>1886</v>
      </c>
      <c r="BA42" s="204">
        <f t="shared" si="7"/>
        <v>1844</v>
      </c>
      <c r="BB42" s="204">
        <f t="shared" si="7"/>
        <v>1798</v>
      </c>
      <c r="BC42" s="204">
        <f t="shared" si="7"/>
        <v>1726</v>
      </c>
      <c r="BD42" s="204">
        <f t="shared" si="7"/>
        <v>1664</v>
      </c>
      <c r="BE42" s="204">
        <f t="shared" si="7"/>
        <v>1637</v>
      </c>
      <c r="BF42" s="204">
        <f t="shared" si="7"/>
        <v>1612</v>
      </c>
      <c r="BG42" s="204">
        <f t="shared" si="7"/>
        <v>1546</v>
      </c>
      <c r="BH42" s="204">
        <f t="shared" si="7"/>
        <v>1554</v>
      </c>
      <c r="BI42" s="204">
        <f t="shared" si="7"/>
        <v>1491</v>
      </c>
      <c r="BJ42" s="204">
        <f t="shared" si="7"/>
        <v>1503</v>
      </c>
      <c r="BK42" s="204">
        <f t="shared" si="7"/>
        <v>1509</v>
      </c>
      <c r="BL42" s="205">
        <v>1541</v>
      </c>
      <c r="BM42" s="205">
        <v>1566</v>
      </c>
      <c r="BN42" s="205">
        <v>1574</v>
      </c>
      <c r="BO42" s="205">
        <v>1576</v>
      </c>
      <c r="BP42" s="205">
        <v>1551</v>
      </c>
      <c r="BQ42" s="205">
        <v>1505</v>
      </c>
      <c r="BR42" s="205">
        <v>1464</v>
      </c>
      <c r="BS42" s="205">
        <v>1417</v>
      </c>
      <c r="BT42" s="205">
        <v>1364</v>
      </c>
      <c r="BU42" s="205">
        <v>1305</v>
      </c>
      <c r="BV42" s="205">
        <v>1233</v>
      </c>
      <c r="BW42" s="205">
        <v>1179</v>
      </c>
      <c r="BX42" s="205">
        <v>1145</v>
      </c>
      <c r="BY42" s="205">
        <v>1136</v>
      </c>
      <c r="BZ42" s="206">
        <v>1135</v>
      </c>
    </row>
    <row r="43" spans="1:78" x14ac:dyDescent="0.35">
      <c r="B43" s="208" t="s">
        <v>299</v>
      </c>
      <c r="AH43" s="204">
        <f t="shared" ref="AH43:AQ43" si="8">SUM(AH38:AH41)</f>
        <v>0</v>
      </c>
      <c r="AI43" s="204">
        <f t="shared" si="8"/>
        <v>0</v>
      </c>
      <c r="AJ43" s="204">
        <f t="shared" si="8"/>
        <v>0</v>
      </c>
      <c r="AK43" s="204">
        <f t="shared" si="8"/>
        <v>0</v>
      </c>
      <c r="AL43" s="204">
        <f t="shared" si="8"/>
        <v>0</v>
      </c>
      <c r="AM43" s="204">
        <f t="shared" si="8"/>
        <v>0</v>
      </c>
      <c r="AN43" s="204">
        <f t="shared" si="8"/>
        <v>0</v>
      </c>
      <c r="AO43" s="204">
        <f t="shared" si="8"/>
        <v>0</v>
      </c>
      <c r="AP43" s="204">
        <f t="shared" si="8"/>
        <v>0</v>
      </c>
      <c r="AQ43" s="204">
        <f t="shared" si="8"/>
        <v>0</v>
      </c>
      <c r="AR43" s="204">
        <f t="shared" ref="AR43:BK43" si="9">SUM(AR38:AR41)</f>
        <v>1817</v>
      </c>
      <c r="AS43" s="204">
        <f t="shared" si="9"/>
        <v>1770</v>
      </c>
      <c r="AT43" s="204">
        <f t="shared" si="9"/>
        <v>1874</v>
      </c>
      <c r="AU43" s="204">
        <f t="shared" si="9"/>
        <v>2139</v>
      </c>
      <c r="AV43" s="204">
        <f t="shared" si="9"/>
        <v>2450</v>
      </c>
      <c r="AW43" s="204">
        <f t="shared" si="9"/>
        <v>2645</v>
      </c>
      <c r="AX43" s="204">
        <f t="shared" si="9"/>
        <v>2756</v>
      </c>
      <c r="AY43" s="204">
        <f t="shared" si="9"/>
        <v>2840</v>
      </c>
      <c r="AZ43" s="204">
        <f t="shared" si="9"/>
        <v>2853</v>
      </c>
      <c r="BA43" s="204">
        <f t="shared" si="9"/>
        <v>2744</v>
      </c>
      <c r="BB43" s="204">
        <f t="shared" si="9"/>
        <v>2625</v>
      </c>
      <c r="BC43" s="204">
        <f t="shared" si="9"/>
        <v>2461</v>
      </c>
      <c r="BD43" s="204">
        <f t="shared" si="9"/>
        <v>2283</v>
      </c>
      <c r="BE43" s="204">
        <f t="shared" si="9"/>
        <v>2210</v>
      </c>
      <c r="BF43" s="204">
        <f t="shared" si="9"/>
        <v>2194</v>
      </c>
      <c r="BG43" s="204">
        <f t="shared" si="9"/>
        <v>2266</v>
      </c>
      <c r="BH43" s="204">
        <f t="shared" si="9"/>
        <v>2386</v>
      </c>
      <c r="BI43" s="204">
        <f t="shared" si="9"/>
        <v>2494</v>
      </c>
      <c r="BJ43" s="204">
        <f t="shared" si="9"/>
        <v>2518</v>
      </c>
      <c r="BK43" s="204">
        <f t="shared" si="9"/>
        <v>2527</v>
      </c>
      <c r="BL43" s="205">
        <v>2625</v>
      </c>
      <c r="BM43" s="204">
        <v>2981</v>
      </c>
      <c r="BN43" s="204">
        <v>3224</v>
      </c>
      <c r="BO43" s="204">
        <v>3356</v>
      </c>
      <c r="BP43" s="204">
        <v>3502</v>
      </c>
      <c r="BQ43" s="204">
        <v>3520</v>
      </c>
      <c r="BR43" s="204">
        <v>3457</v>
      </c>
      <c r="BS43" s="204">
        <v>3360</v>
      </c>
      <c r="BT43" s="204">
        <v>3230</v>
      </c>
      <c r="BU43" s="204">
        <v>3081</v>
      </c>
      <c r="BV43" s="204">
        <v>3393</v>
      </c>
      <c r="BW43" s="204">
        <v>3416</v>
      </c>
      <c r="BX43" s="205">
        <v>3341</v>
      </c>
      <c r="BY43" s="205">
        <v>3348</v>
      </c>
      <c r="BZ43" s="206">
        <v>3351</v>
      </c>
    </row>
    <row r="44" spans="1:78" x14ac:dyDescent="0.35">
      <c r="B44" s="208" t="s">
        <v>88</v>
      </c>
      <c r="AH44" s="204">
        <f t="shared" ref="AH44:BU44" si="10">AH43+AH42</f>
        <v>0</v>
      </c>
      <c r="AI44" s="204">
        <f t="shared" si="10"/>
        <v>0</v>
      </c>
      <c r="AJ44" s="204">
        <f t="shared" si="10"/>
        <v>0</v>
      </c>
      <c r="AK44" s="204">
        <f t="shared" si="10"/>
        <v>0</v>
      </c>
      <c r="AL44" s="204">
        <f t="shared" si="10"/>
        <v>0</v>
      </c>
      <c r="AM44" s="204">
        <f t="shared" si="10"/>
        <v>0</v>
      </c>
      <c r="AN44" s="204">
        <f t="shared" si="10"/>
        <v>0</v>
      </c>
      <c r="AO44" s="204">
        <f t="shared" si="10"/>
        <v>0</v>
      </c>
      <c r="AP44" s="204">
        <f t="shared" si="10"/>
        <v>0</v>
      </c>
      <c r="AQ44" s="204">
        <f t="shared" si="10"/>
        <v>0</v>
      </c>
      <c r="AR44" s="204">
        <f t="shared" si="10"/>
        <v>3995</v>
      </c>
      <c r="AS44" s="204">
        <f t="shared" si="10"/>
        <v>3886</v>
      </c>
      <c r="AT44" s="204">
        <f t="shared" si="10"/>
        <v>3950</v>
      </c>
      <c r="AU44" s="204">
        <f t="shared" si="10"/>
        <v>4120</v>
      </c>
      <c r="AV44" s="204">
        <f t="shared" si="10"/>
        <v>4379</v>
      </c>
      <c r="AW44" s="204">
        <f t="shared" si="10"/>
        <v>4600</v>
      </c>
      <c r="AX44" s="204">
        <f t="shared" si="10"/>
        <v>4693</v>
      </c>
      <c r="AY44" s="204">
        <f t="shared" si="10"/>
        <v>4757</v>
      </c>
      <c r="AZ44" s="204">
        <f t="shared" si="10"/>
        <v>4739</v>
      </c>
      <c r="BA44" s="204">
        <f t="shared" si="10"/>
        <v>4588</v>
      </c>
      <c r="BB44" s="204">
        <f t="shared" si="10"/>
        <v>4423</v>
      </c>
      <c r="BC44" s="204">
        <f t="shared" si="10"/>
        <v>4187</v>
      </c>
      <c r="BD44" s="204">
        <f t="shared" si="10"/>
        <v>3947</v>
      </c>
      <c r="BE44" s="204">
        <f t="shared" si="10"/>
        <v>3847</v>
      </c>
      <c r="BF44" s="204">
        <f t="shared" si="10"/>
        <v>3806</v>
      </c>
      <c r="BG44" s="204">
        <f t="shared" si="10"/>
        <v>3812</v>
      </c>
      <c r="BH44" s="204">
        <f t="shared" si="10"/>
        <v>3940</v>
      </c>
      <c r="BI44" s="204">
        <f t="shared" si="10"/>
        <v>3985</v>
      </c>
      <c r="BJ44" s="204">
        <f t="shared" si="10"/>
        <v>4021</v>
      </c>
      <c r="BK44" s="204">
        <f t="shared" si="10"/>
        <v>4036</v>
      </c>
      <c r="BL44" s="205">
        <f t="shared" si="10"/>
        <v>4166</v>
      </c>
      <c r="BM44" s="204">
        <f t="shared" si="10"/>
        <v>4547</v>
      </c>
      <c r="BN44" s="204">
        <f t="shared" si="10"/>
        <v>4798</v>
      </c>
      <c r="BO44" s="204">
        <f t="shared" si="10"/>
        <v>4932</v>
      </c>
      <c r="BP44" s="204">
        <f t="shared" si="10"/>
        <v>5053</v>
      </c>
      <c r="BQ44" s="204">
        <f t="shared" si="10"/>
        <v>5025</v>
      </c>
      <c r="BR44" s="204">
        <f t="shared" si="10"/>
        <v>4921</v>
      </c>
      <c r="BS44" s="204">
        <f t="shared" si="10"/>
        <v>4777</v>
      </c>
      <c r="BT44" s="204">
        <f t="shared" si="10"/>
        <v>4594</v>
      </c>
      <c r="BU44" s="204">
        <f t="shared" si="10"/>
        <v>4386</v>
      </c>
      <c r="BV44" s="204">
        <f>BV43+BV42</f>
        <v>4626</v>
      </c>
      <c r="BW44" s="204">
        <f>BW43+BW42</f>
        <v>4595</v>
      </c>
      <c r="BX44" s="205">
        <f>BX43+BX42</f>
        <v>4486</v>
      </c>
      <c r="BY44" s="205">
        <f>BY43+BY42</f>
        <v>4484</v>
      </c>
      <c r="BZ44" s="206">
        <f>BZ43+BZ42</f>
        <v>4486</v>
      </c>
    </row>
    <row r="45" spans="1:78" ht="26.65" customHeight="1" x14ac:dyDescent="0.35">
      <c r="B45" s="226" t="s">
        <v>261</v>
      </c>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5"/>
      <c r="BM45" s="204"/>
      <c r="BN45" s="204"/>
      <c r="BO45" s="204"/>
      <c r="BP45" s="204"/>
      <c r="BQ45" s="204"/>
      <c r="BR45" s="204"/>
      <c r="BS45" s="204"/>
      <c r="BT45" s="204"/>
      <c r="BU45" s="204"/>
      <c r="BV45" s="204"/>
      <c r="BW45" s="204"/>
      <c r="BX45" s="205"/>
      <c r="BY45" s="205"/>
      <c r="BZ45" s="206"/>
    </row>
    <row r="46" spans="1:78" x14ac:dyDescent="0.35">
      <c r="B46" s="208" t="s">
        <v>286</v>
      </c>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5"/>
      <c r="BM46" s="204"/>
      <c r="BN46" s="204"/>
      <c r="BO46" s="204"/>
      <c r="BP46" s="204"/>
      <c r="BQ46" s="204">
        <v>2</v>
      </c>
      <c r="BR46" s="204">
        <v>13</v>
      </c>
      <c r="BS46" s="204">
        <v>119</v>
      </c>
      <c r="BT46" s="204">
        <v>371</v>
      </c>
      <c r="BU46" s="204">
        <v>613</v>
      </c>
      <c r="BV46" s="204">
        <v>0</v>
      </c>
      <c r="BW46" s="204">
        <v>0</v>
      </c>
      <c r="BX46" s="204">
        <v>0</v>
      </c>
      <c r="BY46" s="204">
        <v>0</v>
      </c>
      <c r="BZ46" s="206">
        <v>0</v>
      </c>
    </row>
    <row r="47" spans="1:78" ht="16" thickBot="1" x14ac:dyDescent="0.4">
      <c r="A47" s="248"/>
      <c r="B47" s="276"/>
      <c r="C47" s="249"/>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1"/>
    </row>
    <row r="48" spans="1:78" x14ac:dyDescent="0.35">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5"/>
  <sheetViews>
    <sheetView zoomScale="70" zoomScaleNormal="70" workbookViewId="0">
      <pane xSplit="3" ySplit="3" topLeftCell="BS4"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207" bestFit="1" customWidth="1"/>
    <col min="2" max="2" width="75.7265625" style="194" customWidth="1"/>
    <col min="3" max="3" width="25.7265625" style="194" customWidth="1"/>
    <col min="4" max="75" width="12.7265625" style="219" customWidth="1"/>
    <col min="76" max="78" width="12.7265625" style="235" customWidth="1"/>
    <col min="79" max="16384" width="9.08984375" style="235"/>
  </cols>
  <sheetData>
    <row r="1" spans="1:78" s="233" customFormat="1" ht="25.15" customHeight="1" thickBot="1" x14ac:dyDescent="0.3">
      <c r="A1" s="36" t="s">
        <v>42</v>
      </c>
      <c r="B1" s="37" t="s">
        <v>71</v>
      </c>
      <c r="C1" s="36"/>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row>
    <row r="2" spans="1:78" ht="32.25" customHeight="1" x14ac:dyDescent="0.35">
      <c r="A2" s="40" t="s">
        <v>588</v>
      </c>
      <c r="B2" s="192" t="s">
        <v>17</v>
      </c>
      <c r="C2" s="193"/>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236" customFormat="1" x14ac:dyDescent="0.35">
      <c r="A3" s="45">
        <v>2018</v>
      </c>
      <c r="B3" s="92" t="s">
        <v>118</v>
      </c>
      <c r="C3" s="199"/>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47" customFormat="1" ht="27" customHeight="1" x14ac:dyDescent="0.35">
      <c r="A4" s="281"/>
      <c r="B4" s="282" t="s">
        <v>88</v>
      </c>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f t="shared" ref="AH4:BZ4" si="0">SUM(AH5,AH11,AH18,AH24:AH26)</f>
        <v>2258.4971727273328</v>
      </c>
      <c r="AI4" s="283">
        <f t="shared" si="0"/>
        <v>2506.4141479562736</v>
      </c>
      <c r="AJ4" s="283">
        <f t="shared" si="0"/>
        <v>2875.615417878922</v>
      </c>
      <c r="AK4" s="283">
        <f t="shared" si="0"/>
        <v>3371.7869227652932</v>
      </c>
      <c r="AL4" s="283">
        <f t="shared" si="0"/>
        <v>3757.2236238654027</v>
      </c>
      <c r="AM4" s="283">
        <f t="shared" si="0"/>
        <v>4039.7050724768769</v>
      </c>
      <c r="AN4" s="283">
        <f t="shared" si="0"/>
        <v>4595.8001907534635</v>
      </c>
      <c r="AO4" s="283">
        <f t="shared" si="0"/>
        <v>5139.3588383303422</v>
      </c>
      <c r="AP4" s="283">
        <f t="shared" si="0"/>
        <v>5821.8038679940928</v>
      </c>
      <c r="AQ4" s="283">
        <f t="shared" si="0"/>
        <v>6486.3850479196262</v>
      </c>
      <c r="AR4" s="283">
        <f t="shared" si="0"/>
        <v>7224.9610000000002</v>
      </c>
      <c r="AS4" s="283">
        <f t="shared" si="0"/>
        <v>8235.4239999999991</v>
      </c>
      <c r="AT4" s="283">
        <f t="shared" si="0"/>
        <v>9631.2020000000011</v>
      </c>
      <c r="AU4" s="283">
        <f t="shared" si="0"/>
        <v>12011.360994134489</v>
      </c>
      <c r="AV4" s="283">
        <f t="shared" si="0"/>
        <v>14443.461999999998</v>
      </c>
      <c r="AW4" s="283">
        <f t="shared" si="0"/>
        <v>17153.341999999997</v>
      </c>
      <c r="AX4" s="283">
        <f t="shared" si="0"/>
        <v>19141.810058677511</v>
      </c>
      <c r="AY4" s="283">
        <f t="shared" si="0"/>
        <v>20737.395162978515</v>
      </c>
      <c r="AZ4" s="283">
        <f t="shared" si="0"/>
        <v>22082.032319288726</v>
      </c>
      <c r="BA4" s="283">
        <f t="shared" si="0"/>
        <v>22845.809494948775</v>
      </c>
      <c r="BB4" s="283">
        <f t="shared" si="0"/>
        <v>23596.777074595495</v>
      </c>
      <c r="BC4" s="283">
        <f t="shared" si="0"/>
        <v>24071.81043714553</v>
      </c>
      <c r="BD4" s="283">
        <f t="shared" si="0"/>
        <v>25373.061998783323</v>
      </c>
      <c r="BE4" s="283">
        <f t="shared" si="0"/>
        <v>26852.979415936559</v>
      </c>
      <c r="BF4" s="283">
        <f t="shared" si="0"/>
        <v>27962.349545578556</v>
      </c>
      <c r="BG4" s="283">
        <f t="shared" si="0"/>
        <v>28905.047455335218</v>
      </c>
      <c r="BH4" s="283">
        <f t="shared" si="0"/>
        <v>29490.83792745899</v>
      </c>
      <c r="BI4" s="283">
        <f t="shared" si="0"/>
        <v>30376.893177567676</v>
      </c>
      <c r="BJ4" s="283">
        <f t="shared" si="0"/>
        <v>31404.577559579116</v>
      </c>
      <c r="BK4" s="283">
        <f t="shared" si="0"/>
        <v>33305.936076328624</v>
      </c>
      <c r="BL4" s="283">
        <f t="shared" si="0"/>
        <v>35274.162840396391</v>
      </c>
      <c r="BM4" s="283">
        <f t="shared" si="0"/>
        <v>38104.482729313415</v>
      </c>
      <c r="BN4" s="283">
        <f t="shared" si="0"/>
        <v>39309.773948856004</v>
      </c>
      <c r="BO4" s="283">
        <f t="shared" si="0"/>
        <v>40887.381941124833</v>
      </c>
      <c r="BP4" s="283">
        <f t="shared" si="0"/>
        <v>42631.130135126237</v>
      </c>
      <c r="BQ4" s="283">
        <f t="shared" si="0"/>
        <v>43506.153464025985</v>
      </c>
      <c r="BR4" s="283">
        <f t="shared" si="0"/>
        <v>46695.056280325</v>
      </c>
      <c r="BS4" s="283">
        <f t="shared" si="0"/>
        <v>49069.589905207038</v>
      </c>
      <c r="BT4" s="283">
        <f t="shared" si="0"/>
        <v>49921.053038198021</v>
      </c>
      <c r="BU4" s="283">
        <f t="shared" si="0"/>
        <v>51128.248118764568</v>
      </c>
      <c r="BV4" s="283">
        <f t="shared" si="0"/>
        <v>53988.82577630967</v>
      </c>
      <c r="BW4" s="283">
        <f t="shared" si="0"/>
        <v>55937.509640257413</v>
      </c>
      <c r="BX4" s="283">
        <f t="shared" si="0"/>
        <v>56835.781958435837</v>
      </c>
      <c r="BY4" s="283">
        <f t="shared" si="0"/>
        <v>58848.609503495507</v>
      </c>
      <c r="BZ4" s="284">
        <f t="shared" si="0"/>
        <v>61019.794190462664</v>
      </c>
    </row>
    <row r="5" spans="1:78" s="247" customFormat="1" x14ac:dyDescent="0.35">
      <c r="A5" s="281"/>
      <c r="B5" s="285" t="s">
        <v>347</v>
      </c>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3">
        <f t="shared" ref="AH5:BX5" si="1">SUM(AH6:AH10)</f>
        <v>215</v>
      </c>
      <c r="AI5" s="283">
        <f t="shared" si="1"/>
        <v>280</v>
      </c>
      <c r="AJ5" s="283">
        <f t="shared" si="1"/>
        <v>385</v>
      </c>
      <c r="AK5" s="283">
        <f t="shared" si="1"/>
        <v>503</v>
      </c>
      <c r="AL5" s="283">
        <f t="shared" si="1"/>
        <v>639</v>
      </c>
      <c r="AM5" s="283">
        <f t="shared" si="1"/>
        <v>799</v>
      </c>
      <c r="AN5" s="283">
        <f t="shared" si="1"/>
        <v>932</v>
      </c>
      <c r="AO5" s="283">
        <f t="shared" si="1"/>
        <v>1108</v>
      </c>
      <c r="AP5" s="283">
        <f t="shared" si="1"/>
        <v>1293</v>
      </c>
      <c r="AQ5" s="283">
        <f t="shared" si="1"/>
        <v>1493.607</v>
      </c>
      <c r="AR5" s="283">
        <f t="shared" si="1"/>
        <v>1678.8070000000002</v>
      </c>
      <c r="AS5" s="283">
        <f t="shared" si="1"/>
        <v>1928.0260000000001</v>
      </c>
      <c r="AT5" s="283">
        <f t="shared" si="1"/>
        <v>2265.2670000000003</v>
      </c>
      <c r="AU5" s="283">
        <f t="shared" si="1"/>
        <v>2768.0990000000002</v>
      </c>
      <c r="AV5" s="283">
        <f t="shared" si="1"/>
        <v>3594.9789999999998</v>
      </c>
      <c r="AW5" s="283">
        <f t="shared" si="1"/>
        <v>4567.7079999999996</v>
      </c>
      <c r="AX5" s="283">
        <f t="shared" si="1"/>
        <v>5087.24</v>
      </c>
      <c r="AY5" s="283">
        <f t="shared" si="1"/>
        <v>5995.95</v>
      </c>
      <c r="AZ5" s="283">
        <f t="shared" si="1"/>
        <v>6890.7119999999995</v>
      </c>
      <c r="BA5" s="283">
        <f t="shared" si="1"/>
        <v>7474.6569999999992</v>
      </c>
      <c r="BB5" s="283">
        <f t="shared" si="1"/>
        <v>7996.1079999999984</v>
      </c>
      <c r="BC5" s="283">
        <f t="shared" si="1"/>
        <v>8482.7970000000005</v>
      </c>
      <c r="BD5" s="283">
        <f t="shared" si="1"/>
        <v>8998.760000000002</v>
      </c>
      <c r="BE5" s="283">
        <f t="shared" si="1"/>
        <v>9704.5185240909632</v>
      </c>
      <c r="BF5" s="283">
        <f t="shared" si="1"/>
        <v>10302.647677202764</v>
      </c>
      <c r="BG5" s="283">
        <f t="shared" si="1"/>
        <v>11039.131507160631</v>
      </c>
      <c r="BH5" s="283">
        <f t="shared" si="1"/>
        <v>11752.749</v>
      </c>
      <c r="BI5" s="283">
        <f t="shared" si="1"/>
        <v>12542.44267353</v>
      </c>
      <c r="BJ5" s="283">
        <f t="shared" si="1"/>
        <v>13304.85224679</v>
      </c>
      <c r="BK5" s="283">
        <f t="shared" si="1"/>
        <v>14311.464927031753</v>
      </c>
      <c r="BL5" s="283">
        <f t="shared" si="1"/>
        <v>15260.007289010002</v>
      </c>
      <c r="BM5" s="283">
        <f t="shared" si="1"/>
        <v>16564.846266159999</v>
      </c>
      <c r="BN5" s="283">
        <f t="shared" si="1"/>
        <v>17104.362356233181</v>
      </c>
      <c r="BO5" s="283">
        <f t="shared" si="1"/>
        <v>17905.161131910005</v>
      </c>
      <c r="BP5" s="283">
        <f t="shared" si="1"/>
        <v>18905.77449598</v>
      </c>
      <c r="BQ5" s="283">
        <f t="shared" si="1"/>
        <v>19287.893994300885</v>
      </c>
      <c r="BR5" s="283">
        <f t="shared" si="1"/>
        <v>20790.665465899998</v>
      </c>
      <c r="BS5" s="283">
        <f t="shared" si="1"/>
        <v>21734.188377339993</v>
      </c>
      <c r="BT5" s="283">
        <f t="shared" si="1"/>
        <v>22164.107599508632</v>
      </c>
      <c r="BU5" s="283">
        <f t="shared" si="1"/>
        <v>23041.628439810476</v>
      </c>
      <c r="BV5" s="283">
        <f t="shared" si="1"/>
        <v>24886.115056350893</v>
      </c>
      <c r="BW5" s="283">
        <f t="shared" si="1"/>
        <v>26778.162036615478</v>
      </c>
      <c r="BX5" s="283">
        <f t="shared" si="1"/>
        <v>27502.005163046008</v>
      </c>
      <c r="BY5" s="283">
        <f>SUM(BY6:BY10)</f>
        <v>28636.176109007618</v>
      </c>
      <c r="BZ5" s="284">
        <f>SUM(BZ6:BZ10)</f>
        <v>29899.573189113733</v>
      </c>
    </row>
    <row r="6" spans="1:78" x14ac:dyDescent="0.35">
      <c r="A6" s="287"/>
      <c r="B6" s="288" t="s">
        <v>120</v>
      </c>
      <c r="C6" s="235"/>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05">
        <f>'Disability benefits'!AH14</f>
        <v>0</v>
      </c>
      <c r="AI6" s="205">
        <f>'Disability benefits'!AI14</f>
        <v>0</v>
      </c>
      <c r="AJ6" s="205">
        <f>'Disability benefits'!AJ14</f>
        <v>0</v>
      </c>
      <c r="AK6" s="205">
        <f>'Disability benefits'!AK14</f>
        <v>0</v>
      </c>
      <c r="AL6" s="205">
        <f>'Disability benefits'!AL14</f>
        <v>0</v>
      </c>
      <c r="AM6" s="205">
        <f>'Disability benefits'!AM14</f>
        <v>0</v>
      </c>
      <c r="AN6" s="205">
        <f>'Disability benefits'!AN14</f>
        <v>0</v>
      </c>
      <c r="AO6" s="205">
        <f>'Disability benefits'!AO14</f>
        <v>0</v>
      </c>
      <c r="AP6" s="205">
        <f>'Disability benefits'!AP14</f>
        <v>0</v>
      </c>
      <c r="AQ6" s="205">
        <f>'Disability benefits'!AQ14</f>
        <v>0</v>
      </c>
      <c r="AR6" s="205">
        <f>'Disability benefits'!AR14</f>
        <v>0</v>
      </c>
      <c r="AS6" s="205">
        <f>'Disability benefits'!AS14</f>
        <v>0</v>
      </c>
      <c r="AT6" s="205">
        <f>'Disability benefits'!AT14</f>
        <v>0</v>
      </c>
      <c r="AU6" s="205">
        <f>'Disability benefits'!AU14</f>
        <v>0</v>
      </c>
      <c r="AV6" s="205">
        <f>'Disability benefits'!AV14</f>
        <v>0</v>
      </c>
      <c r="AW6" s="205">
        <f>'Disability benefits'!AW14</f>
        <v>0</v>
      </c>
      <c r="AX6" s="205">
        <f>'Disability benefits'!AX14</f>
        <v>0</v>
      </c>
      <c r="AY6" s="205">
        <f>'Disability benefits'!AY14</f>
        <v>0</v>
      </c>
      <c r="AZ6" s="205">
        <f>'Disability benefits'!AZ14</f>
        <v>0</v>
      </c>
      <c r="BA6" s="205">
        <f>'Disability benefits'!BA14</f>
        <v>0</v>
      </c>
      <c r="BB6" s="205">
        <f>'Disability benefits'!BB14</f>
        <v>0</v>
      </c>
      <c r="BC6" s="205">
        <f>'Disability benefits'!BC14</f>
        <v>0</v>
      </c>
      <c r="BD6" s="205">
        <f>'Disability benefits'!BD14</f>
        <v>0</v>
      </c>
      <c r="BE6" s="205">
        <f>'Disability benefits'!BE14</f>
        <v>0</v>
      </c>
      <c r="BF6" s="205">
        <f>'Disability benefits'!BF14</f>
        <v>0</v>
      </c>
      <c r="BG6" s="205">
        <f>'Disability benefits'!BG14</f>
        <v>0</v>
      </c>
      <c r="BH6" s="205">
        <f>'Disability benefits'!BH14</f>
        <v>0</v>
      </c>
      <c r="BI6" s="205">
        <f>'Disability benefits'!BI14</f>
        <v>0</v>
      </c>
      <c r="BJ6" s="205">
        <f>'Disability benefits'!BJ14</f>
        <v>0</v>
      </c>
      <c r="BK6" s="205">
        <f>'Disability benefits'!BK14</f>
        <v>0</v>
      </c>
      <c r="BL6" s="205">
        <f>'Disability benefits'!BL14</f>
        <v>0</v>
      </c>
      <c r="BM6" s="205">
        <f>'Disability benefits'!BM14</f>
        <v>0</v>
      </c>
      <c r="BN6" s="205">
        <f>'Disability benefits'!BN14</f>
        <v>0</v>
      </c>
      <c r="BO6" s="205">
        <f>'Disability benefits'!BO14</f>
        <v>0</v>
      </c>
      <c r="BP6" s="205">
        <f>'Disability benefits'!BP14</f>
        <v>0</v>
      </c>
      <c r="BQ6" s="205">
        <f>'Disability benefits'!BQ14</f>
        <v>4.7691617500000003</v>
      </c>
      <c r="BR6" s="205">
        <f>'Disability benefits'!BR14</f>
        <v>6.040064700000003</v>
      </c>
      <c r="BS6" s="205">
        <f>'Disability benefits'!BS14</f>
        <v>6.9357352999999913</v>
      </c>
      <c r="BT6" s="205">
        <f>'Disability benefits'!BT14</f>
        <v>7.3484010500000174</v>
      </c>
      <c r="BU6" s="205">
        <f>'Disability benefits'!BU14</f>
        <v>8.1204012947232584</v>
      </c>
      <c r="BV6" s="205">
        <f>'Disability benefits'!BV14</f>
        <v>8.8763419497478413</v>
      </c>
      <c r="BW6" s="205">
        <f>'Disability benefits'!BW14</f>
        <v>9.5705241295588621</v>
      </c>
      <c r="BX6" s="205">
        <f>'Disability benefits'!BX14</f>
        <v>10.29534198951689</v>
      </c>
      <c r="BY6" s="205">
        <f>'Disability benefits'!BY14</f>
        <v>11.06189628120114</v>
      </c>
      <c r="BZ6" s="206">
        <f>'Disability benefits'!BZ14</f>
        <v>11.850982034953395</v>
      </c>
    </row>
    <row r="7" spans="1:78" x14ac:dyDescent="0.35">
      <c r="A7" s="287"/>
      <c r="B7" s="288" t="s">
        <v>122</v>
      </c>
      <c r="C7" s="235"/>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05">
        <f>'Disability benefits'!AH15</f>
        <v>168</v>
      </c>
      <c r="AI7" s="205">
        <f>'Disability benefits'!AI15</f>
        <v>201</v>
      </c>
      <c r="AJ7" s="205">
        <f>'Disability benefits'!AJ15</f>
        <v>260</v>
      </c>
      <c r="AK7" s="205">
        <f>'Disability benefits'!AK15</f>
        <v>330</v>
      </c>
      <c r="AL7" s="205">
        <f>'Disability benefits'!AL15</f>
        <v>403</v>
      </c>
      <c r="AM7" s="205">
        <f>'Disability benefits'!AM15</f>
        <v>495</v>
      </c>
      <c r="AN7" s="205">
        <f>'Disability benefits'!AN15</f>
        <v>576</v>
      </c>
      <c r="AO7" s="205">
        <f>'Disability benefits'!AO15</f>
        <v>686</v>
      </c>
      <c r="AP7" s="205">
        <f>'Disability benefits'!AP15</f>
        <v>779</v>
      </c>
      <c r="AQ7" s="205">
        <f>'Disability benefits'!AQ15</f>
        <v>897.38499999999999</v>
      </c>
      <c r="AR7" s="205">
        <f>'Disability benefits'!AR15</f>
        <v>1003.4670000000001</v>
      </c>
      <c r="AS7" s="205">
        <f>'Disability benefits'!AS15</f>
        <v>1158.527</v>
      </c>
      <c r="AT7" s="205">
        <f>'Disability benefits'!AT15</f>
        <v>1382.009</v>
      </c>
      <c r="AU7" s="205">
        <f>'Disability benefits'!AU15</f>
        <v>1706.221</v>
      </c>
      <c r="AV7" s="205">
        <f>'Disability benefits'!AV15</f>
        <v>1553.4739999999999</v>
      </c>
      <c r="AW7" s="205">
        <f>'Disability benefits'!AW15</f>
        <v>1795.461</v>
      </c>
      <c r="AX7" s="205">
        <f>'Disability benefits'!AX15</f>
        <v>1962.682</v>
      </c>
      <c r="AY7" s="205">
        <f>'Disability benefits'!AY15</f>
        <v>2194.1619999999998</v>
      </c>
      <c r="AZ7" s="205">
        <f>'Disability benefits'!AZ15</f>
        <v>2392.893</v>
      </c>
      <c r="BA7" s="205">
        <f>'Disability benefits'!BA15</f>
        <v>2521.25</v>
      </c>
      <c r="BB7" s="205">
        <f>'Disability benefits'!BB15</f>
        <v>2679.9749999999999</v>
      </c>
      <c r="BC7" s="205">
        <f>'Disability benefits'!BC15</f>
        <v>2822.8040000000001</v>
      </c>
      <c r="BD7" s="205">
        <f>'Disability benefits'!BD15</f>
        <v>2955.1210000000001</v>
      </c>
      <c r="BE7" s="205">
        <f>'Disability benefits'!BE15</f>
        <v>3124.4597597447382</v>
      </c>
      <c r="BF7" s="205">
        <f>'Disability benefits'!BF15</f>
        <v>3250.6787885787207</v>
      </c>
      <c r="BG7" s="205">
        <f>'Disability benefits'!BG15</f>
        <v>3457.0445494205601</v>
      </c>
      <c r="BH7" s="205">
        <f>'Disability benefits'!BH15</f>
        <v>3673.5859999999998</v>
      </c>
      <c r="BI7" s="205">
        <f>'Disability benefits'!BI15</f>
        <v>3924.14037813</v>
      </c>
      <c r="BJ7" s="205">
        <f>'Disability benefits'!BJ15</f>
        <v>4149.40578293</v>
      </c>
      <c r="BK7" s="205">
        <f>'Disability benefits'!BK15</f>
        <v>4444.4350972342991</v>
      </c>
      <c r="BL7" s="205">
        <f>'Disability benefits'!BL15</f>
        <v>4734.8039219600005</v>
      </c>
      <c r="BM7" s="205">
        <f>'Disability benefits'!BM15</f>
        <v>5106.2537628999999</v>
      </c>
      <c r="BN7" s="205">
        <f>'Disability benefits'!BN15</f>
        <v>5227.7472379531791</v>
      </c>
      <c r="BO7" s="205">
        <f>'Disability benefits'!BO15</f>
        <v>5339.4256940699997</v>
      </c>
      <c r="BP7" s="205">
        <f>'Disability benefits'!BP15</f>
        <v>5475.6249157700013</v>
      </c>
      <c r="BQ7" s="205">
        <f>'Disability benefits'!BQ15</f>
        <v>5360.0751764300812</v>
      </c>
      <c r="BR7" s="205">
        <f>'Disability benefits'!BR15</f>
        <v>5421.7736767999995</v>
      </c>
      <c r="BS7" s="205">
        <f>'Disability benefits'!BS15</f>
        <v>5489.5433917499959</v>
      </c>
      <c r="BT7" s="205">
        <f>'Disability benefits'!BT15</f>
        <v>5482.7675999399999</v>
      </c>
      <c r="BU7" s="205">
        <f>'Disability benefits'!BU15</f>
        <v>5543.1853611440301</v>
      </c>
      <c r="BV7" s="205">
        <f>'Disability benefits'!BV15</f>
        <v>5760.8265737852562</v>
      </c>
      <c r="BW7" s="205">
        <f>'Disability benefits'!BW15</f>
        <v>5983.7903955164893</v>
      </c>
      <c r="BX7" s="205">
        <f>'Disability benefits'!BX15</f>
        <v>6154.8663190159614</v>
      </c>
      <c r="BY7" s="205">
        <f>'Disability benefits'!BY15</f>
        <v>6372.109825514126</v>
      </c>
      <c r="BZ7" s="206">
        <f>'Disability benefits'!BZ15</f>
        <v>6614.9835523673519</v>
      </c>
    </row>
    <row r="8" spans="1:78" x14ac:dyDescent="0.35">
      <c r="A8" s="287"/>
      <c r="B8" s="288" t="s">
        <v>133</v>
      </c>
      <c r="C8" s="235"/>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05">
        <f>'Disability benefits'!AH5</f>
        <v>0</v>
      </c>
      <c r="AI8" s="205">
        <f>'Disability benefits'!AI5</f>
        <v>0</v>
      </c>
      <c r="AJ8" s="205">
        <f>'Disability benefits'!AJ5</f>
        <v>0</v>
      </c>
      <c r="AK8" s="205">
        <f>'Disability benefits'!AK5</f>
        <v>0</v>
      </c>
      <c r="AL8" s="205">
        <f>'Disability benefits'!AL5</f>
        <v>0</v>
      </c>
      <c r="AM8" s="205">
        <f>'Disability benefits'!AM5</f>
        <v>0</v>
      </c>
      <c r="AN8" s="205">
        <f>'Disability benefits'!AN5</f>
        <v>0</v>
      </c>
      <c r="AO8" s="205">
        <f>'Disability benefits'!AO5</f>
        <v>0</v>
      </c>
      <c r="AP8" s="205">
        <f>'Disability benefits'!AP5</f>
        <v>0</v>
      </c>
      <c r="AQ8" s="205">
        <f>'Disability benefits'!AQ5</f>
        <v>0</v>
      </c>
      <c r="AR8" s="205">
        <f>'Disability benefits'!AR5</f>
        <v>0</v>
      </c>
      <c r="AS8" s="205">
        <f>'Disability benefits'!AS5</f>
        <v>0</v>
      </c>
      <c r="AT8" s="205">
        <f>'Disability benefits'!AT5</f>
        <v>0</v>
      </c>
      <c r="AU8" s="205">
        <f>'Disability benefits'!AU5</f>
        <v>0</v>
      </c>
      <c r="AV8" s="205">
        <f>'Disability benefits'!AV5</f>
        <v>1973.203</v>
      </c>
      <c r="AW8" s="205">
        <f>'Disability benefits'!AW5</f>
        <v>2772.2469999999998</v>
      </c>
      <c r="AX8" s="205">
        <f>'Disability benefits'!AX5</f>
        <v>3124.558</v>
      </c>
      <c r="AY8" s="205">
        <f>'Disability benefits'!AY5</f>
        <v>3801.788</v>
      </c>
      <c r="AZ8" s="205">
        <f>'Disability benefits'!AZ5</f>
        <v>4497.8189999999995</v>
      </c>
      <c r="BA8" s="205">
        <f>'Disability benefits'!BA5</f>
        <v>4953.4069999999992</v>
      </c>
      <c r="BB8" s="205">
        <f>'Disability benefits'!BB5</f>
        <v>5316.1329999999989</v>
      </c>
      <c r="BC8" s="205">
        <f>'Disability benefits'!BC5</f>
        <v>5659.9930000000004</v>
      </c>
      <c r="BD8" s="205">
        <f>'Disability benefits'!BD5</f>
        <v>6043.639000000001</v>
      </c>
      <c r="BE8" s="205">
        <f>'Disability benefits'!BE5</f>
        <v>6580.0587643462241</v>
      </c>
      <c r="BF8" s="205">
        <f>'Disability benefits'!BF5</f>
        <v>7051.9688886240428</v>
      </c>
      <c r="BG8" s="205">
        <f>'Disability benefits'!BG5</f>
        <v>7582.0869577400717</v>
      </c>
      <c r="BH8" s="205">
        <f>'Disability benefits'!BH5</f>
        <v>8079.1630000000005</v>
      </c>
      <c r="BI8" s="205">
        <f>'Disability benefits'!BI5</f>
        <v>8618.3022954000007</v>
      </c>
      <c r="BJ8" s="205">
        <f>'Disability benefits'!BJ5</f>
        <v>9155.4464638600002</v>
      </c>
      <c r="BK8" s="205">
        <f>'Disability benefits'!BK5</f>
        <v>9867.029829797455</v>
      </c>
      <c r="BL8" s="205">
        <f>'Disability benefits'!BL5</f>
        <v>10525.20336705</v>
      </c>
      <c r="BM8" s="205">
        <f>'Disability benefits'!BM5</f>
        <v>11458.592503259999</v>
      </c>
      <c r="BN8" s="205">
        <f>'Disability benefits'!BN5</f>
        <v>11876.615118280002</v>
      </c>
      <c r="BO8" s="205">
        <f>'Disability benefits'!BO5</f>
        <v>12565.735437840003</v>
      </c>
      <c r="BP8" s="205">
        <f>'Disability benefits'!BP5</f>
        <v>13430.14958021</v>
      </c>
      <c r="BQ8" s="205">
        <f>'Disability benefits'!BQ5</f>
        <v>13762.514588680802</v>
      </c>
      <c r="BR8" s="205">
        <f>'Disability benefits'!BR5</f>
        <v>13798.261242919998</v>
      </c>
      <c r="BS8" s="205">
        <f>'Disability benefits'!BS5</f>
        <v>13233.124968690001</v>
      </c>
      <c r="BT8" s="205">
        <f>'Disability benefits'!BT5</f>
        <v>11513.612393931196</v>
      </c>
      <c r="BU8" s="205">
        <f>'Disability benefits'!BU5</f>
        <v>9388.1500973416532</v>
      </c>
      <c r="BV8" s="205">
        <f>'Disability benefits'!BV5</f>
        <v>7808.6183351406562</v>
      </c>
      <c r="BW8" s="205">
        <f>'Disability benefits'!BW5</f>
        <v>5919.482788324759</v>
      </c>
      <c r="BX8" s="205">
        <f>'Disability benefits'!BX5</f>
        <v>5168.4864514348938</v>
      </c>
      <c r="BY8" s="205">
        <f>'Disability benefits'!BY5</f>
        <v>5182.055903159574</v>
      </c>
      <c r="BZ8" s="206">
        <f>'Disability benefits'!BZ5</f>
        <v>5283.1803378505938</v>
      </c>
    </row>
    <row r="9" spans="1:78" x14ac:dyDescent="0.35">
      <c r="A9" s="287"/>
      <c r="B9" s="288" t="s">
        <v>157</v>
      </c>
      <c r="C9" s="235"/>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05">
        <f>'Disability benefits'!AH20</f>
        <v>47</v>
      </c>
      <c r="AI9" s="205">
        <f>'Disability benefits'!AI20</f>
        <v>79</v>
      </c>
      <c r="AJ9" s="205">
        <f>'Disability benefits'!AJ20</f>
        <v>125.00000000000001</v>
      </c>
      <c r="AK9" s="205">
        <f>'Disability benefits'!AK20</f>
        <v>173</v>
      </c>
      <c r="AL9" s="205">
        <f>'Disability benefits'!AL20</f>
        <v>236</v>
      </c>
      <c r="AM9" s="205">
        <f>'Disability benefits'!AM20</f>
        <v>304</v>
      </c>
      <c r="AN9" s="205">
        <f>'Disability benefits'!AN20</f>
        <v>356</v>
      </c>
      <c r="AO9" s="205">
        <f>'Disability benefits'!AO20</f>
        <v>422</v>
      </c>
      <c r="AP9" s="205">
        <f>'Disability benefits'!AP20</f>
        <v>514</v>
      </c>
      <c r="AQ9" s="205">
        <f>'Disability benefits'!AQ20</f>
        <v>596.22199999999998</v>
      </c>
      <c r="AR9" s="205">
        <f>'Disability benefits'!AR20</f>
        <v>675.34</v>
      </c>
      <c r="AS9" s="205">
        <f>'Disability benefits'!AS20</f>
        <v>769.49900000000002</v>
      </c>
      <c r="AT9" s="205">
        <f>'Disability benefits'!AT20</f>
        <v>883.25800000000027</v>
      </c>
      <c r="AU9" s="205">
        <f>'Disability benefits'!AU20</f>
        <v>1061.8779999999999</v>
      </c>
      <c r="AV9" s="205">
        <f>'Disability benefits'!AV20</f>
        <v>68.302000000000007</v>
      </c>
      <c r="AW9" s="205">
        <f>'Disability benefits'!AW20</f>
        <v>0</v>
      </c>
      <c r="AX9" s="205">
        <f>'Disability benefits'!AX20</f>
        <v>0</v>
      </c>
      <c r="AY9" s="205">
        <f>'Disability benefits'!AY20</f>
        <v>0</v>
      </c>
      <c r="AZ9" s="205">
        <f>'Disability benefits'!AZ20</f>
        <v>0</v>
      </c>
      <c r="BA9" s="205">
        <f>'Disability benefits'!BA20</f>
        <v>0</v>
      </c>
      <c r="BB9" s="205">
        <f>'Disability benefits'!BB20</f>
        <v>0</v>
      </c>
      <c r="BC9" s="205">
        <f>'Disability benefits'!BC20</f>
        <v>0</v>
      </c>
      <c r="BD9" s="205">
        <f>'Disability benefits'!BD20</f>
        <v>0</v>
      </c>
      <c r="BE9" s="205">
        <f>'Disability benefits'!BE20</f>
        <v>0</v>
      </c>
      <c r="BF9" s="205">
        <f>'Disability benefits'!BF20</f>
        <v>0</v>
      </c>
      <c r="BG9" s="205">
        <f>'Disability benefits'!BG20</f>
        <v>0</v>
      </c>
      <c r="BH9" s="205">
        <f>'Disability benefits'!BH20</f>
        <v>0</v>
      </c>
      <c r="BI9" s="205">
        <f>'Disability benefits'!BI20</f>
        <v>0</v>
      </c>
      <c r="BJ9" s="205">
        <f>'Disability benefits'!BJ20</f>
        <v>0</v>
      </c>
      <c r="BK9" s="205">
        <f>'Disability benefits'!BK20</f>
        <v>0</v>
      </c>
      <c r="BL9" s="205">
        <f>'Disability benefits'!BL20</f>
        <v>0</v>
      </c>
      <c r="BM9" s="205">
        <f>'Disability benefits'!BM20</f>
        <v>0</v>
      </c>
      <c r="BN9" s="205">
        <f>'Disability benefits'!BN20</f>
        <v>0</v>
      </c>
      <c r="BO9" s="205">
        <f>'Disability benefits'!BO20</f>
        <v>0</v>
      </c>
      <c r="BP9" s="205">
        <f>'Disability benefits'!BP20</f>
        <v>0</v>
      </c>
      <c r="BQ9" s="205">
        <f>'Disability benefits'!BQ20</f>
        <v>0</v>
      </c>
      <c r="BR9" s="205">
        <f>'Disability benefits'!BR20</f>
        <v>0</v>
      </c>
      <c r="BS9" s="205">
        <f>'Disability benefits'!BS20</f>
        <v>0</v>
      </c>
      <c r="BT9" s="205">
        <f>'Disability benefits'!BT20</f>
        <v>0</v>
      </c>
      <c r="BU9" s="205">
        <f>'Disability benefits'!BU20</f>
        <v>0</v>
      </c>
      <c r="BV9" s="205">
        <f>'Disability benefits'!BV20</f>
        <v>0</v>
      </c>
      <c r="BW9" s="205">
        <f>'Disability benefits'!BW20</f>
        <v>0</v>
      </c>
      <c r="BX9" s="205">
        <f>'Disability benefits'!BX20</f>
        <v>0</v>
      </c>
      <c r="BY9" s="205">
        <f>'Disability benefits'!BY20</f>
        <v>0</v>
      </c>
      <c r="BZ9" s="206">
        <f>'Disability benefits'!BZ20</f>
        <v>0</v>
      </c>
    </row>
    <row r="10" spans="1:78" x14ac:dyDescent="0.35">
      <c r="A10" s="287"/>
      <c r="B10" s="288" t="s">
        <v>163</v>
      </c>
      <c r="C10" s="235"/>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05">
        <f>'Disability benefits'!AH10</f>
        <v>0</v>
      </c>
      <c r="AI10" s="205">
        <f>'Disability benefits'!AI10</f>
        <v>0</v>
      </c>
      <c r="AJ10" s="205">
        <f>'Disability benefits'!AJ10</f>
        <v>0</v>
      </c>
      <c r="AK10" s="205">
        <f>'Disability benefits'!AK10</f>
        <v>0</v>
      </c>
      <c r="AL10" s="205">
        <f>'Disability benefits'!AL10</f>
        <v>0</v>
      </c>
      <c r="AM10" s="205">
        <f>'Disability benefits'!AM10</f>
        <v>0</v>
      </c>
      <c r="AN10" s="205">
        <f>'Disability benefits'!AN10</f>
        <v>0</v>
      </c>
      <c r="AO10" s="205">
        <f>'Disability benefits'!AO10</f>
        <v>0</v>
      </c>
      <c r="AP10" s="205">
        <f>'Disability benefits'!AP10</f>
        <v>0</v>
      </c>
      <c r="AQ10" s="205">
        <f>'Disability benefits'!AQ10</f>
        <v>0</v>
      </c>
      <c r="AR10" s="205">
        <f>'Disability benefits'!AR10</f>
        <v>0</v>
      </c>
      <c r="AS10" s="205">
        <f>'Disability benefits'!AS10</f>
        <v>0</v>
      </c>
      <c r="AT10" s="205">
        <f>'Disability benefits'!AT10</f>
        <v>0</v>
      </c>
      <c r="AU10" s="205">
        <f>'Disability benefits'!AU10</f>
        <v>0</v>
      </c>
      <c r="AV10" s="205">
        <f>'Disability benefits'!AV10</f>
        <v>0</v>
      </c>
      <c r="AW10" s="205">
        <f>'Disability benefits'!AW10</f>
        <v>0</v>
      </c>
      <c r="AX10" s="205">
        <f>'Disability benefits'!AX10</f>
        <v>0</v>
      </c>
      <c r="AY10" s="205">
        <f>'Disability benefits'!AY10</f>
        <v>0</v>
      </c>
      <c r="AZ10" s="205">
        <f>'Disability benefits'!AZ10</f>
        <v>0</v>
      </c>
      <c r="BA10" s="205">
        <f>'Disability benefits'!BA10</f>
        <v>0</v>
      </c>
      <c r="BB10" s="205">
        <f>'Disability benefits'!BB10</f>
        <v>0</v>
      </c>
      <c r="BC10" s="205">
        <f>'Disability benefits'!BC10</f>
        <v>0</v>
      </c>
      <c r="BD10" s="205">
        <f>'Disability benefits'!BD10</f>
        <v>0</v>
      </c>
      <c r="BE10" s="205">
        <f>'Disability benefits'!BE10</f>
        <v>0</v>
      </c>
      <c r="BF10" s="205">
        <f>'Disability benefits'!BF10</f>
        <v>0</v>
      </c>
      <c r="BG10" s="205">
        <f>'Disability benefits'!BG10</f>
        <v>0</v>
      </c>
      <c r="BH10" s="205">
        <f>'Disability benefits'!BH10</f>
        <v>0</v>
      </c>
      <c r="BI10" s="205">
        <f>'Disability benefits'!BI10</f>
        <v>0</v>
      </c>
      <c r="BJ10" s="205">
        <f>'Disability benefits'!BJ10</f>
        <v>0</v>
      </c>
      <c r="BK10" s="205">
        <f>'Disability benefits'!BK10</f>
        <v>0</v>
      </c>
      <c r="BL10" s="205">
        <f>'Disability benefits'!BL10</f>
        <v>0</v>
      </c>
      <c r="BM10" s="205">
        <f>'Disability benefits'!BM10</f>
        <v>0</v>
      </c>
      <c r="BN10" s="205">
        <f>'Disability benefits'!BN10</f>
        <v>0</v>
      </c>
      <c r="BO10" s="205">
        <f>'Disability benefits'!BO10</f>
        <v>0</v>
      </c>
      <c r="BP10" s="205">
        <f>'Disability benefits'!BP10</f>
        <v>0</v>
      </c>
      <c r="BQ10" s="205">
        <f>'Disability benefits'!BQ10</f>
        <v>160.53506744000006</v>
      </c>
      <c r="BR10" s="205">
        <f>'Disability benefits'!BR10</f>
        <v>1564.5904814800003</v>
      </c>
      <c r="BS10" s="205">
        <f>'Disability benefits'!BS10</f>
        <v>3004.5842815999977</v>
      </c>
      <c r="BT10" s="205">
        <f>'Disability benefits'!BT10</f>
        <v>5160.3792045874352</v>
      </c>
      <c r="BU10" s="205">
        <f>'Disability benefits'!BU10</f>
        <v>8102.172580030071</v>
      </c>
      <c r="BV10" s="205">
        <f>'Disability benefits'!BV10</f>
        <v>11307.793805475234</v>
      </c>
      <c r="BW10" s="205">
        <f>'Disability benefits'!BW10</f>
        <v>14865.318328644671</v>
      </c>
      <c r="BX10" s="205">
        <f>'Disability benefits'!BX10</f>
        <v>16168.357050605635</v>
      </c>
      <c r="BY10" s="205">
        <f>'Disability benefits'!BY10</f>
        <v>17070.948484052718</v>
      </c>
      <c r="BZ10" s="206">
        <f>'Disability benefits'!BZ10</f>
        <v>17989.558316860832</v>
      </c>
    </row>
    <row r="11" spans="1:78" s="247" customFormat="1" ht="24.75" customHeight="1" x14ac:dyDescent="0.35">
      <c r="A11" s="281"/>
      <c r="B11" s="285" t="s">
        <v>348</v>
      </c>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3">
        <f t="shared" ref="AH11:BZ11" si="2">SUM(AH12:AH17)</f>
        <v>1735</v>
      </c>
      <c r="AI11" s="283">
        <f t="shared" si="2"/>
        <v>1881</v>
      </c>
      <c r="AJ11" s="283">
        <f t="shared" si="2"/>
        <v>2084</v>
      </c>
      <c r="AK11" s="283">
        <f t="shared" si="2"/>
        <v>2378</v>
      </c>
      <c r="AL11" s="283">
        <f t="shared" si="2"/>
        <v>2560</v>
      </c>
      <c r="AM11" s="283">
        <f t="shared" si="2"/>
        <v>2624</v>
      </c>
      <c r="AN11" s="283">
        <f t="shared" si="2"/>
        <v>3010</v>
      </c>
      <c r="AO11" s="283">
        <f t="shared" si="2"/>
        <v>3323</v>
      </c>
      <c r="AP11" s="283">
        <f t="shared" si="2"/>
        <v>3676.8379999999997</v>
      </c>
      <c r="AQ11" s="283">
        <f t="shared" si="2"/>
        <v>4043.5760000000005</v>
      </c>
      <c r="AR11" s="283">
        <f t="shared" si="2"/>
        <v>4639.5420000000004</v>
      </c>
      <c r="AS11" s="283">
        <f t="shared" si="2"/>
        <v>5288.3220000000001</v>
      </c>
      <c r="AT11" s="283">
        <f t="shared" si="2"/>
        <v>6158.0410000000011</v>
      </c>
      <c r="AU11" s="283">
        <f t="shared" si="2"/>
        <v>7754.1389999999992</v>
      </c>
      <c r="AV11" s="283">
        <f t="shared" si="2"/>
        <v>9112.7169999999987</v>
      </c>
      <c r="AW11" s="283">
        <f t="shared" si="2"/>
        <v>10494.066999999999</v>
      </c>
      <c r="AX11" s="283">
        <f t="shared" si="2"/>
        <v>11580.523999999998</v>
      </c>
      <c r="AY11" s="283">
        <f t="shared" si="2"/>
        <v>11948.351999999999</v>
      </c>
      <c r="AZ11" s="283">
        <f t="shared" si="2"/>
        <v>12074.404999999999</v>
      </c>
      <c r="BA11" s="283">
        <f t="shared" si="2"/>
        <v>12090.098000000002</v>
      </c>
      <c r="BB11" s="283">
        <f t="shared" si="2"/>
        <v>12082.812</v>
      </c>
      <c r="BC11" s="283">
        <f t="shared" si="2"/>
        <v>11847.279</v>
      </c>
      <c r="BD11" s="283">
        <f t="shared" si="2"/>
        <v>12180.391000000001</v>
      </c>
      <c r="BE11" s="283">
        <f t="shared" si="2"/>
        <v>12557.704338892207</v>
      </c>
      <c r="BF11" s="283">
        <f t="shared" si="2"/>
        <v>12488.598948891868</v>
      </c>
      <c r="BG11" s="283">
        <f t="shared" si="2"/>
        <v>12665.169673067492</v>
      </c>
      <c r="BH11" s="283">
        <f t="shared" si="2"/>
        <v>12297.070067599381</v>
      </c>
      <c r="BI11" s="283">
        <f t="shared" si="2"/>
        <v>12082.332327895077</v>
      </c>
      <c r="BJ11" s="283">
        <f t="shared" si="2"/>
        <v>12043.921697260022</v>
      </c>
      <c r="BK11" s="283">
        <f t="shared" si="2"/>
        <v>12612.190449657459</v>
      </c>
      <c r="BL11" s="283">
        <f t="shared" si="2"/>
        <v>12629.213878372164</v>
      </c>
      <c r="BM11" s="283">
        <f t="shared" si="2"/>
        <v>13267.210975195316</v>
      </c>
      <c r="BN11" s="283">
        <f t="shared" si="2"/>
        <v>13311.0615577796</v>
      </c>
      <c r="BO11" s="283">
        <f t="shared" si="2"/>
        <v>13412.354468304709</v>
      </c>
      <c r="BP11" s="283">
        <f t="shared" si="2"/>
        <v>13431.776763784655</v>
      </c>
      <c r="BQ11" s="283">
        <f t="shared" si="2"/>
        <v>13474.88355688931</v>
      </c>
      <c r="BR11" s="283">
        <f t="shared" si="2"/>
        <v>14275.5346808656</v>
      </c>
      <c r="BS11" s="283">
        <f t="shared" si="2"/>
        <v>15051.706291605209</v>
      </c>
      <c r="BT11" s="283">
        <f t="shared" si="2"/>
        <v>15390.70512547315</v>
      </c>
      <c r="BU11" s="283">
        <f t="shared" si="2"/>
        <v>15617.449205197847</v>
      </c>
      <c r="BV11" s="283">
        <f t="shared" si="2"/>
        <v>15789.182007769148</v>
      </c>
      <c r="BW11" s="283">
        <f t="shared" si="2"/>
        <v>15438.043686700532</v>
      </c>
      <c r="BX11" s="283">
        <f t="shared" si="2"/>
        <v>15643.573430347915</v>
      </c>
      <c r="BY11" s="283">
        <f t="shared" si="2"/>
        <v>16014.09478437468</v>
      </c>
      <c r="BZ11" s="284">
        <f t="shared" si="2"/>
        <v>16417.22896995534</v>
      </c>
    </row>
    <row r="12" spans="1:78" x14ac:dyDescent="0.35">
      <c r="A12" s="287"/>
      <c r="B12" s="288" t="s">
        <v>349</v>
      </c>
      <c r="C12" s="235"/>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05">
        <v>0</v>
      </c>
      <c r="AI12" s="205">
        <v>0</v>
      </c>
      <c r="AJ12" s="205">
        <v>0</v>
      </c>
      <c r="AK12" s="205">
        <v>0</v>
      </c>
      <c r="AL12" s="205">
        <v>0</v>
      </c>
      <c r="AM12" s="205">
        <v>0</v>
      </c>
      <c r="AN12" s="205">
        <v>0</v>
      </c>
      <c r="AO12" s="205">
        <v>0</v>
      </c>
      <c r="AP12" s="205">
        <v>0</v>
      </c>
      <c r="AQ12" s="205">
        <v>0</v>
      </c>
      <c r="AR12" s="205">
        <v>0</v>
      </c>
      <c r="AS12" s="205">
        <v>0</v>
      </c>
      <c r="AT12" s="205">
        <v>0</v>
      </c>
      <c r="AU12" s="205">
        <v>0</v>
      </c>
      <c r="AV12" s="205">
        <v>0</v>
      </c>
      <c r="AW12" s="205">
        <v>0</v>
      </c>
      <c r="AX12" s="205">
        <v>0</v>
      </c>
      <c r="AY12" s="205">
        <v>0</v>
      </c>
      <c r="AZ12" s="205">
        <v>0</v>
      </c>
      <c r="BA12" s="205">
        <v>0</v>
      </c>
      <c r="BB12" s="205">
        <v>0</v>
      </c>
      <c r="BC12" s="205">
        <v>0</v>
      </c>
      <c r="BD12" s="205">
        <v>0</v>
      </c>
      <c r="BE12" s="205">
        <v>0</v>
      </c>
      <c r="BF12" s="205">
        <v>0</v>
      </c>
      <c r="BG12" s="205">
        <v>0</v>
      </c>
      <c r="BH12" s="205">
        <v>0</v>
      </c>
      <c r="BI12" s="205">
        <v>0</v>
      </c>
      <c r="BJ12" s="205">
        <v>0</v>
      </c>
      <c r="BK12" s="205">
        <v>0</v>
      </c>
      <c r="BL12" s="205">
        <v>127.18792894999999</v>
      </c>
      <c r="BM12" s="205">
        <v>1267.3993002300001</v>
      </c>
      <c r="BN12" s="205">
        <v>2231.7483618999995</v>
      </c>
      <c r="BO12" s="205">
        <v>3554.1022156099998</v>
      </c>
      <c r="BP12" s="205">
        <v>6779.6544881600003</v>
      </c>
      <c r="BQ12" s="205">
        <v>10436.707839979998</v>
      </c>
      <c r="BR12" s="205">
        <v>12835.996151169997</v>
      </c>
      <c r="BS12" s="205">
        <v>14287.607569180002</v>
      </c>
      <c r="BT12" s="205">
        <v>15050.515816650004</v>
      </c>
      <c r="BU12" s="205">
        <v>15471.482307030747</v>
      </c>
      <c r="BV12" s="205">
        <v>15683.615959238892</v>
      </c>
      <c r="BW12" s="205">
        <v>15334.887305512519</v>
      </c>
      <c r="BX12" s="205">
        <v>15544.769795601944</v>
      </c>
      <c r="BY12" s="205">
        <v>15919.547546828235</v>
      </c>
      <c r="BZ12" s="206">
        <v>16327.224343101159</v>
      </c>
    </row>
    <row r="13" spans="1:78" x14ac:dyDescent="0.35">
      <c r="A13" s="287"/>
      <c r="B13" s="288" t="s">
        <v>147</v>
      </c>
      <c r="C13" s="235"/>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05">
        <f>'Incapacity benefits'!AH17</f>
        <v>0</v>
      </c>
      <c r="AI13" s="205">
        <f>'Incapacity benefits'!AI17</f>
        <v>0</v>
      </c>
      <c r="AJ13" s="205">
        <f>'Incapacity benefits'!AJ17</f>
        <v>0</v>
      </c>
      <c r="AK13" s="205">
        <f>'Incapacity benefits'!AK17</f>
        <v>0</v>
      </c>
      <c r="AL13" s="205">
        <f>'Incapacity benefits'!AL17</f>
        <v>0</v>
      </c>
      <c r="AM13" s="205">
        <f>'Incapacity benefits'!AM17</f>
        <v>0</v>
      </c>
      <c r="AN13" s="205">
        <f>'Incapacity benefits'!AN17</f>
        <v>0</v>
      </c>
      <c r="AO13" s="205">
        <f>'Incapacity benefits'!AO17</f>
        <v>0</v>
      </c>
      <c r="AP13" s="205">
        <f>'Incapacity benefits'!AP17</f>
        <v>0</v>
      </c>
      <c r="AQ13" s="205">
        <f>'Incapacity benefits'!AQ17</f>
        <v>0</v>
      </c>
      <c r="AR13" s="205">
        <f>'Incapacity benefits'!AR17</f>
        <v>0</v>
      </c>
      <c r="AS13" s="205">
        <f>'Incapacity benefits'!AS17</f>
        <v>0</v>
      </c>
      <c r="AT13" s="205">
        <f>'Incapacity benefits'!AT17</f>
        <v>0</v>
      </c>
      <c r="AU13" s="205">
        <f>'Incapacity benefits'!AU17</f>
        <v>0</v>
      </c>
      <c r="AV13" s="205">
        <f>'Incapacity benefits'!AV17</f>
        <v>0</v>
      </c>
      <c r="AW13" s="205">
        <f>'Incapacity benefits'!AW17</f>
        <v>0</v>
      </c>
      <c r="AX13" s="205">
        <f>'Incapacity benefits'!AX17</f>
        <v>0</v>
      </c>
      <c r="AY13" s="205">
        <f>'Incapacity benefits'!AY17</f>
        <v>7622.94</v>
      </c>
      <c r="AZ13" s="205">
        <f>'Incapacity benefits'!AZ17</f>
        <v>7661.6239999999998</v>
      </c>
      <c r="BA13" s="205">
        <f>'Incapacity benefits'!BA17</f>
        <v>7412.2720000000008</v>
      </c>
      <c r="BB13" s="205">
        <f>'Incapacity benefits'!BB17</f>
        <v>7250.5899999999992</v>
      </c>
      <c r="BC13" s="205">
        <f>'Incapacity benefits'!BC17</f>
        <v>6790.04</v>
      </c>
      <c r="BD13" s="205">
        <f>'Incapacity benefits'!BD17</f>
        <v>6766.183</v>
      </c>
      <c r="BE13" s="205">
        <f>'Incapacity benefits'!BE17</f>
        <v>6749.0433528570848</v>
      </c>
      <c r="BF13" s="205">
        <f>'Incapacity benefits'!BF17</f>
        <v>6757.9545089520052</v>
      </c>
      <c r="BG13" s="205">
        <f>'Incapacity benefits'!BG17</f>
        <v>6724.1235550023994</v>
      </c>
      <c r="BH13" s="205">
        <f>'Incapacity benefits'!BH17</f>
        <v>6662.027000000001</v>
      </c>
      <c r="BI13" s="205">
        <f>'Incapacity benefits'!BI17</f>
        <v>6649.9306075200002</v>
      </c>
      <c r="BJ13" s="205">
        <f>'Incapacity benefits'!BJ17</f>
        <v>6566.1693209299992</v>
      </c>
      <c r="BK13" s="205">
        <f>'Incapacity benefits'!BK17</f>
        <v>6657.0001817393668</v>
      </c>
      <c r="BL13" s="205">
        <f>'Incapacity benefits'!BL17</f>
        <v>6515.843602259999</v>
      </c>
      <c r="BM13" s="205">
        <f>'Incapacity benefits'!BM17</f>
        <v>6108.3423565899984</v>
      </c>
      <c r="BN13" s="205">
        <f>'Incapacity benefits'!BN17</f>
        <v>5556.0370140352552</v>
      </c>
      <c r="BO13" s="205">
        <f>'Incapacity benefits'!BO17</f>
        <v>4935.2797263499997</v>
      </c>
      <c r="BP13" s="205">
        <f>'Incapacity benefits'!BP17</f>
        <v>3275.8454461099991</v>
      </c>
      <c r="BQ13" s="205">
        <f>'Incapacity benefits'!BQ17</f>
        <v>1186.7982191800002</v>
      </c>
      <c r="BR13" s="205">
        <f>'Incapacity benefits'!BR17</f>
        <v>244.52811802000031</v>
      </c>
      <c r="BS13" s="205">
        <f>'Incapacity benefits'!BS17</f>
        <v>61.927221750000022</v>
      </c>
      <c r="BT13" s="205">
        <f>'Incapacity benefits'!BT17</f>
        <v>14.895368320000003</v>
      </c>
      <c r="BU13" s="205">
        <f>'Incapacity benefits'!BU17</f>
        <v>6.638278430849951</v>
      </c>
      <c r="BV13" s="205">
        <f>'Incapacity benefits'!BV17</f>
        <v>0.32997138366712919</v>
      </c>
      <c r="BW13" s="205">
        <f>'Incapacity benefits'!BW17</f>
        <v>0.89825794688732019</v>
      </c>
      <c r="BX13" s="205">
        <f>'Incapacity benefits'!BX17</f>
        <v>0.93935744032825452</v>
      </c>
      <c r="BY13" s="205">
        <f>'Incapacity benefits'!BY17</f>
        <v>0.71381900226194572</v>
      </c>
      <c r="BZ13" s="206">
        <f>'Incapacity benefits'!BZ17</f>
        <v>0.47841343432059968</v>
      </c>
    </row>
    <row r="14" spans="1:78" x14ac:dyDescent="0.35">
      <c r="A14" s="287"/>
      <c r="B14" s="288" t="s">
        <v>350</v>
      </c>
      <c r="C14" s="235"/>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05">
        <f>'Incapacity benefits'!AH40</f>
        <v>130</v>
      </c>
      <c r="AI14" s="205">
        <f>'Incapacity benefits'!AI40</f>
        <v>146</v>
      </c>
      <c r="AJ14" s="205">
        <f>'Incapacity benefits'!AJ40</f>
        <v>172</v>
      </c>
      <c r="AK14" s="205">
        <f>'Incapacity benefits'!AK40</f>
        <v>198</v>
      </c>
      <c r="AL14" s="205">
        <f>'Incapacity benefits'!AL40</f>
        <v>259</v>
      </c>
      <c r="AM14" s="205">
        <f>'Incapacity benefits'!AM40</f>
        <v>305</v>
      </c>
      <c r="AN14" s="205">
        <f>'Incapacity benefits'!AN40</f>
        <v>353</v>
      </c>
      <c r="AO14" s="205">
        <f>'Incapacity benefits'!AO40</f>
        <v>432</v>
      </c>
      <c r="AP14" s="205">
        <f>'Incapacity benefits'!AP40</f>
        <v>539</v>
      </c>
      <c r="AQ14" s="205">
        <f>'Incapacity benefits'!AQ40</f>
        <v>587</v>
      </c>
      <c r="AR14" s="205">
        <f>'Incapacity benefits'!AR40</f>
        <v>772</v>
      </c>
      <c r="AS14" s="205">
        <f>'Incapacity benefits'!AS40</f>
        <v>902</v>
      </c>
      <c r="AT14" s="205">
        <f>'Incapacity benefits'!AT40</f>
        <v>1081.992</v>
      </c>
      <c r="AU14" s="205">
        <f>'Incapacity benefits'!AU40</f>
        <v>1399</v>
      </c>
      <c r="AV14" s="205">
        <f>'Incapacity benefits'!AV40</f>
        <v>1899</v>
      </c>
      <c r="AW14" s="205">
        <f>'Incapacity benefits'!AW40</f>
        <v>2358</v>
      </c>
      <c r="AX14" s="205">
        <f>'Incapacity benefits'!AX40</f>
        <v>2758</v>
      </c>
      <c r="AY14" s="205">
        <f>'Incapacity benefits'!AY40</f>
        <v>3222</v>
      </c>
      <c r="AZ14" s="205">
        <f>'Incapacity benefits'!AZ40</f>
        <v>3507</v>
      </c>
      <c r="BA14" s="205">
        <f>'Incapacity benefits'!BA40</f>
        <v>3679</v>
      </c>
      <c r="BB14" s="205">
        <f>'Incapacity benefits'!BB40</f>
        <v>3848</v>
      </c>
      <c r="BC14" s="205">
        <f>'Incapacity benefits'!BC40</f>
        <v>4051</v>
      </c>
      <c r="BD14" s="205">
        <f>'Incapacity benefits'!BD40</f>
        <v>4400</v>
      </c>
      <c r="BE14" s="205">
        <f>'Incapacity benefits'!BE40</f>
        <v>4769</v>
      </c>
      <c r="BF14" s="205">
        <f>'Incapacity benefits'!BF40</f>
        <v>4773</v>
      </c>
      <c r="BG14" s="205">
        <f>'Incapacity benefits'!BG40</f>
        <v>5005</v>
      </c>
      <c r="BH14" s="205">
        <f>'Incapacity benefits'!BH40</f>
        <v>4716.6390675993789</v>
      </c>
      <c r="BI14" s="205">
        <f>'Incapacity benefits'!BI40</f>
        <v>4532.1900443650775</v>
      </c>
      <c r="BJ14" s="205">
        <f>'Incapacity benefits'!BJ40</f>
        <v>4574.2510630700235</v>
      </c>
      <c r="BK14" s="205">
        <f>'Incapacity benefits'!BK40</f>
        <v>5056.8584049752199</v>
      </c>
      <c r="BL14" s="205">
        <f>'Incapacity benefits'!BL40</f>
        <v>5098.7516794821649</v>
      </c>
      <c r="BM14" s="205">
        <f>'Incapacity benefits'!BM40</f>
        <v>4984.9200626353177</v>
      </c>
      <c r="BN14" s="205">
        <f>'Incapacity benefits'!BN40</f>
        <v>4635.0118573493246</v>
      </c>
      <c r="BO14" s="205">
        <f>'Incapacity benefits'!BO40</f>
        <v>4042.2862376047092</v>
      </c>
      <c r="BP14" s="205">
        <f>'Incapacity benefits'!BP40</f>
        <v>2489.4119175746559</v>
      </c>
      <c r="BQ14" s="205">
        <f>'Incapacity benefits'!BQ40</f>
        <v>991.64976374931302</v>
      </c>
      <c r="BR14" s="205">
        <f>'Incapacity benefits'!BR40</f>
        <v>459.84335153560301</v>
      </c>
      <c r="BS14" s="205">
        <f>'Incapacity benefits'!BS40</f>
        <v>232.57879501520824</v>
      </c>
      <c r="BT14" s="205">
        <f>'Incapacity benefits'!BT40</f>
        <v>91.00456241314663</v>
      </c>
      <c r="BU14" s="205">
        <f>'Incapacity benefits'!BU40</f>
        <v>19.636624122801603</v>
      </c>
      <c r="BV14" s="205">
        <f>'Incapacity benefits'!BV40</f>
        <v>0</v>
      </c>
      <c r="BW14" s="205">
        <f>'Incapacity benefits'!BW40</f>
        <v>0</v>
      </c>
      <c r="BX14" s="205">
        <f>'Incapacity benefits'!BX40</f>
        <v>0</v>
      </c>
      <c r="BY14" s="205">
        <f>'Incapacity benefits'!BY40</f>
        <v>0</v>
      </c>
      <c r="BZ14" s="206">
        <f>'Incapacity benefits'!BZ40</f>
        <v>0</v>
      </c>
    </row>
    <row r="15" spans="1:78" x14ac:dyDescent="0.35">
      <c r="A15" s="287"/>
      <c r="B15" s="288" t="s">
        <v>150</v>
      </c>
      <c r="C15" s="235"/>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05">
        <f>'Incapacity benefits'!AH27</f>
        <v>840</v>
      </c>
      <c r="AI15" s="205">
        <f>'Incapacity benefits'!AI27</f>
        <v>995</v>
      </c>
      <c r="AJ15" s="205">
        <f>'Incapacity benefits'!AJ27</f>
        <v>1150</v>
      </c>
      <c r="AK15" s="205">
        <f>'Incapacity benefits'!AK27</f>
        <v>1370</v>
      </c>
      <c r="AL15" s="205">
        <f>'Incapacity benefits'!AL27</f>
        <v>1593</v>
      </c>
      <c r="AM15" s="205">
        <f>'Incapacity benefits'!AM27</f>
        <v>1872</v>
      </c>
      <c r="AN15" s="205">
        <f>'Incapacity benefits'!AN27</f>
        <v>2142</v>
      </c>
      <c r="AO15" s="205">
        <f>'Incapacity benefits'!AO27</f>
        <v>2349</v>
      </c>
      <c r="AP15" s="205">
        <f>'Incapacity benefits'!AP27</f>
        <v>2673.8379999999997</v>
      </c>
      <c r="AQ15" s="205">
        <f>'Incapacity benefits'!AQ27</f>
        <v>2968.4050000000002</v>
      </c>
      <c r="AR15" s="205">
        <f>'Incapacity benefits'!AR27</f>
        <v>3359.3579999999997</v>
      </c>
      <c r="AS15" s="205">
        <f>'Incapacity benefits'!AS27</f>
        <v>3836.6360000000004</v>
      </c>
      <c r="AT15" s="205">
        <f>'Incapacity benefits'!AT27</f>
        <v>4431.0190000000002</v>
      </c>
      <c r="AU15" s="205">
        <f>'Incapacity benefits'!AU27</f>
        <v>5485.4179999999997</v>
      </c>
      <c r="AV15" s="205">
        <f>'Incapacity benefits'!AV27</f>
        <v>6209.601999999999</v>
      </c>
      <c r="AW15" s="205">
        <f>'Incapacity benefits'!AW27</f>
        <v>7067.8279999999995</v>
      </c>
      <c r="AX15" s="205">
        <f>'Incapacity benefits'!AX27</f>
        <v>7705.1339999999991</v>
      </c>
      <c r="AY15" s="205">
        <f>'Incapacity benefits'!AY27</f>
        <v>271</v>
      </c>
      <c r="AZ15" s="205">
        <f>'Incapacity benefits'!AZ27</f>
        <v>0</v>
      </c>
      <c r="BA15" s="205">
        <f>'Incapacity benefits'!BA27</f>
        <v>0</v>
      </c>
      <c r="BB15" s="205">
        <f>'Incapacity benefits'!BB27</f>
        <v>0</v>
      </c>
      <c r="BC15" s="205">
        <f>'Incapacity benefits'!BC27</f>
        <v>0</v>
      </c>
      <c r="BD15" s="205">
        <f>'Incapacity benefits'!BD27</f>
        <v>0</v>
      </c>
      <c r="BE15" s="205">
        <f>'Incapacity benefits'!BE27</f>
        <v>0</v>
      </c>
      <c r="BF15" s="205">
        <f>'Incapacity benefits'!BF27</f>
        <v>0</v>
      </c>
      <c r="BG15" s="205">
        <f>'Incapacity benefits'!BG27</f>
        <v>0</v>
      </c>
      <c r="BH15" s="205">
        <f>'Incapacity benefits'!BH27</f>
        <v>0</v>
      </c>
      <c r="BI15" s="205">
        <f>'Incapacity benefits'!BI27</f>
        <v>0</v>
      </c>
      <c r="BJ15" s="205">
        <f>'Incapacity benefits'!BJ27</f>
        <v>0</v>
      </c>
      <c r="BK15" s="205">
        <f>'Incapacity benefits'!BK27</f>
        <v>0</v>
      </c>
      <c r="BL15" s="205">
        <f>'Incapacity benefits'!BL27</f>
        <v>0</v>
      </c>
      <c r="BM15" s="205">
        <f>'Incapacity benefits'!BM27</f>
        <v>0</v>
      </c>
      <c r="BN15" s="205">
        <f>'Incapacity benefits'!BN27</f>
        <v>0</v>
      </c>
      <c r="BO15" s="205">
        <f>'Incapacity benefits'!BO27</f>
        <v>0</v>
      </c>
      <c r="BP15" s="205">
        <f>'Incapacity benefits'!BP27</f>
        <v>0</v>
      </c>
      <c r="BQ15" s="205">
        <f>'Incapacity benefits'!BQ27</f>
        <v>0</v>
      </c>
      <c r="BR15" s="205">
        <f>'Incapacity benefits'!BR27</f>
        <v>0</v>
      </c>
      <c r="BS15" s="205">
        <f>'Incapacity benefits'!BS27</f>
        <v>0</v>
      </c>
      <c r="BT15" s="205">
        <f>'Incapacity benefits'!BT27</f>
        <v>0</v>
      </c>
      <c r="BU15" s="205">
        <f>'Incapacity benefits'!BU27</f>
        <v>0</v>
      </c>
      <c r="BV15" s="205">
        <f>'Incapacity benefits'!BV27</f>
        <v>0</v>
      </c>
      <c r="BW15" s="205">
        <f>'Incapacity benefits'!BW27</f>
        <v>0</v>
      </c>
      <c r="BX15" s="205">
        <f>'Incapacity benefits'!BX27</f>
        <v>0</v>
      </c>
      <c r="BY15" s="205">
        <f>'Incapacity benefits'!BY27</f>
        <v>0</v>
      </c>
      <c r="BZ15" s="206">
        <f>'Incapacity benefits'!BZ27</f>
        <v>0</v>
      </c>
    </row>
    <row r="16" spans="1:78" x14ac:dyDescent="0.35">
      <c r="A16" s="287"/>
      <c r="B16" s="288" t="s">
        <v>167</v>
      </c>
      <c r="C16" s="235"/>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05">
        <f>'Incapacity benefits'!AH37</f>
        <v>69</v>
      </c>
      <c r="AI16" s="205">
        <f>'Incapacity benefits'!AI37</f>
        <v>85</v>
      </c>
      <c r="AJ16" s="205">
        <f>'Incapacity benefits'!AJ37</f>
        <v>108</v>
      </c>
      <c r="AK16" s="205">
        <f>'Incapacity benefits'!AK37</f>
        <v>130</v>
      </c>
      <c r="AL16" s="205">
        <f>'Incapacity benefits'!AL37</f>
        <v>154</v>
      </c>
      <c r="AM16" s="205">
        <f>'Incapacity benefits'!AM37</f>
        <v>182</v>
      </c>
      <c r="AN16" s="205">
        <f>'Incapacity benefits'!AN37</f>
        <v>236</v>
      </c>
      <c r="AO16" s="205">
        <f>'Incapacity benefits'!AO37</f>
        <v>266</v>
      </c>
      <c r="AP16" s="205">
        <f>'Incapacity benefits'!AP37</f>
        <v>285</v>
      </c>
      <c r="AQ16" s="205">
        <f>'Incapacity benefits'!AQ37</f>
        <v>295.17</v>
      </c>
      <c r="AR16" s="205">
        <f>'Incapacity benefits'!AR37</f>
        <v>316.22399999999999</v>
      </c>
      <c r="AS16" s="205">
        <f>'Incapacity benefits'!AS37</f>
        <v>345.99400000000003</v>
      </c>
      <c r="AT16" s="205">
        <f>'Incapacity benefits'!AT37</f>
        <v>428.738</v>
      </c>
      <c r="AU16" s="205">
        <f>'Incapacity benefits'!AU37</f>
        <v>596.20899999999983</v>
      </c>
      <c r="AV16" s="205">
        <f>'Incapacity benefits'!AV37</f>
        <v>640.11500000000001</v>
      </c>
      <c r="AW16" s="205">
        <f>'Incapacity benefits'!AW37</f>
        <v>703.23900000000003</v>
      </c>
      <c r="AX16" s="205">
        <f>'Incapacity benefits'!AX37</f>
        <v>775.55</v>
      </c>
      <c r="AY16" s="205">
        <f>'Incapacity benefits'!AY37</f>
        <v>820.41200000000003</v>
      </c>
      <c r="AZ16" s="205">
        <f>'Incapacity benefits'!AZ37</f>
        <v>905.78099999999995</v>
      </c>
      <c r="BA16" s="205">
        <f>'Incapacity benefits'!BA37</f>
        <v>998.82600000000002</v>
      </c>
      <c r="BB16" s="205">
        <f>'Incapacity benefits'!BB37</f>
        <v>984.22199999999998</v>
      </c>
      <c r="BC16" s="205">
        <f>'Incapacity benefits'!BC37</f>
        <v>1006.239</v>
      </c>
      <c r="BD16" s="205">
        <f>'Incapacity benefits'!BD37</f>
        <v>1014.208</v>
      </c>
      <c r="BE16" s="205">
        <f>'Incapacity benefits'!BE37</f>
        <v>1039.6609860351221</v>
      </c>
      <c r="BF16" s="205">
        <f>'Incapacity benefits'!BF37</f>
        <v>957.64443993986208</v>
      </c>
      <c r="BG16" s="205">
        <f>'Incapacity benefits'!BG37</f>
        <v>936.04611806509195</v>
      </c>
      <c r="BH16" s="205">
        <f>'Incapacity benefits'!BH37</f>
        <v>918.404</v>
      </c>
      <c r="BI16" s="205">
        <f>'Incapacity benefits'!BI37</f>
        <v>900.21167600999991</v>
      </c>
      <c r="BJ16" s="205">
        <f>'Incapacity benefits'!BJ37</f>
        <v>903.50131326000019</v>
      </c>
      <c r="BK16" s="205">
        <f>'Incapacity benefits'!BK37</f>
        <v>898.33186294287157</v>
      </c>
      <c r="BL16" s="205">
        <f>'Incapacity benefits'!BL37</f>
        <v>887.43066767999994</v>
      </c>
      <c r="BM16" s="205">
        <f>'Incapacity benefits'!BM37</f>
        <v>906.54925574000004</v>
      </c>
      <c r="BN16" s="205">
        <f>'Incapacity benefits'!BN37</f>
        <v>888.26432449502204</v>
      </c>
      <c r="BO16" s="205">
        <f>'Incapacity benefits'!BO37</f>
        <v>880.68628874000012</v>
      </c>
      <c r="BP16" s="205">
        <f>'Incapacity benefits'!BP37</f>
        <v>886.86491193999996</v>
      </c>
      <c r="BQ16" s="205">
        <f>'Incapacity benefits'!BQ37</f>
        <v>859.72773397999993</v>
      </c>
      <c r="BR16" s="205">
        <f>'Incapacity benefits'!BR37</f>
        <v>735.16706013999999</v>
      </c>
      <c r="BS16" s="205">
        <f>'Incapacity benefits'!BS37</f>
        <v>469.59270565999998</v>
      </c>
      <c r="BT16" s="205">
        <f>'Incapacity benefits'!BT37</f>
        <v>234.28937808999993</v>
      </c>
      <c r="BU16" s="205">
        <f>'Incapacity benefits'!BU37</f>
        <v>119.69199561344792</v>
      </c>
      <c r="BV16" s="205">
        <f>'Incapacity benefits'!BV37</f>
        <v>105.23607714658888</v>
      </c>
      <c r="BW16" s="205">
        <f>'Incapacity benefits'!BW37</f>
        <v>102.25812324112738</v>
      </c>
      <c r="BX16" s="205">
        <f>'Incapacity benefits'!BX37</f>
        <v>97.864277305644322</v>
      </c>
      <c r="BY16" s="205">
        <f>'Incapacity benefits'!BY37</f>
        <v>93.833418544182962</v>
      </c>
      <c r="BZ16" s="206">
        <f>'Incapacity benefits'!BZ37</f>
        <v>89.526213419859005</v>
      </c>
    </row>
    <row r="17" spans="1:78" x14ac:dyDescent="0.35">
      <c r="A17" s="287"/>
      <c r="B17" s="288" t="s">
        <v>168</v>
      </c>
      <c r="C17" s="235"/>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05">
        <f>'Incapacity benefits'!AH34</f>
        <v>696</v>
      </c>
      <c r="AI17" s="205">
        <f>'Incapacity benefits'!AI34</f>
        <v>655</v>
      </c>
      <c r="AJ17" s="205">
        <f>'Incapacity benefits'!AJ34</f>
        <v>654</v>
      </c>
      <c r="AK17" s="205">
        <f>'Incapacity benefits'!AK34</f>
        <v>680</v>
      </c>
      <c r="AL17" s="205">
        <f>'Incapacity benefits'!AL34</f>
        <v>554</v>
      </c>
      <c r="AM17" s="205">
        <f>'Incapacity benefits'!AM34</f>
        <v>265</v>
      </c>
      <c r="AN17" s="205">
        <f>'Incapacity benefits'!AN34</f>
        <v>279</v>
      </c>
      <c r="AO17" s="205">
        <f>'Incapacity benefits'!AO34</f>
        <v>276</v>
      </c>
      <c r="AP17" s="205">
        <f>'Incapacity benefits'!AP34</f>
        <v>179</v>
      </c>
      <c r="AQ17" s="205">
        <f>'Incapacity benefits'!AQ34</f>
        <v>193.001</v>
      </c>
      <c r="AR17" s="205">
        <f>'Incapacity benefits'!AR34</f>
        <v>191.96</v>
      </c>
      <c r="AS17" s="205">
        <f>'Incapacity benefits'!AS34</f>
        <v>203.69200000000001</v>
      </c>
      <c r="AT17" s="205">
        <f>'Incapacity benefits'!AT34</f>
        <v>216.292</v>
      </c>
      <c r="AU17" s="205">
        <f>'Incapacity benefits'!AU34</f>
        <v>273.512</v>
      </c>
      <c r="AV17" s="205">
        <f>'Incapacity benefits'!AV34</f>
        <v>364</v>
      </c>
      <c r="AW17" s="205">
        <f>'Incapacity benefits'!AW34</f>
        <v>365</v>
      </c>
      <c r="AX17" s="205">
        <f>'Incapacity benefits'!AX34</f>
        <v>341.84</v>
      </c>
      <c r="AY17" s="205">
        <f>'Incapacity benefits'!AY34</f>
        <v>12</v>
      </c>
      <c r="AZ17" s="205">
        <f>'Incapacity benefits'!AZ34</f>
        <v>0</v>
      </c>
      <c r="BA17" s="205">
        <f>'Incapacity benefits'!BA34</f>
        <v>0</v>
      </c>
      <c r="BB17" s="205">
        <f>'Incapacity benefits'!BB34</f>
        <v>0</v>
      </c>
      <c r="BC17" s="205">
        <f>'Incapacity benefits'!BC34</f>
        <v>0</v>
      </c>
      <c r="BD17" s="205">
        <f>'Incapacity benefits'!BD34</f>
        <v>0</v>
      </c>
      <c r="BE17" s="205">
        <f>'Incapacity benefits'!BE34</f>
        <v>0</v>
      </c>
      <c r="BF17" s="205">
        <f>'Incapacity benefits'!BF34</f>
        <v>0</v>
      </c>
      <c r="BG17" s="205">
        <f>'Incapacity benefits'!BG34</f>
        <v>0</v>
      </c>
      <c r="BH17" s="205">
        <f>'Incapacity benefits'!BH34</f>
        <v>0</v>
      </c>
      <c r="BI17" s="205">
        <f>'Incapacity benefits'!BI34</f>
        <v>0</v>
      </c>
      <c r="BJ17" s="205">
        <f>'Incapacity benefits'!BJ34</f>
        <v>0</v>
      </c>
      <c r="BK17" s="205">
        <f>'Incapacity benefits'!BK34</f>
        <v>0</v>
      </c>
      <c r="BL17" s="205">
        <f>'Incapacity benefits'!BL34</f>
        <v>0</v>
      </c>
      <c r="BM17" s="205">
        <f>'Incapacity benefits'!BM34</f>
        <v>0</v>
      </c>
      <c r="BN17" s="205">
        <f>'Incapacity benefits'!BN34</f>
        <v>0</v>
      </c>
      <c r="BO17" s="205">
        <f>'Incapacity benefits'!BO34</f>
        <v>0</v>
      </c>
      <c r="BP17" s="205">
        <f>'Incapacity benefits'!BP34</f>
        <v>0</v>
      </c>
      <c r="BQ17" s="205">
        <f>'Incapacity benefits'!BQ34</f>
        <v>0</v>
      </c>
      <c r="BR17" s="205">
        <f>'Incapacity benefits'!BR34</f>
        <v>0</v>
      </c>
      <c r="BS17" s="205">
        <f>'Incapacity benefits'!BS34</f>
        <v>0</v>
      </c>
      <c r="BT17" s="205">
        <f>'Incapacity benefits'!BT34</f>
        <v>0</v>
      </c>
      <c r="BU17" s="205">
        <f>'Incapacity benefits'!BU34</f>
        <v>0</v>
      </c>
      <c r="BV17" s="205">
        <f>'Incapacity benefits'!BV34</f>
        <v>0</v>
      </c>
      <c r="BW17" s="205">
        <f>'Incapacity benefits'!BW34</f>
        <v>0</v>
      </c>
      <c r="BX17" s="205">
        <f>'Incapacity benefits'!BX34</f>
        <v>0</v>
      </c>
      <c r="BY17" s="205">
        <f>'Incapacity benefits'!BY34</f>
        <v>0</v>
      </c>
      <c r="BZ17" s="206">
        <f>'Incapacity benefits'!BZ34</f>
        <v>0</v>
      </c>
    </row>
    <row r="18" spans="1:78" s="247" customFormat="1" ht="24.75" customHeight="1" x14ac:dyDescent="0.35">
      <c r="A18" s="281"/>
      <c r="B18" s="285" t="s">
        <v>351</v>
      </c>
      <c r="D18" s="286"/>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3">
        <f t="shared" ref="AH18:BX18" si="3">SUM(AH19:AH23)</f>
        <v>253</v>
      </c>
      <c r="AI18" s="283">
        <f t="shared" si="3"/>
        <v>285</v>
      </c>
      <c r="AJ18" s="283">
        <f t="shared" si="3"/>
        <v>329</v>
      </c>
      <c r="AK18" s="283">
        <f t="shared" si="3"/>
        <v>367</v>
      </c>
      <c r="AL18" s="283">
        <f t="shared" si="3"/>
        <v>399</v>
      </c>
      <c r="AM18" s="283">
        <f t="shared" si="3"/>
        <v>428</v>
      </c>
      <c r="AN18" s="283">
        <f t="shared" si="3"/>
        <v>441</v>
      </c>
      <c r="AO18" s="283">
        <f t="shared" si="3"/>
        <v>470</v>
      </c>
      <c r="AP18" s="283">
        <f t="shared" si="3"/>
        <v>505</v>
      </c>
      <c r="AQ18" s="283">
        <f t="shared" si="3"/>
        <v>514.10200000000009</v>
      </c>
      <c r="AR18" s="283">
        <f t="shared" si="3"/>
        <v>513.58300000000008</v>
      </c>
      <c r="AS18" s="283">
        <f t="shared" si="3"/>
        <v>533.13800000000003</v>
      </c>
      <c r="AT18" s="283">
        <f t="shared" si="3"/>
        <v>584.37099999999998</v>
      </c>
      <c r="AU18" s="283">
        <f t="shared" si="3"/>
        <v>654.65499413448993</v>
      </c>
      <c r="AV18" s="283">
        <f t="shared" si="3"/>
        <v>667.50399999999991</v>
      </c>
      <c r="AW18" s="283">
        <f t="shared" si="3"/>
        <v>686.28399999999988</v>
      </c>
      <c r="AX18" s="283">
        <f t="shared" si="3"/>
        <v>710.02199999999993</v>
      </c>
      <c r="AY18" s="283">
        <f t="shared" si="3"/>
        <v>734.97559504132221</v>
      </c>
      <c r="AZ18" s="283">
        <f t="shared" si="3"/>
        <v>748.39700000000005</v>
      </c>
      <c r="BA18" s="283">
        <f t="shared" si="3"/>
        <v>751.94600000000003</v>
      </c>
      <c r="BB18" s="283">
        <f t="shared" si="3"/>
        <v>769.20972503840244</v>
      </c>
      <c r="BC18" s="283">
        <f t="shared" si="3"/>
        <v>763.73799999999994</v>
      </c>
      <c r="BD18" s="283">
        <f t="shared" si="3"/>
        <v>770.87267336961202</v>
      </c>
      <c r="BE18" s="283">
        <f t="shared" si="3"/>
        <v>792.85709700000007</v>
      </c>
      <c r="BF18" s="283">
        <f t="shared" si="3"/>
        <v>802.21727761258762</v>
      </c>
      <c r="BG18" s="283">
        <f t="shared" si="3"/>
        <v>802.82745841250244</v>
      </c>
      <c r="BH18" s="283">
        <f t="shared" si="3"/>
        <v>815.19508900000005</v>
      </c>
      <c r="BI18" s="283">
        <f t="shared" si="3"/>
        <v>834.12734177900018</v>
      </c>
      <c r="BJ18" s="283">
        <f t="shared" si="3"/>
        <v>823.13039853999976</v>
      </c>
      <c r="BK18" s="283">
        <f t="shared" si="3"/>
        <v>822.24543098380013</v>
      </c>
      <c r="BL18" s="283">
        <f t="shared" si="3"/>
        <v>853.28739183000016</v>
      </c>
      <c r="BM18" s="283">
        <f t="shared" si="3"/>
        <v>886.07535800000016</v>
      </c>
      <c r="BN18" s="283">
        <f t="shared" si="3"/>
        <v>935.91351682000004</v>
      </c>
      <c r="BO18" s="283">
        <f t="shared" si="3"/>
        <v>934.84436764999998</v>
      </c>
      <c r="BP18" s="283">
        <f t="shared" si="3"/>
        <v>956.67538677023606</v>
      </c>
      <c r="BQ18" s="283">
        <f t="shared" si="3"/>
        <v>955.36992824000004</v>
      </c>
      <c r="BR18" s="283">
        <f t="shared" si="3"/>
        <v>990.27274720504909</v>
      </c>
      <c r="BS18" s="283">
        <f t="shared" si="3"/>
        <v>981.8582745899995</v>
      </c>
      <c r="BT18" s="283">
        <f t="shared" si="3"/>
        <v>944.54616344999954</v>
      </c>
      <c r="BU18" s="283">
        <f t="shared" si="3"/>
        <v>927.8787158105232</v>
      </c>
      <c r="BV18" s="283">
        <f t="shared" si="3"/>
        <v>937.38514063763603</v>
      </c>
      <c r="BW18" s="283">
        <f t="shared" si="3"/>
        <v>943.37256790619347</v>
      </c>
      <c r="BX18" s="283">
        <f t="shared" si="3"/>
        <v>939.63517641993406</v>
      </c>
      <c r="BY18" s="283">
        <f>SUM(BY19:BY23)</f>
        <v>940.04649514882476</v>
      </c>
      <c r="BZ18" s="284">
        <f>SUM(BZ19:BZ23)</f>
        <v>940.67203875730002</v>
      </c>
    </row>
    <row r="19" spans="1:78" x14ac:dyDescent="0.35">
      <c r="A19" s="287"/>
      <c r="B19" s="97" t="s">
        <v>352</v>
      </c>
      <c r="C19" s="235"/>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05">
        <f>'Industrial injuries benefits'!AH10</f>
        <v>32</v>
      </c>
      <c r="AI19" s="205">
        <f>'Industrial injuries benefits'!AI10</f>
        <v>36</v>
      </c>
      <c r="AJ19" s="205">
        <f>'Industrial injuries benefits'!AJ10</f>
        <v>42</v>
      </c>
      <c r="AK19" s="205">
        <f>'Industrial injuries benefits'!AK10</f>
        <v>47</v>
      </c>
      <c r="AL19" s="205">
        <f>'Industrial injuries benefits'!AL10</f>
        <v>51</v>
      </c>
      <c r="AM19" s="205">
        <f>'Industrial injuries benefits'!AM10</f>
        <v>54</v>
      </c>
      <c r="AN19" s="205">
        <f>'Industrial injuries benefits'!AN10</f>
        <v>55</v>
      </c>
      <c r="AO19" s="205">
        <f>'Industrial injuries benefits'!AO10</f>
        <v>58</v>
      </c>
      <c r="AP19" s="205">
        <f>'Industrial injuries benefits'!AP10</f>
        <v>61</v>
      </c>
      <c r="AQ19" s="205">
        <f>'Industrial injuries benefits'!AQ10</f>
        <v>56.491999999999997</v>
      </c>
      <c r="AR19" s="205">
        <f>'Industrial injuries benefits'!AR10</f>
        <v>58.61</v>
      </c>
      <c r="AS19" s="205">
        <f>'Industrial injuries benefits'!AS10</f>
        <v>59.338999999999999</v>
      </c>
      <c r="AT19" s="205">
        <f>'Industrial injuries benefits'!AT10</f>
        <v>60.216000000000001</v>
      </c>
      <c r="AU19" s="205">
        <f>'Industrial injuries benefits'!AU10</f>
        <v>64.003</v>
      </c>
      <c r="AV19" s="205">
        <f>'Industrial injuries benefits'!AV10</f>
        <v>62.688000000000002</v>
      </c>
      <c r="AW19" s="205">
        <f>'Industrial injuries benefits'!AW10</f>
        <v>66.622</v>
      </c>
      <c r="AX19" s="205">
        <f>'Industrial injuries benefits'!AX10</f>
        <v>58.168999999999997</v>
      </c>
      <c r="AY19" s="205">
        <f>'Industrial injuries benefits'!AY10</f>
        <v>57.765999999999998</v>
      </c>
      <c r="AZ19" s="205">
        <f>'Industrial injuries benefits'!AZ10</f>
        <v>55.347000000000001</v>
      </c>
      <c r="BA19" s="205">
        <f>'Industrial injuries benefits'!BA10</f>
        <v>54.619</v>
      </c>
      <c r="BB19" s="205">
        <f>'Industrial injuries benefits'!BB10</f>
        <v>49.393000000000001</v>
      </c>
      <c r="BC19" s="205">
        <f>'Industrial injuries benefits'!BC10</f>
        <v>51.527999999999999</v>
      </c>
      <c r="BD19" s="205">
        <f>'Industrial injuries benefits'!BD10</f>
        <v>49</v>
      </c>
      <c r="BE19" s="205">
        <f>'Industrial injuries benefits'!BE10</f>
        <v>49</v>
      </c>
      <c r="BF19" s="205">
        <f>'Industrial injuries benefits'!BF10</f>
        <v>48.056406750000008</v>
      </c>
      <c r="BG19" s="205">
        <f>'Industrial injuries benefits'!BG10</f>
        <v>45.566810758911991</v>
      </c>
      <c r="BH19" s="205">
        <f>'Industrial injuries benefits'!BH10</f>
        <v>43.427999999999997</v>
      </c>
      <c r="BI19" s="205">
        <f>'Industrial injuries benefits'!BI10</f>
        <v>40.824999999999996</v>
      </c>
      <c r="BJ19" s="205">
        <f>'Industrial injuries benefits'!BJ10</f>
        <v>39.280999999999992</v>
      </c>
      <c r="BK19" s="205">
        <f>'Industrial injuries benefits'!BK10</f>
        <v>37.953660409999991</v>
      </c>
      <c r="BL19" s="205">
        <f>'Industrial injuries benefits'!BL10</f>
        <v>36.609209720000003</v>
      </c>
      <c r="BM19" s="205">
        <f>'Industrial injuries benefits'!BM10</f>
        <v>35.892877070000004</v>
      </c>
      <c r="BN19" s="205">
        <f>'Industrial injuries benefits'!BN10</f>
        <v>34.066781949999992</v>
      </c>
      <c r="BO19" s="205">
        <f>'Industrial injuries benefits'!BO10</f>
        <v>32.863790210000005</v>
      </c>
      <c r="BP19" s="205">
        <f>'Industrial injuries benefits'!BP10</f>
        <v>31.777945706246079</v>
      </c>
      <c r="BQ19" s="205">
        <f>'Industrial injuries benefits'!BQ10</f>
        <v>30.124750710000001</v>
      </c>
      <c r="BR19" s="205">
        <f>'Industrial injuries benefits'!BR10</f>
        <v>28.755832375049046</v>
      </c>
      <c r="BS19" s="205">
        <f>'Industrial injuries benefits'!BS10</f>
        <v>26.989442073161182</v>
      </c>
      <c r="BT19" s="205">
        <f>'Industrial injuries benefits'!BT10</f>
        <v>25.498268546333193</v>
      </c>
      <c r="BU19" s="205">
        <f>'Industrial injuries benefits'!BU10</f>
        <v>24.040279662336385</v>
      </c>
      <c r="BV19" s="205">
        <f>'Industrial injuries benefits'!BV10</f>
        <v>23.012133109391449</v>
      </c>
      <c r="BW19" s="205">
        <f>'Industrial injuries benefits'!BW10</f>
        <v>22.017910160977177</v>
      </c>
      <c r="BX19" s="205">
        <f>'Industrial injuries benefits'!BX10</f>
        <v>20.889314004838258</v>
      </c>
      <c r="BY19" s="205">
        <f>'Industrial injuries benefits'!BY10</f>
        <v>19.879986413693125</v>
      </c>
      <c r="BZ19" s="206">
        <f>'Industrial injuries benefits'!BZ10</f>
        <v>18.945601605415984</v>
      </c>
    </row>
    <row r="20" spans="1:78" x14ac:dyDescent="0.35">
      <c r="A20" s="287"/>
      <c r="B20" s="97" t="s">
        <v>353</v>
      </c>
      <c r="C20" s="235"/>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05">
        <f>'Industrial injuries benefits'!AH6</f>
        <v>216</v>
      </c>
      <c r="AI20" s="205">
        <f>'Industrial injuries benefits'!AI6</f>
        <v>244</v>
      </c>
      <c r="AJ20" s="205">
        <f>'Industrial injuries benefits'!AJ6</f>
        <v>282</v>
      </c>
      <c r="AK20" s="205">
        <f>'Industrial injuries benefits'!AK6</f>
        <v>315</v>
      </c>
      <c r="AL20" s="205">
        <f>'Industrial injuries benefits'!AL6</f>
        <v>343</v>
      </c>
      <c r="AM20" s="205">
        <f>'Industrial injuries benefits'!AM6</f>
        <v>369</v>
      </c>
      <c r="AN20" s="205">
        <f>'Industrial injuries benefits'!AN6</f>
        <v>381</v>
      </c>
      <c r="AO20" s="205">
        <f>'Industrial injuries benefits'!AO6</f>
        <v>407</v>
      </c>
      <c r="AP20" s="205">
        <f>'Industrial injuries benefits'!AP6</f>
        <v>440</v>
      </c>
      <c r="AQ20" s="205">
        <f>'Industrial injuries benefits'!AQ6</f>
        <v>453.38600000000002</v>
      </c>
      <c r="AR20" s="205">
        <f>'Industrial injuries benefits'!AR6</f>
        <v>451.27800000000002</v>
      </c>
      <c r="AS20" s="205">
        <f>'Industrial injuries benefits'!AS6</f>
        <v>469.52100000000002</v>
      </c>
      <c r="AT20" s="205">
        <f>'Industrial injuries benefits'!AT6</f>
        <v>520.06299999999999</v>
      </c>
      <c r="AU20" s="205">
        <f>'Industrial injuries benefits'!AU6</f>
        <v>586.55099413448988</v>
      </c>
      <c r="AV20" s="205">
        <f>'Industrial injuries benefits'!AV6</f>
        <v>600.92999999999995</v>
      </c>
      <c r="AW20" s="205">
        <f>'Industrial injuries benefits'!AW6</f>
        <v>616.15499999999997</v>
      </c>
      <c r="AX20" s="205">
        <f>'Industrial injuries benefits'!AX6</f>
        <v>645.43899999999996</v>
      </c>
      <c r="AY20" s="205">
        <f>'Industrial injuries benefits'!AY6</f>
        <v>669.97299999999996</v>
      </c>
      <c r="AZ20" s="205">
        <f>'Industrial injuries benefits'!AZ6</f>
        <v>684.82</v>
      </c>
      <c r="BA20" s="205">
        <f>'Industrial injuries benefits'!BA6</f>
        <v>689.89800000000002</v>
      </c>
      <c r="BB20" s="205">
        <f>'Industrial injuries benefits'!BB6</f>
        <v>709.66099999999994</v>
      </c>
      <c r="BC20" s="205">
        <f>'Industrial injuries benefits'!BC6</f>
        <v>699.61199999999997</v>
      </c>
      <c r="BD20" s="205">
        <f>'Industrial injuries benefits'!BD6</f>
        <v>708</v>
      </c>
      <c r="BE20" s="205">
        <f>'Industrial injuries benefits'!BE6</f>
        <v>727.45800000000008</v>
      </c>
      <c r="BF20" s="205">
        <f>'Industrial injuries benefits'!BF6</f>
        <v>732.7211213525876</v>
      </c>
      <c r="BG20" s="205">
        <f>'Industrial injuries benefits'!BG6</f>
        <v>736.5558877814442</v>
      </c>
      <c r="BH20" s="205">
        <f>'Industrial injuries benefits'!BH6</f>
        <v>749.94100000000003</v>
      </c>
      <c r="BI20" s="205">
        <f>'Industrial injuries benefits'!BI6</f>
        <v>745.66237929900012</v>
      </c>
      <c r="BJ20" s="205">
        <f>'Industrial injuries benefits'!BJ6</f>
        <v>750.09489891999988</v>
      </c>
      <c r="BK20" s="205">
        <f>'Industrial injuries benefits'!BK6</f>
        <v>755.76206665380005</v>
      </c>
      <c r="BL20" s="205">
        <f>'Industrial injuries benefits'!BL6</f>
        <v>778.67019714000014</v>
      </c>
      <c r="BM20" s="205">
        <f>'Industrial injuries benefits'!BM6</f>
        <v>807.08740407000005</v>
      </c>
      <c r="BN20" s="205">
        <f>'Industrial injuries benefits'!BN6</f>
        <v>853.62603838000007</v>
      </c>
      <c r="BO20" s="205">
        <f>'Industrial injuries benefits'!BO6</f>
        <v>854.15397472999996</v>
      </c>
      <c r="BP20" s="205">
        <f>'Industrial injuries benefits'!BP6</f>
        <v>873.08095759619198</v>
      </c>
      <c r="BQ20" s="205">
        <f>'Industrial injuries benefits'!BQ6</f>
        <v>870.57572770000002</v>
      </c>
      <c r="BR20" s="205">
        <f>'Industrial injuries benefits'!BR6</f>
        <v>879.197</v>
      </c>
      <c r="BS20" s="205">
        <f>'Industrial injuries benefits'!BS6</f>
        <v>865.05799890795549</v>
      </c>
      <c r="BT20" s="205">
        <f>'Industrial injuries benefits'!BT6</f>
        <v>835.61493410366643</v>
      </c>
      <c r="BU20" s="205">
        <f>'Industrial injuries benefits'!BU6</f>
        <v>820.06073710847079</v>
      </c>
      <c r="BV20" s="205">
        <f>'Industrial injuries benefits'!BV6</f>
        <v>830.91131504380371</v>
      </c>
      <c r="BW20" s="205">
        <f>'Industrial injuries benefits'!BW6</f>
        <v>838.18027692113174</v>
      </c>
      <c r="BX20" s="205">
        <f>'Industrial injuries benefits'!BX6</f>
        <v>835.99560795449065</v>
      </c>
      <c r="BY20" s="205">
        <f>'Industrial injuries benefits'!BY6</f>
        <v>837.9606422769441</v>
      </c>
      <c r="BZ20" s="206">
        <f>'Industrial injuries benefits'!BZ6</f>
        <v>840.16309359978413</v>
      </c>
    </row>
    <row r="21" spans="1:78" x14ac:dyDescent="0.35">
      <c r="A21" s="287"/>
      <c r="B21" s="289" t="s">
        <v>354</v>
      </c>
      <c r="C21" s="235"/>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05">
        <f>'Industrial injuries benefits'!AH15</f>
        <v>0</v>
      </c>
      <c r="AI21" s="205">
        <f>'Industrial injuries benefits'!AI15</f>
        <v>0</v>
      </c>
      <c r="AJ21" s="205">
        <f>'Industrial injuries benefits'!AJ15</f>
        <v>0</v>
      </c>
      <c r="AK21" s="205">
        <f>'Industrial injuries benefits'!AK15</f>
        <v>0</v>
      </c>
      <c r="AL21" s="205">
        <f>'Industrial injuries benefits'!AL15</f>
        <v>0</v>
      </c>
      <c r="AM21" s="205">
        <f>'Industrial injuries benefits'!AM15</f>
        <v>0</v>
      </c>
      <c r="AN21" s="205">
        <f>'Industrial injuries benefits'!AN15</f>
        <v>0</v>
      </c>
      <c r="AO21" s="205">
        <f>'Industrial injuries benefits'!AO15</f>
        <v>0</v>
      </c>
      <c r="AP21" s="205">
        <f>'Industrial injuries benefits'!AP15</f>
        <v>0</v>
      </c>
      <c r="AQ21" s="205">
        <f>'Industrial injuries benefits'!AQ15</f>
        <v>0</v>
      </c>
      <c r="AR21" s="205">
        <f>'Industrial injuries benefits'!AR15</f>
        <v>0</v>
      </c>
      <c r="AS21" s="205">
        <f>'Industrial injuries benefits'!AS15</f>
        <v>0</v>
      </c>
      <c r="AT21" s="205">
        <f>'Industrial injuries benefits'!AT15</f>
        <v>0</v>
      </c>
      <c r="AU21" s="205">
        <f>'Industrial injuries benefits'!AU15</f>
        <v>0</v>
      </c>
      <c r="AV21" s="205">
        <f>'Industrial injuries benefits'!AV15</f>
        <v>0</v>
      </c>
      <c r="AW21" s="205">
        <f>'Industrial injuries benefits'!AW15</f>
        <v>0</v>
      </c>
      <c r="AX21" s="205">
        <f>'Industrial injuries benefits'!AX15</f>
        <v>0</v>
      </c>
      <c r="AY21" s="205">
        <f>'Industrial injuries benefits'!AY15</f>
        <v>0</v>
      </c>
      <c r="AZ21" s="205">
        <f>'Industrial injuries benefits'!AZ15</f>
        <v>0</v>
      </c>
      <c r="BA21" s="205">
        <f>'Industrial injuries benefits'!BA15</f>
        <v>0</v>
      </c>
      <c r="BB21" s="205">
        <f>'Industrial injuries benefits'!BB15</f>
        <v>0</v>
      </c>
      <c r="BC21" s="205">
        <f>'Industrial injuries benefits'!BC15</f>
        <v>0</v>
      </c>
      <c r="BD21" s="205">
        <f>'Industrial injuries benefits'!BD15</f>
        <v>0</v>
      </c>
      <c r="BE21" s="205">
        <f>'Industrial injuries benefits'!BE15</f>
        <v>0</v>
      </c>
      <c r="BF21" s="205">
        <f>'Industrial injuries benefits'!BF15</f>
        <v>0</v>
      </c>
      <c r="BG21" s="205">
        <f>'Industrial injuries benefits'!BG15</f>
        <v>0</v>
      </c>
      <c r="BH21" s="205">
        <f>'Industrial injuries benefits'!BH15</f>
        <v>0</v>
      </c>
      <c r="BI21" s="205">
        <f>'Industrial injuries benefits'!BI15</f>
        <v>0</v>
      </c>
      <c r="BJ21" s="205">
        <f>'Industrial injuries benefits'!BJ15</f>
        <v>0</v>
      </c>
      <c r="BK21" s="205">
        <f>'Industrial injuries benefits'!BK15</f>
        <v>0</v>
      </c>
      <c r="BL21" s="205">
        <f>'Industrial injuries benefits'!BL15</f>
        <v>5.5109329999999996</v>
      </c>
      <c r="BM21" s="205">
        <f>'Industrial injuries benefits'!BM15</f>
        <v>7.0408049999999998</v>
      </c>
      <c r="BN21" s="205">
        <f>'Industrial injuries benefits'!BN15</f>
        <v>9.2482140000000008</v>
      </c>
      <c r="BO21" s="205">
        <f>'Industrial injuries benefits'!BO15</f>
        <v>9.5133209999999995</v>
      </c>
      <c r="BP21" s="205">
        <f>'Industrial injuries benefits'!BP15</f>
        <v>9.4075343484310903</v>
      </c>
      <c r="BQ21" s="205">
        <f>'Industrial injuries benefits'!BQ15</f>
        <v>9.2168086836232543</v>
      </c>
      <c r="BR21" s="205">
        <f>'Industrial injuries benefits'!BR15</f>
        <v>37.532187830000005</v>
      </c>
      <c r="BS21" s="205">
        <f>'Industrial injuries benefits'!BS15</f>
        <v>43.794516459999997</v>
      </c>
      <c r="BT21" s="205">
        <f>'Industrial injuries benefits'!BT15</f>
        <v>41.280517799999998</v>
      </c>
      <c r="BU21" s="205">
        <f>'Industrial injuries benefits'!BU15</f>
        <v>43.350938080822736</v>
      </c>
      <c r="BV21" s="205">
        <f>'Industrial injuries benefits'!BV15</f>
        <v>43.908199855535202</v>
      </c>
      <c r="BW21" s="205">
        <f>'Industrial injuries benefits'!BW15</f>
        <v>43.908199855535202</v>
      </c>
      <c r="BX21" s="205">
        <f>'Industrial injuries benefits'!BX15</f>
        <v>43.908199855535202</v>
      </c>
      <c r="BY21" s="205">
        <f>'Industrial injuries benefits'!BY15</f>
        <v>43.908199855535202</v>
      </c>
      <c r="BZ21" s="206">
        <f>'Industrial injuries benefits'!BZ15</f>
        <v>43.908199855535202</v>
      </c>
    </row>
    <row r="22" spans="1:78" x14ac:dyDescent="0.35">
      <c r="A22" s="287"/>
      <c r="B22" s="290" t="s">
        <v>355</v>
      </c>
      <c r="C22" s="235"/>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05">
        <f>'Industrial injuries benefits'!AH13</f>
        <v>5</v>
      </c>
      <c r="AI22" s="205">
        <f>'Industrial injuries benefits'!AI13</f>
        <v>5</v>
      </c>
      <c r="AJ22" s="205">
        <f>'Industrial injuries benefits'!AJ13</f>
        <v>5</v>
      </c>
      <c r="AK22" s="205">
        <f>'Industrial injuries benefits'!AK13</f>
        <v>5</v>
      </c>
      <c r="AL22" s="205">
        <f>'Industrial injuries benefits'!AL13</f>
        <v>5</v>
      </c>
      <c r="AM22" s="205">
        <f>'Industrial injuries benefits'!AM13</f>
        <v>5</v>
      </c>
      <c r="AN22" s="205">
        <f>'Industrial injuries benefits'!AN13</f>
        <v>5</v>
      </c>
      <c r="AO22" s="205">
        <f>'Industrial injuries benefits'!AO13</f>
        <v>5</v>
      </c>
      <c r="AP22" s="205">
        <f>'Industrial injuries benefits'!AP13</f>
        <v>4</v>
      </c>
      <c r="AQ22" s="205">
        <f>'Industrial injuries benefits'!AQ13</f>
        <v>4.2240000000000002</v>
      </c>
      <c r="AR22" s="205">
        <f>'Industrial injuries benefits'!AR13</f>
        <v>3.6949999999999998</v>
      </c>
      <c r="AS22" s="205">
        <f>'Industrial injuries benefits'!AS13</f>
        <v>4.2779999999999996</v>
      </c>
      <c r="AT22" s="205">
        <f>'Industrial injuries benefits'!AT13</f>
        <v>4.0919999999999996</v>
      </c>
      <c r="AU22" s="205">
        <f>'Industrial injuries benefits'!AU13</f>
        <v>4.101</v>
      </c>
      <c r="AV22" s="205">
        <f>'Industrial injuries benefits'!AV13</f>
        <v>3.8860000000000001</v>
      </c>
      <c r="AW22" s="205">
        <f>'Industrial injuries benefits'!AW13</f>
        <v>3.5070000000000001</v>
      </c>
      <c r="AX22" s="205">
        <f>'Industrial injuries benefits'!AX13</f>
        <v>2.9569999999999999</v>
      </c>
      <c r="AY22" s="205">
        <f>'Industrial injuries benefits'!AY13</f>
        <v>3.1080000000000001</v>
      </c>
      <c r="AZ22" s="205">
        <f>'Industrial injuries benefits'!AZ13</f>
        <v>2.7719999999999998</v>
      </c>
      <c r="BA22" s="205">
        <f>'Industrial injuries benefits'!BA13</f>
        <v>2.4620000000000002</v>
      </c>
      <c r="BB22" s="205">
        <f>'Industrial injuries benefits'!BB13</f>
        <v>1.859</v>
      </c>
      <c r="BC22" s="205">
        <f>'Industrial injuries benefits'!BC13</f>
        <v>2.0350000000000001</v>
      </c>
      <c r="BD22" s="205">
        <f>'Industrial injuries benefits'!BD13</f>
        <v>2</v>
      </c>
      <c r="BE22" s="205">
        <f>'Industrial injuries benefits'!BE13</f>
        <v>2</v>
      </c>
      <c r="BF22" s="205">
        <f>'Industrial injuries benefits'!BF13</f>
        <v>1.73005451</v>
      </c>
      <c r="BG22" s="205">
        <f>'Industrial injuries benefits'!BG13</f>
        <v>1.3642590700000001</v>
      </c>
      <c r="BH22" s="205">
        <f>'Industrial injuries benefits'!BH13</f>
        <v>1.1830000000000001</v>
      </c>
      <c r="BI22" s="205">
        <f>'Industrial injuries benefits'!BI13</f>
        <v>1.1019624799999999</v>
      </c>
      <c r="BJ22" s="205">
        <f>'Industrial injuries benefits'!BJ13</f>
        <v>1.0844996200000001</v>
      </c>
      <c r="BK22" s="205">
        <f>'Industrial injuries benefits'!BK13</f>
        <v>1.0897039199999998</v>
      </c>
      <c r="BL22" s="205">
        <f>'Industrial injuries benefits'!BL13</f>
        <v>0.94398397000000001</v>
      </c>
      <c r="BM22" s="205">
        <f>'Industrial injuries benefits'!BM13</f>
        <v>0.84670285999999995</v>
      </c>
      <c r="BN22" s="205">
        <f>'Industrial injuries benefits'!BN13</f>
        <v>0.75357149000000001</v>
      </c>
      <c r="BO22" s="205">
        <f>'Industrial injuries benefits'!BO13</f>
        <v>0.62038171000000009</v>
      </c>
      <c r="BP22" s="205">
        <f>'Industrial injuries benefits'!BP13</f>
        <v>0.38903970756204248</v>
      </c>
      <c r="BQ22" s="205">
        <f>'Industrial injuries benefits'!BQ13</f>
        <v>-6.0504900000000004E-3</v>
      </c>
      <c r="BR22" s="205">
        <f>'Industrial injuries benefits'!BR13</f>
        <v>-2E-3</v>
      </c>
      <c r="BS22" s="205">
        <f>'Industrial injuries benefits'!BS13</f>
        <v>-3.7363851117057166E-2</v>
      </c>
      <c r="BT22" s="205">
        <f>'Industrial injuries benefits'!BT13</f>
        <v>0</v>
      </c>
      <c r="BU22" s="205">
        <f>'Industrial injuries benefits'!BU13</f>
        <v>-2.2452136844787838E-2</v>
      </c>
      <c r="BV22" s="205">
        <f>'Industrial injuries benefits'!BV13</f>
        <v>0</v>
      </c>
      <c r="BW22" s="205">
        <f>'Industrial injuries benefits'!BW13</f>
        <v>0</v>
      </c>
      <c r="BX22" s="205">
        <f>'Industrial injuries benefits'!BX13</f>
        <v>0</v>
      </c>
      <c r="BY22" s="205">
        <f>'Industrial injuries benefits'!BY13</f>
        <v>0</v>
      </c>
      <c r="BZ22" s="206">
        <f>'Industrial injuries benefits'!BZ13</f>
        <v>0</v>
      </c>
    </row>
    <row r="23" spans="1:78" x14ac:dyDescent="0.35">
      <c r="A23" s="287"/>
      <c r="B23" s="291" t="s">
        <v>356</v>
      </c>
      <c r="C23" s="235"/>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05">
        <f>'Industrial injuries benefits'!AH16</f>
        <v>0</v>
      </c>
      <c r="AI23" s="205">
        <f>'Industrial injuries benefits'!AI16</f>
        <v>0</v>
      </c>
      <c r="AJ23" s="205">
        <f>'Industrial injuries benefits'!AJ16</f>
        <v>0</v>
      </c>
      <c r="AK23" s="205">
        <f>'Industrial injuries benefits'!AK16</f>
        <v>0</v>
      </c>
      <c r="AL23" s="205">
        <f>'Industrial injuries benefits'!AL16</f>
        <v>0</v>
      </c>
      <c r="AM23" s="205">
        <f>'Industrial injuries benefits'!AM16</f>
        <v>0</v>
      </c>
      <c r="AN23" s="205">
        <f>'Industrial injuries benefits'!AN16</f>
        <v>0</v>
      </c>
      <c r="AO23" s="205">
        <f>'Industrial injuries benefits'!AO16</f>
        <v>0</v>
      </c>
      <c r="AP23" s="205">
        <f>'Industrial injuries benefits'!AP16</f>
        <v>0</v>
      </c>
      <c r="AQ23" s="205">
        <f>'Industrial injuries benefits'!AQ16</f>
        <v>0</v>
      </c>
      <c r="AR23" s="205">
        <f>'Industrial injuries benefits'!AR16</f>
        <v>0</v>
      </c>
      <c r="AS23" s="205">
        <f>'Industrial injuries benefits'!AS16</f>
        <v>0</v>
      </c>
      <c r="AT23" s="205">
        <f>'Industrial injuries benefits'!AT16</f>
        <v>0</v>
      </c>
      <c r="AU23" s="205">
        <f>'Industrial injuries benefits'!AU16</f>
        <v>0</v>
      </c>
      <c r="AV23" s="205">
        <f>'Industrial injuries benefits'!AV16</f>
        <v>0</v>
      </c>
      <c r="AW23" s="205">
        <f>'Industrial injuries benefits'!AW16</f>
        <v>0</v>
      </c>
      <c r="AX23" s="205">
        <f>'Industrial injuries benefits'!AX16</f>
        <v>3.4569999999999999</v>
      </c>
      <c r="AY23" s="205">
        <f>'Industrial injuries benefits'!AY16</f>
        <v>4.1285950413223143</v>
      </c>
      <c r="AZ23" s="205">
        <f>'Industrial injuries benefits'!AZ16</f>
        <v>5.4580000000000002</v>
      </c>
      <c r="BA23" s="205">
        <f>'Industrial injuries benefits'!BA16</f>
        <v>4.9669999999999996</v>
      </c>
      <c r="BB23" s="205">
        <f>'Industrial injuries benefits'!BB16</f>
        <v>8.2967250384024585</v>
      </c>
      <c r="BC23" s="205">
        <f>'Industrial injuries benefits'!BC16</f>
        <v>10.563000000000001</v>
      </c>
      <c r="BD23" s="205">
        <f>'Industrial injuries benefits'!BD16</f>
        <v>11.87267336961207</v>
      </c>
      <c r="BE23" s="205">
        <f>'Industrial injuries benefits'!BE16</f>
        <v>14.399096999999999</v>
      </c>
      <c r="BF23" s="205">
        <f>'Industrial injuries benefits'!BF16</f>
        <v>19.709695</v>
      </c>
      <c r="BG23" s="205">
        <f>'Industrial injuries benefits'!BG16</f>
        <v>19.340500802146213</v>
      </c>
      <c r="BH23" s="205">
        <f>'Industrial injuries benefits'!BH16</f>
        <v>20.643089</v>
      </c>
      <c r="BI23" s="205">
        <f>'Industrial injuries benefits'!BI16</f>
        <v>46.53799999999999</v>
      </c>
      <c r="BJ23" s="205">
        <f>'Industrial injuries benefits'!BJ16</f>
        <v>32.67</v>
      </c>
      <c r="BK23" s="205">
        <f>'Industrial injuries benefits'!BK16</f>
        <v>27.44</v>
      </c>
      <c r="BL23" s="205">
        <f>'Industrial injuries benefits'!BL16</f>
        <v>31.553068</v>
      </c>
      <c r="BM23" s="205">
        <f>'Industrial injuries benefits'!BM16</f>
        <v>35.207568999999999</v>
      </c>
      <c r="BN23" s="205">
        <f>'Industrial injuries benefits'!BN16</f>
        <v>38.218910999999999</v>
      </c>
      <c r="BO23" s="205">
        <f>'Industrial injuries benefits'!BO16</f>
        <v>37.692900000000002</v>
      </c>
      <c r="BP23" s="205">
        <f>'Industrial injuries benefits'!BP16</f>
        <v>42.019909411804896</v>
      </c>
      <c r="BQ23" s="205">
        <f>'Industrial injuries benefits'!BQ16</f>
        <v>45.458691636376749</v>
      </c>
      <c r="BR23" s="205">
        <f>'Industrial injuries benefits'!BR16</f>
        <v>44.789727000000006</v>
      </c>
      <c r="BS23" s="205">
        <f>'Industrial injuries benefits'!BS16</f>
        <v>46.053681000000005</v>
      </c>
      <c r="BT23" s="205">
        <f>'Industrial injuries benefits'!BT16</f>
        <v>42.152442999999998</v>
      </c>
      <c r="BU23" s="205">
        <f>'Industrial injuries benefits'!BU16</f>
        <v>40.449213095738031</v>
      </c>
      <c r="BV23" s="205">
        <f>'Industrial injuries benefits'!BV16</f>
        <v>39.553492628905651</v>
      </c>
      <c r="BW23" s="205">
        <f>'Industrial injuries benefits'!BW16</f>
        <v>39.266180968549278</v>
      </c>
      <c r="BX23" s="205">
        <f>'Industrial injuries benefits'!BX16</f>
        <v>38.842054605069876</v>
      </c>
      <c r="BY23" s="205">
        <f>'Industrial injuries benefits'!BY16</f>
        <v>38.297666602652242</v>
      </c>
      <c r="BZ23" s="206">
        <f>'Industrial injuries benefits'!BZ16</f>
        <v>37.655143696564664</v>
      </c>
    </row>
    <row r="24" spans="1:78" s="247" customFormat="1" ht="24.75" customHeight="1" x14ac:dyDescent="0.35">
      <c r="A24" s="281"/>
      <c r="B24" s="285" t="s">
        <v>357</v>
      </c>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3">
        <f>'Carers Allowance'!AH4</f>
        <v>4</v>
      </c>
      <c r="AI24" s="283">
        <f>'Carers Allowance'!AI4</f>
        <v>4</v>
      </c>
      <c r="AJ24" s="283">
        <f>'Carers Allowance'!AJ4</f>
        <v>5</v>
      </c>
      <c r="AK24" s="283">
        <f>'Carers Allowance'!AK4</f>
        <v>6</v>
      </c>
      <c r="AL24" s="283">
        <f>'Carers Allowance'!AL4</f>
        <v>8</v>
      </c>
      <c r="AM24" s="283">
        <f>'Carers Allowance'!AM4</f>
        <v>10</v>
      </c>
      <c r="AN24" s="283">
        <f>'Carers Allowance'!AN4</f>
        <v>11</v>
      </c>
      <c r="AO24" s="283">
        <f>'Carers Allowance'!AO4</f>
        <v>13</v>
      </c>
      <c r="AP24" s="283">
        <f>'Carers Allowance'!AP4</f>
        <v>104</v>
      </c>
      <c r="AQ24" s="283">
        <f>'Carers Allowance'!AQ4</f>
        <v>183.72300000000001</v>
      </c>
      <c r="AR24" s="283">
        <f>'Carers Allowance'!AR4</f>
        <v>173.41800000000001</v>
      </c>
      <c r="AS24" s="283">
        <f>'Carers Allowance'!AS4</f>
        <v>183.63200000000001</v>
      </c>
      <c r="AT24" s="283">
        <f>'Carers Allowance'!AT4</f>
        <v>208.02</v>
      </c>
      <c r="AU24" s="283">
        <f>'Carers Allowance'!AU4</f>
        <v>284.64699999999999</v>
      </c>
      <c r="AV24" s="283">
        <f>'Carers Allowance'!AV4</f>
        <v>345.29700000000008</v>
      </c>
      <c r="AW24" s="283">
        <f>'Carers Allowance'!AW4</f>
        <v>441.74999999999994</v>
      </c>
      <c r="AX24" s="283">
        <f>'Carers Allowance'!AX4</f>
        <v>526.322</v>
      </c>
      <c r="AY24" s="283">
        <f>'Carers Allowance'!AY4</f>
        <v>617.35</v>
      </c>
      <c r="AZ24" s="283">
        <f>'Carers Allowance'!AZ4</f>
        <v>736.40099999999995</v>
      </c>
      <c r="BA24" s="283">
        <f>'Carers Allowance'!BA4</f>
        <v>745.90700000000004</v>
      </c>
      <c r="BB24" s="283">
        <f>'Carers Allowance'!BB4</f>
        <v>782.37199999999996</v>
      </c>
      <c r="BC24" s="283">
        <f>'Carers Allowance'!BC4</f>
        <v>834.52800000000002</v>
      </c>
      <c r="BD24" s="283">
        <f>'Carers Allowance'!BD4</f>
        <v>867.01099999999997</v>
      </c>
      <c r="BE24" s="283">
        <f>'Carers Allowance'!BE4</f>
        <v>931.78101869</v>
      </c>
      <c r="BF24" s="283">
        <f>'Carers Allowance'!BF4</f>
        <v>993.10799999999995</v>
      </c>
      <c r="BG24" s="283">
        <f>'Carers Allowance'!BG4</f>
        <v>1053.6691153298639</v>
      </c>
      <c r="BH24" s="283">
        <f>'Carers Allowance'!BH4</f>
        <v>1096.0409999999999</v>
      </c>
      <c r="BI24" s="283">
        <f>'Carers Allowance'!BI4</f>
        <v>1149.1385723000005</v>
      </c>
      <c r="BJ24" s="283">
        <f>'Carers Allowance'!BJ4</f>
        <v>1181.2635561100005</v>
      </c>
      <c r="BK24" s="283">
        <f>'Carers Allowance'!BK4</f>
        <v>1279.8853888127105</v>
      </c>
      <c r="BL24" s="283">
        <f>'Carers Allowance'!BL4</f>
        <v>1362.9964772500002</v>
      </c>
      <c r="BM24" s="283">
        <f>'Carers Allowance'!BM4</f>
        <v>1494.8980367000006</v>
      </c>
      <c r="BN24" s="283">
        <f>'Carers Allowance'!BN4</f>
        <v>1572.0826307400002</v>
      </c>
      <c r="BO24" s="283">
        <f>'Carers Allowance'!BO4</f>
        <v>1732.9771967700003</v>
      </c>
      <c r="BP24" s="283">
        <f>'Carers Allowance'!BP4</f>
        <v>1927.2231981999998</v>
      </c>
      <c r="BQ24" s="283">
        <f>'Carers Allowance'!BQ4</f>
        <v>2088.2668163797011</v>
      </c>
      <c r="BR24" s="283">
        <f>'Carers Allowance'!BR4</f>
        <v>2319.2115774999988</v>
      </c>
      <c r="BS24" s="283">
        <f>'Carers Allowance'!BS4</f>
        <v>2545.4439678199992</v>
      </c>
      <c r="BT24" s="283">
        <f>'Carers Allowance'!BT4</f>
        <v>2666.973573598962</v>
      </c>
      <c r="BU24" s="283">
        <f>'Carers Allowance'!BU4</f>
        <v>2852.5328527384895</v>
      </c>
      <c r="BV24" s="283">
        <f>'Carers Allowance'!BV4</f>
        <v>3227.7671912672231</v>
      </c>
      <c r="BW24" s="283">
        <f>'Carers Allowance'!BW4</f>
        <v>3456.7760459313872</v>
      </c>
      <c r="BX24" s="283">
        <f>'Carers Allowance'!BX4</f>
        <v>3626.6512493349214</v>
      </c>
      <c r="BY24" s="283">
        <f>'Carers Allowance'!BY4</f>
        <v>3806.8684691296708</v>
      </c>
      <c r="BZ24" s="284">
        <f>'Carers Allowance'!BZ4</f>
        <v>4006.1586627452648</v>
      </c>
    </row>
    <row r="25" spans="1:78" s="247" customFormat="1" ht="24.75" customHeight="1" x14ac:dyDescent="0.35">
      <c r="A25" s="281"/>
      <c r="B25" s="285" t="s">
        <v>358</v>
      </c>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3">
        <v>0</v>
      </c>
      <c r="AI25" s="283">
        <v>0</v>
      </c>
      <c r="AJ25" s="283">
        <v>0</v>
      </c>
      <c r="AK25" s="283">
        <v>0</v>
      </c>
      <c r="AL25" s="283">
        <v>0</v>
      </c>
      <c r="AM25" s="283">
        <v>0</v>
      </c>
      <c r="AN25" s="283">
        <v>0</v>
      </c>
      <c r="AO25" s="283">
        <v>0</v>
      </c>
      <c r="AP25" s="283">
        <v>0</v>
      </c>
      <c r="AQ25" s="283">
        <v>0</v>
      </c>
      <c r="AR25" s="283">
        <v>0</v>
      </c>
      <c r="AS25" s="283">
        <v>0</v>
      </c>
      <c r="AT25" s="283">
        <v>0</v>
      </c>
      <c r="AU25" s="283">
        <v>0</v>
      </c>
      <c r="AV25" s="283">
        <v>0</v>
      </c>
      <c r="AW25" s="283">
        <v>0</v>
      </c>
      <c r="AX25" s="283">
        <v>0</v>
      </c>
      <c r="AY25" s="283">
        <v>0</v>
      </c>
      <c r="AZ25" s="283">
        <v>0</v>
      </c>
      <c r="BA25" s="283">
        <v>0</v>
      </c>
      <c r="BB25" s="283">
        <v>0</v>
      </c>
      <c r="BC25" s="283">
        <v>0</v>
      </c>
      <c r="BD25" s="283">
        <v>252.8506024179687</v>
      </c>
      <c r="BE25" s="283">
        <v>334.41491264418875</v>
      </c>
      <c r="BF25" s="283">
        <v>376.31615316717199</v>
      </c>
      <c r="BG25" s="283">
        <v>377.57849637345873</v>
      </c>
      <c r="BH25" s="283">
        <v>328.26976673374355</v>
      </c>
      <c r="BI25" s="283">
        <v>296.30574154435226</v>
      </c>
      <c r="BJ25" s="283">
        <v>290.48548701729464</v>
      </c>
      <c r="BK25" s="283">
        <v>283.72187865289749</v>
      </c>
      <c r="BL25" s="283">
        <v>276.94990169243857</v>
      </c>
      <c r="BM25" s="283">
        <v>304.28514955817326</v>
      </c>
      <c r="BN25" s="283">
        <v>388.24454173128282</v>
      </c>
      <c r="BO25" s="283">
        <v>430.68552026831782</v>
      </c>
      <c r="BP25" s="283">
        <v>508.21788711256067</v>
      </c>
      <c r="BQ25" s="283">
        <v>557.83154347728623</v>
      </c>
      <c r="BR25" s="283">
        <v>585.70178248498928</v>
      </c>
      <c r="BS25" s="283">
        <v>623.85925815614985</v>
      </c>
      <c r="BT25" s="283">
        <v>646.67156687815168</v>
      </c>
      <c r="BU25" s="283">
        <v>740.94662694505882</v>
      </c>
      <c r="BV25" s="283">
        <v>733.47258908985441</v>
      </c>
      <c r="BW25" s="283">
        <v>785.46061555224389</v>
      </c>
      <c r="BX25" s="283">
        <v>834.7638871741492</v>
      </c>
      <c r="BY25" s="283">
        <v>890.10658040225633</v>
      </c>
      <c r="BZ25" s="284">
        <v>955.77610512973524</v>
      </c>
    </row>
    <row r="26" spans="1:78" s="247" customFormat="1" ht="24.75" customHeight="1" x14ac:dyDescent="0.35">
      <c r="A26" s="281"/>
      <c r="B26" s="285" t="s">
        <v>359</v>
      </c>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3">
        <f t="shared" ref="AH26:BX26" si="4">SUM(AH28:AH30,AH32)</f>
        <v>51.497172727332845</v>
      </c>
      <c r="AI26" s="283">
        <f t="shared" si="4"/>
        <v>56.414147956273574</v>
      </c>
      <c r="AJ26" s="283">
        <f t="shared" si="4"/>
        <v>72.615417878922116</v>
      </c>
      <c r="AK26" s="283">
        <f t="shared" si="4"/>
        <v>117.78692276529311</v>
      </c>
      <c r="AL26" s="283">
        <f t="shared" si="4"/>
        <v>151.22362386540289</v>
      </c>
      <c r="AM26" s="283">
        <f t="shared" si="4"/>
        <v>178.70507247687672</v>
      </c>
      <c r="AN26" s="283">
        <f t="shared" si="4"/>
        <v>201.80019075346371</v>
      </c>
      <c r="AO26" s="283">
        <f t="shared" si="4"/>
        <v>225.35883833034222</v>
      </c>
      <c r="AP26" s="283">
        <f t="shared" si="4"/>
        <v>242.96586799409306</v>
      </c>
      <c r="AQ26" s="283">
        <f t="shared" si="4"/>
        <v>251.3770479196252</v>
      </c>
      <c r="AR26" s="283">
        <f t="shared" si="4"/>
        <v>219.61099999999999</v>
      </c>
      <c r="AS26" s="283">
        <f t="shared" si="4"/>
        <v>302.30599999999998</v>
      </c>
      <c r="AT26" s="283">
        <f t="shared" si="4"/>
        <v>415.50300000000004</v>
      </c>
      <c r="AU26" s="283">
        <f t="shared" si="4"/>
        <v>549.82100000000003</v>
      </c>
      <c r="AV26" s="283">
        <f t="shared" si="4"/>
        <v>722.96500000000003</v>
      </c>
      <c r="AW26" s="283">
        <f t="shared" si="4"/>
        <v>963.53300000000002</v>
      </c>
      <c r="AX26" s="283">
        <f t="shared" si="4"/>
        <v>1237.7020586775143</v>
      </c>
      <c r="AY26" s="283">
        <f t="shared" si="4"/>
        <v>1440.7675679371928</v>
      </c>
      <c r="AZ26" s="283">
        <f t="shared" si="4"/>
        <v>1632.1173192887268</v>
      </c>
      <c r="BA26" s="283">
        <f t="shared" si="4"/>
        <v>1783.2014949487759</v>
      </c>
      <c r="BB26" s="283">
        <f t="shared" si="4"/>
        <v>1966.2753495570933</v>
      </c>
      <c r="BC26" s="283">
        <f t="shared" si="4"/>
        <v>2143.4684371455282</v>
      </c>
      <c r="BD26" s="283">
        <f t="shared" si="4"/>
        <v>2303.1767229957381</v>
      </c>
      <c r="BE26" s="283">
        <f t="shared" si="4"/>
        <v>2531.7035246192022</v>
      </c>
      <c r="BF26" s="283">
        <f t="shared" si="4"/>
        <v>2999.4614887041653</v>
      </c>
      <c r="BG26" s="283">
        <f t="shared" si="4"/>
        <v>2966.6712049912694</v>
      </c>
      <c r="BH26" s="283">
        <f t="shared" si="4"/>
        <v>3201.5130041258617</v>
      </c>
      <c r="BI26" s="283">
        <f t="shared" si="4"/>
        <v>3472.5465205192463</v>
      </c>
      <c r="BJ26" s="283">
        <f t="shared" si="4"/>
        <v>3760.9241738617989</v>
      </c>
      <c r="BK26" s="283">
        <f t="shared" si="4"/>
        <v>3996.4280011900032</v>
      </c>
      <c r="BL26" s="283">
        <f t="shared" si="4"/>
        <v>4891.7079022417884</v>
      </c>
      <c r="BM26" s="283">
        <f t="shared" si="4"/>
        <v>5587.16694369992</v>
      </c>
      <c r="BN26" s="283">
        <f t="shared" si="4"/>
        <v>5998.1093455519394</v>
      </c>
      <c r="BO26" s="283">
        <f t="shared" si="4"/>
        <v>6471.3592562218046</v>
      </c>
      <c r="BP26" s="283">
        <f t="shared" si="4"/>
        <v>6901.4624032787806</v>
      </c>
      <c r="BQ26" s="283">
        <f t="shared" si="4"/>
        <v>7141.9076247388075</v>
      </c>
      <c r="BR26" s="283">
        <f t="shared" si="4"/>
        <v>7733.6700263693729</v>
      </c>
      <c r="BS26" s="283">
        <f t="shared" si="4"/>
        <v>8132.5337356956888</v>
      </c>
      <c r="BT26" s="283">
        <f t="shared" si="4"/>
        <v>8108.0490092891159</v>
      </c>
      <c r="BU26" s="283">
        <f t="shared" si="4"/>
        <v>7947.8122782621695</v>
      </c>
      <c r="BV26" s="283">
        <f t="shared" si="4"/>
        <v>8414.9037911949199</v>
      </c>
      <c r="BW26" s="283">
        <f t="shared" si="4"/>
        <v>8535.6946875515896</v>
      </c>
      <c r="BX26" s="283">
        <f t="shared" si="4"/>
        <v>8289.1530521129098</v>
      </c>
      <c r="BY26" s="283">
        <f>SUM(BY28:BY30,BY32)</f>
        <v>8561.3170654324458</v>
      </c>
      <c r="BZ26" s="284">
        <f>SUM(BZ28:BZ30,BZ32)</f>
        <v>8800.3852247612922</v>
      </c>
    </row>
    <row r="27" spans="1:78" x14ac:dyDescent="0.35">
      <c r="A27" s="287"/>
      <c r="B27" s="291" t="s">
        <v>360</v>
      </c>
      <c r="C27" s="235"/>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6"/>
    </row>
    <row r="28" spans="1:78" x14ac:dyDescent="0.35">
      <c r="A28" s="287"/>
      <c r="B28" s="288" t="s">
        <v>361</v>
      </c>
      <c r="C28" s="235"/>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05" t="str">
        <f>'Housing benefits'!AH19</f>
        <v>-</v>
      </c>
      <c r="AI28" s="205" t="str">
        <f>'Housing benefits'!AI19</f>
        <v>-</v>
      </c>
      <c r="AJ28" s="205" t="str">
        <f>'Housing benefits'!AJ19</f>
        <v>-</v>
      </c>
      <c r="AK28" s="205" t="str">
        <f>'Housing benefits'!AK19</f>
        <v>-</v>
      </c>
      <c r="AL28" s="205" t="str">
        <f>'Housing benefits'!AL19</f>
        <v>-</v>
      </c>
      <c r="AM28" s="205" t="str">
        <f>'Housing benefits'!AM19</f>
        <v>-</v>
      </c>
      <c r="AN28" s="205" t="str">
        <f>'Housing benefits'!AN19</f>
        <v>-</v>
      </c>
      <c r="AO28" s="205" t="str">
        <f>'Housing benefits'!AO19</f>
        <v>-</v>
      </c>
      <c r="AP28" s="205" t="str">
        <f>'Housing benefits'!AP19</f>
        <v>-</v>
      </c>
      <c r="AQ28" s="205" t="str">
        <f>'Housing benefits'!AQ19</f>
        <v>-</v>
      </c>
      <c r="AR28" s="205" t="str">
        <f>'Housing benefits'!AR19</f>
        <v>-</v>
      </c>
      <c r="AS28" s="205" t="str">
        <f>'Housing benefits'!AS19</f>
        <v>-</v>
      </c>
      <c r="AT28" s="205" t="str">
        <f>'Housing benefits'!AT19</f>
        <v>-</v>
      </c>
      <c r="AU28" s="205" t="str">
        <f>'Housing benefits'!AU19</f>
        <v>-</v>
      </c>
      <c r="AV28" s="205" t="str">
        <f>'Housing benefits'!AV19</f>
        <v>-</v>
      </c>
      <c r="AW28" s="205" t="str">
        <f>'Housing benefits'!AW19</f>
        <v>-</v>
      </c>
      <c r="AX28" s="205" t="str">
        <f>'Housing benefits'!AX19</f>
        <v>-</v>
      </c>
      <c r="AY28" s="205" t="str">
        <f>'Housing benefits'!AY19</f>
        <v>-</v>
      </c>
      <c r="AZ28" s="205" t="str">
        <f>'Housing benefits'!AZ19</f>
        <v>-</v>
      </c>
      <c r="BA28" s="205" t="str">
        <f>'Housing benefits'!BA19</f>
        <v>-</v>
      </c>
      <c r="BB28" s="205" t="str">
        <f>'Housing benefits'!BB19</f>
        <v>-</v>
      </c>
      <c r="BC28" s="205" t="str">
        <f>'Housing benefits'!BC19</f>
        <v>-</v>
      </c>
      <c r="BD28" s="205" t="str">
        <f>'Housing benefits'!BD19</f>
        <v>-</v>
      </c>
      <c r="BE28" s="205" t="str">
        <f>'Housing benefits'!BE19</f>
        <v>-</v>
      </c>
      <c r="BF28" s="205" t="str">
        <f>'Housing benefits'!BF19</f>
        <v>-</v>
      </c>
      <c r="BG28" s="205" t="str">
        <f>'Housing benefits'!BG19</f>
        <v>-</v>
      </c>
      <c r="BH28" s="205" t="str">
        <f>'Housing benefits'!BH19</f>
        <v>-</v>
      </c>
      <c r="BI28" s="205" t="str">
        <f>'Housing benefits'!BI19</f>
        <v>-</v>
      </c>
      <c r="BJ28" s="205" t="str">
        <f>'Housing benefits'!BJ19</f>
        <v>-</v>
      </c>
      <c r="BK28" s="205" t="str">
        <f>'Housing benefits'!BK19</f>
        <v>-</v>
      </c>
      <c r="BL28" s="205">
        <f>'Housing benefits'!BL19</f>
        <v>315.32689004851829</v>
      </c>
      <c r="BM28" s="205">
        <f>'Housing benefits'!BM19</f>
        <v>391.93425198433891</v>
      </c>
      <c r="BN28" s="205">
        <f>'Housing benefits'!BN19</f>
        <v>465.09166515156534</v>
      </c>
      <c r="BO28" s="205">
        <f>'Housing benefits'!BO19</f>
        <v>540.50149467791391</v>
      </c>
      <c r="BP28" s="205">
        <f>'Housing benefits'!BP19</f>
        <v>626.09691811330299</v>
      </c>
      <c r="BQ28" s="205">
        <f>'Housing benefits'!BQ19</f>
        <v>695.36424794605682</v>
      </c>
      <c r="BR28" s="205">
        <f>'Housing benefits'!BR19</f>
        <v>781.28564014637732</v>
      </c>
      <c r="BS28" s="205">
        <f>'Housing benefits'!BS19</f>
        <v>885.7633665276046</v>
      </c>
      <c r="BT28" s="205">
        <f>'Housing benefits'!BT19</f>
        <v>935.86524437191224</v>
      </c>
      <c r="BU28" s="205">
        <f>'Housing benefits'!BU19</f>
        <v>952.45801727383753</v>
      </c>
      <c r="BV28" s="205">
        <f>'Housing benefits'!BV19</f>
        <v>1101.6777651042539</v>
      </c>
      <c r="BW28" s="205">
        <f>'Housing benefits'!BW19</f>
        <v>1155.3506145957765</v>
      </c>
      <c r="BX28" s="205">
        <f>'Housing benefits'!BX19</f>
        <v>1223.7480912717544</v>
      </c>
      <c r="BY28" s="205">
        <f>'Housing benefits'!BY19</f>
        <v>1294.3684480303855</v>
      </c>
      <c r="BZ28" s="206">
        <f>'Housing benefits'!BZ19</f>
        <v>1369.3771174146063</v>
      </c>
    </row>
    <row r="29" spans="1:78" x14ac:dyDescent="0.35">
      <c r="A29" s="287"/>
      <c r="B29" s="288" t="s">
        <v>362</v>
      </c>
      <c r="C29" s="235"/>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05" t="str">
        <f>'Housing benefits'!AH22</f>
        <v>-</v>
      </c>
      <c r="AI29" s="205" t="str">
        <f>'Housing benefits'!AI22</f>
        <v>-</v>
      </c>
      <c r="AJ29" s="205" t="str">
        <f>'Housing benefits'!AJ22</f>
        <v>-</v>
      </c>
      <c r="AK29" s="205" t="str">
        <f>'Housing benefits'!AK22</f>
        <v>-</v>
      </c>
      <c r="AL29" s="205" t="str">
        <f>'Housing benefits'!AL22</f>
        <v>-</v>
      </c>
      <c r="AM29" s="205" t="str">
        <f>'Housing benefits'!AM22</f>
        <v>-</v>
      </c>
      <c r="AN29" s="205" t="str">
        <f>'Housing benefits'!AN22</f>
        <v>-</v>
      </c>
      <c r="AO29" s="205" t="str">
        <f>'Housing benefits'!AO22</f>
        <v>-</v>
      </c>
      <c r="AP29" s="205" t="str">
        <f>'Housing benefits'!AP22</f>
        <v>-</v>
      </c>
      <c r="AQ29" s="205" t="str">
        <f>'Housing benefits'!AQ22</f>
        <v>-</v>
      </c>
      <c r="AR29" s="205" t="str">
        <f>'Housing benefits'!AR22</f>
        <v>-</v>
      </c>
      <c r="AS29" s="205" t="str">
        <f>'Housing benefits'!AS22</f>
        <v>-</v>
      </c>
      <c r="AT29" s="205" t="str">
        <f>'Housing benefits'!AT22</f>
        <v>-</v>
      </c>
      <c r="AU29" s="205" t="str">
        <f>'Housing benefits'!AU22</f>
        <v>-</v>
      </c>
      <c r="AV29" s="205" t="str">
        <f>'Housing benefits'!AV22</f>
        <v>-</v>
      </c>
      <c r="AW29" s="205" t="str">
        <f>'Housing benefits'!AW22</f>
        <v>-</v>
      </c>
      <c r="AX29" s="205" t="str">
        <f>'Housing benefits'!AX22</f>
        <v>-</v>
      </c>
      <c r="AY29" s="205" t="str">
        <f>'Housing benefits'!AY22</f>
        <v>-</v>
      </c>
      <c r="AZ29" s="205" t="str">
        <f>'Housing benefits'!AZ22</f>
        <v>-</v>
      </c>
      <c r="BA29" s="205" t="str">
        <f>'Housing benefits'!BA22</f>
        <v>-</v>
      </c>
      <c r="BB29" s="205" t="str">
        <f>'Housing benefits'!BB22</f>
        <v>-</v>
      </c>
      <c r="BC29" s="205" t="str">
        <f>'Housing benefits'!BC22</f>
        <v>-</v>
      </c>
      <c r="BD29" s="205" t="str">
        <f>'Housing benefits'!BD22</f>
        <v>-</v>
      </c>
      <c r="BE29" s="205" t="str">
        <f>'Housing benefits'!BE22</f>
        <v>-</v>
      </c>
      <c r="BF29" s="205" t="str">
        <f>'Housing benefits'!BF22</f>
        <v>-</v>
      </c>
      <c r="BG29" s="205" t="str">
        <f>'Housing benefits'!BG22</f>
        <v>-</v>
      </c>
      <c r="BH29" s="205" t="str">
        <f>'Housing benefits'!BH22</f>
        <v>-</v>
      </c>
      <c r="BI29" s="205" t="str">
        <f>'Housing benefits'!BI22</f>
        <v>-</v>
      </c>
      <c r="BJ29" s="205" t="str">
        <f>'Housing benefits'!BJ22</f>
        <v>-</v>
      </c>
      <c r="BK29" s="205" t="str">
        <f>'Housing benefits'!BK22</f>
        <v>-</v>
      </c>
      <c r="BL29" s="205">
        <f>'Housing benefits'!BL22</f>
        <v>99.45993897531325</v>
      </c>
      <c r="BM29" s="205">
        <f>'Housing benefits'!BM22</f>
        <v>126.1038655767793</v>
      </c>
      <c r="BN29" s="205">
        <f>'Housing benefits'!BN22</f>
        <v>152.98604032937789</v>
      </c>
      <c r="BO29" s="205">
        <f>'Housing benefits'!BO22</f>
        <v>179.42766398503792</v>
      </c>
      <c r="BP29" s="205">
        <f>'Housing benefits'!BP22</f>
        <v>220.87045793975454</v>
      </c>
      <c r="BQ29" s="205">
        <f>'Housing benefits'!BQ22</f>
        <v>252.27197576665208</v>
      </c>
      <c r="BR29" s="205">
        <f>'Housing benefits'!BR22</f>
        <v>274.23709589580255</v>
      </c>
      <c r="BS29" s="205">
        <f>'Housing benefits'!BS22</f>
        <v>300.25519274908095</v>
      </c>
      <c r="BT29" s="205">
        <f>'Housing benefits'!BT22</f>
        <v>302.12204374352308</v>
      </c>
      <c r="BU29" s="205">
        <f>'Housing benefits'!BU22</f>
        <v>291.56221513507842</v>
      </c>
      <c r="BV29" s="205">
        <f>'Housing benefits'!BV22</f>
        <v>337.59657699795565</v>
      </c>
      <c r="BW29" s="205">
        <f>'Housing benefits'!BW22</f>
        <v>347.15372155775214</v>
      </c>
      <c r="BX29" s="205">
        <f>'Housing benefits'!BX22</f>
        <v>353.87560830741938</v>
      </c>
      <c r="BY29" s="205">
        <f>'Housing benefits'!BY22</f>
        <v>372.93110347416598</v>
      </c>
      <c r="BZ29" s="206">
        <f>'Housing benefits'!BZ22</f>
        <v>387.55417361679616</v>
      </c>
    </row>
    <row r="30" spans="1:78" x14ac:dyDescent="0.35">
      <c r="A30" s="287"/>
      <c r="B30" s="288" t="s">
        <v>363</v>
      </c>
      <c r="C30" s="235"/>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05" t="str">
        <f>'Housing benefits'!AH17</f>
        <v>-</v>
      </c>
      <c r="AI30" s="205" t="str">
        <f>'Housing benefits'!AI17</f>
        <v>-</v>
      </c>
      <c r="AJ30" s="205" t="str">
        <f>'Housing benefits'!AJ17</f>
        <v>-</v>
      </c>
      <c r="AK30" s="205" t="str">
        <f>'Housing benefits'!AK17</f>
        <v>-</v>
      </c>
      <c r="AL30" s="205" t="str">
        <f>'Housing benefits'!AL17</f>
        <v>-</v>
      </c>
      <c r="AM30" s="205" t="str">
        <f>'Housing benefits'!AM17</f>
        <v>-</v>
      </c>
      <c r="AN30" s="205" t="str">
        <f>'Housing benefits'!AN17</f>
        <v>-</v>
      </c>
      <c r="AO30" s="205" t="str">
        <f>'Housing benefits'!AO17</f>
        <v>-</v>
      </c>
      <c r="AP30" s="205" t="str">
        <f>'Housing benefits'!AP17</f>
        <v>-</v>
      </c>
      <c r="AQ30" s="205" t="str">
        <f>'Housing benefits'!AQ17</f>
        <v>-</v>
      </c>
      <c r="AR30" s="205" t="str">
        <f>'Housing benefits'!AR17</f>
        <v>-</v>
      </c>
      <c r="AS30" s="205" t="str">
        <f>'Housing benefits'!AS17</f>
        <v>-</v>
      </c>
      <c r="AT30" s="205" t="str">
        <f>'Housing benefits'!AT17</f>
        <v>-</v>
      </c>
      <c r="AU30" s="205" t="str">
        <f>'Housing benefits'!AU17</f>
        <v>-</v>
      </c>
      <c r="AV30" s="205" t="str">
        <f>'Housing benefits'!AV17</f>
        <v>-</v>
      </c>
      <c r="AW30" s="205" t="str">
        <f>'Housing benefits'!AW17</f>
        <v>-</v>
      </c>
      <c r="AX30" s="205" t="str">
        <f>'Housing benefits'!AX17</f>
        <v>-</v>
      </c>
      <c r="AY30" s="205" t="str">
        <f>'Housing benefits'!AY17</f>
        <v>-</v>
      </c>
      <c r="AZ30" s="205" t="str">
        <f>'Housing benefits'!AZ17</f>
        <v>-</v>
      </c>
      <c r="BA30" s="205" t="str">
        <f>'Housing benefits'!BA17</f>
        <v>-</v>
      </c>
      <c r="BB30" s="205" t="str">
        <f>'Housing benefits'!BB17</f>
        <v>-</v>
      </c>
      <c r="BC30" s="205" t="str">
        <f>'Housing benefits'!BC17</f>
        <v>-</v>
      </c>
      <c r="BD30" s="205" t="str">
        <f>'Housing benefits'!BD17</f>
        <v>-</v>
      </c>
      <c r="BE30" s="205" t="str">
        <f>'Housing benefits'!BE17</f>
        <v>-</v>
      </c>
      <c r="BF30" s="205" t="str">
        <f>'Housing benefits'!BF17</f>
        <v>-</v>
      </c>
      <c r="BG30" s="205" t="str">
        <f>'Housing benefits'!BG17</f>
        <v>-</v>
      </c>
      <c r="BH30" s="205" t="str">
        <f>'Housing benefits'!BH17</f>
        <v>-</v>
      </c>
      <c r="BI30" s="205" t="str">
        <f>'Housing benefits'!BI17</f>
        <v>-</v>
      </c>
      <c r="BJ30" s="205" t="str">
        <f>'Housing benefits'!BJ17</f>
        <v>-</v>
      </c>
      <c r="BK30" s="205" t="str">
        <f>'Housing benefits'!BK17</f>
        <v>-</v>
      </c>
      <c r="BL30" s="205">
        <f>'Housing benefits'!BL17</f>
        <v>4476.9210732179572</v>
      </c>
      <c r="BM30" s="205">
        <f>'Housing benefits'!BM17</f>
        <v>5069.1288261388017</v>
      </c>
      <c r="BN30" s="205">
        <f>'Housing benefits'!BN17</f>
        <v>5380.0316400709962</v>
      </c>
      <c r="BO30" s="205">
        <f>'Housing benefits'!BO17</f>
        <v>5751.430097558853</v>
      </c>
      <c r="BP30" s="205">
        <f>'Housing benefits'!BP17</f>
        <v>6054.4950272257229</v>
      </c>
      <c r="BQ30" s="205">
        <f>'Housing benefits'!BQ17</f>
        <v>6194.2714010260988</v>
      </c>
      <c r="BR30" s="205">
        <f>'Housing benefits'!BR17</f>
        <v>6678.1472903271933</v>
      </c>
      <c r="BS30" s="205">
        <f>'Housing benefits'!BS17</f>
        <v>6946.5151764190032</v>
      </c>
      <c r="BT30" s="205">
        <f>'Housing benefits'!BT17</f>
        <v>6870.0617211736808</v>
      </c>
      <c r="BU30" s="205">
        <f>'Housing benefits'!BU17</f>
        <v>6703.7920458532535</v>
      </c>
      <c r="BV30" s="205">
        <f>'Housing benefits'!BV17</f>
        <v>6975.6294490927103</v>
      </c>
      <c r="BW30" s="205">
        <f>'Housing benefits'!BW17</f>
        <v>7033.1903513980606</v>
      </c>
      <c r="BX30" s="205">
        <f>'Housing benefits'!BX17</f>
        <v>6711.5293525337365</v>
      </c>
      <c r="BY30" s="205">
        <f>'Housing benefits'!BY17</f>
        <v>6894.0175139278945</v>
      </c>
      <c r="BZ30" s="206">
        <f>'Housing benefits'!BZ17</f>
        <v>7043.4539337298902</v>
      </c>
    </row>
    <row r="31" spans="1:78" x14ac:dyDescent="0.35">
      <c r="A31" s="287"/>
      <c r="B31" s="291" t="s">
        <v>364</v>
      </c>
      <c r="C31" s="235"/>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6"/>
    </row>
    <row r="32" spans="1:78" s="294" customFormat="1" ht="26.25" customHeight="1" thickBot="1" x14ac:dyDescent="0.3">
      <c r="A32" s="292"/>
      <c r="B32" s="293" t="s">
        <v>365</v>
      </c>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6">
        <f>'Housing benefits'!AH30</f>
        <v>51.497172727332845</v>
      </c>
      <c r="AI32" s="296">
        <f>'Housing benefits'!AI30</f>
        <v>56.414147956273574</v>
      </c>
      <c r="AJ32" s="296">
        <f>'Housing benefits'!AJ30</f>
        <v>72.615417878922116</v>
      </c>
      <c r="AK32" s="296">
        <f>'Housing benefits'!AK30</f>
        <v>117.78692276529311</v>
      </c>
      <c r="AL32" s="296">
        <f>'Housing benefits'!AL30</f>
        <v>151.22362386540289</v>
      </c>
      <c r="AM32" s="296">
        <f>'Housing benefits'!AM30</f>
        <v>178.70507247687672</v>
      </c>
      <c r="AN32" s="296">
        <f>'Housing benefits'!AN30</f>
        <v>201.80019075346371</v>
      </c>
      <c r="AO32" s="296">
        <f>'Housing benefits'!AO30</f>
        <v>225.35883833034222</v>
      </c>
      <c r="AP32" s="296">
        <f>'Housing benefits'!AP30</f>
        <v>242.96586799409306</v>
      </c>
      <c r="AQ32" s="296">
        <f>'Housing benefits'!AQ30</f>
        <v>251.3770479196252</v>
      </c>
      <c r="AR32" s="296">
        <f>'Housing benefits'!AR30</f>
        <v>219.61099999999999</v>
      </c>
      <c r="AS32" s="296">
        <f>'Housing benefits'!AS30</f>
        <v>302.30599999999998</v>
      </c>
      <c r="AT32" s="296">
        <f>'Housing benefits'!AT30</f>
        <v>415.50300000000004</v>
      </c>
      <c r="AU32" s="296">
        <f>'Housing benefits'!AU30</f>
        <v>549.82100000000003</v>
      </c>
      <c r="AV32" s="296">
        <f>'Housing benefits'!AV30</f>
        <v>722.96500000000003</v>
      </c>
      <c r="AW32" s="296">
        <f>'Housing benefits'!AW30</f>
        <v>963.53300000000002</v>
      </c>
      <c r="AX32" s="296">
        <f>'Housing benefits'!AX30</f>
        <v>1237.7020586775143</v>
      </c>
      <c r="AY32" s="296">
        <f>'Housing benefits'!AY30</f>
        <v>1440.7675679371928</v>
      </c>
      <c r="AZ32" s="296">
        <f>'Housing benefits'!AZ30</f>
        <v>1632.1173192887268</v>
      </c>
      <c r="BA32" s="296">
        <f>'Housing benefits'!BA30</f>
        <v>1783.2014949487759</v>
      </c>
      <c r="BB32" s="296">
        <f>'Housing benefits'!BB30</f>
        <v>1966.2753495570933</v>
      </c>
      <c r="BC32" s="296">
        <f>'Housing benefits'!BC30</f>
        <v>2143.4684371455282</v>
      </c>
      <c r="BD32" s="296">
        <f>'Housing benefits'!BD30</f>
        <v>2303.1767229957381</v>
      </c>
      <c r="BE32" s="296">
        <f>'Housing benefits'!BE30</f>
        <v>2531.7035246192022</v>
      </c>
      <c r="BF32" s="296">
        <f>'Housing benefits'!BF30</f>
        <v>2999.4614887041653</v>
      </c>
      <c r="BG32" s="296">
        <f>'Housing benefits'!BG30</f>
        <v>2966.6712049912694</v>
      </c>
      <c r="BH32" s="296">
        <f>'Housing benefits'!BH30</f>
        <v>3201.5130041258617</v>
      </c>
      <c r="BI32" s="296">
        <f>'Housing benefits'!BI30</f>
        <v>3472.5465205192463</v>
      </c>
      <c r="BJ32" s="296">
        <f>'Housing benefits'!BJ30</f>
        <v>3760.9241738617989</v>
      </c>
      <c r="BK32" s="296">
        <f>'Housing benefits'!BK30</f>
        <v>3996.4280011900032</v>
      </c>
      <c r="BL32" s="296">
        <v>0</v>
      </c>
      <c r="BM32" s="296">
        <v>0</v>
      </c>
      <c r="BN32" s="296">
        <v>0</v>
      </c>
      <c r="BO32" s="296">
        <v>0</v>
      </c>
      <c r="BP32" s="296">
        <v>0</v>
      </c>
      <c r="BQ32" s="296">
        <v>0</v>
      </c>
      <c r="BR32" s="296">
        <v>0</v>
      </c>
      <c r="BS32" s="296">
        <v>0</v>
      </c>
      <c r="BT32" s="296">
        <v>0</v>
      </c>
      <c r="BU32" s="296">
        <v>0</v>
      </c>
      <c r="BV32" s="296">
        <v>0</v>
      </c>
      <c r="BW32" s="296">
        <v>0</v>
      </c>
      <c r="BX32" s="296">
        <v>0</v>
      </c>
      <c r="BY32" s="296">
        <v>0</v>
      </c>
      <c r="BZ32" s="297">
        <v>0</v>
      </c>
    </row>
    <row r="33" spans="1:78" ht="31" x14ac:dyDescent="0.35">
      <c r="A33" s="40"/>
      <c r="B33" s="192" t="s">
        <v>17</v>
      </c>
      <c r="C33" s="193"/>
      <c r="D33" s="42" t="s">
        <v>619</v>
      </c>
      <c r="E33" s="42" t="s">
        <v>620</v>
      </c>
      <c r="F33" s="42" t="s">
        <v>621</v>
      </c>
      <c r="G33" s="42" t="s">
        <v>622</v>
      </c>
      <c r="H33" s="42" t="s">
        <v>623</v>
      </c>
      <c r="I33" s="42" t="s">
        <v>624</v>
      </c>
      <c r="J33" s="42" t="s">
        <v>625</v>
      </c>
      <c r="K33" s="42" t="s">
        <v>626</v>
      </c>
      <c r="L33" s="42" t="s">
        <v>627</v>
      </c>
      <c r="M33" s="42" t="s">
        <v>628</v>
      </c>
      <c r="N33" s="42" t="s">
        <v>629</v>
      </c>
      <c r="O33" s="42" t="s">
        <v>630</v>
      </c>
      <c r="P33" s="42" t="s">
        <v>631</v>
      </c>
      <c r="Q33" s="42" t="s">
        <v>632</v>
      </c>
      <c r="R33" s="42" t="s">
        <v>633</v>
      </c>
      <c r="S33" s="42" t="s">
        <v>634</v>
      </c>
      <c r="T33" s="42" t="s">
        <v>635</v>
      </c>
      <c r="U33" s="42" t="s">
        <v>636</v>
      </c>
      <c r="V33" s="42" t="s">
        <v>637</v>
      </c>
      <c r="W33" s="42" t="s">
        <v>638</v>
      </c>
      <c r="X33" s="42" t="s">
        <v>639</v>
      </c>
      <c r="Y33" s="42" t="s">
        <v>640</v>
      </c>
      <c r="Z33" s="42" t="s">
        <v>641</v>
      </c>
      <c r="AA33" s="42" t="s">
        <v>642</v>
      </c>
      <c r="AB33" s="42" t="s">
        <v>643</v>
      </c>
      <c r="AC33" s="42" t="s">
        <v>644</v>
      </c>
      <c r="AD33" s="42" t="s">
        <v>645</v>
      </c>
      <c r="AE33" s="42" t="s">
        <v>646</v>
      </c>
      <c r="AF33" s="42" t="s">
        <v>647</v>
      </c>
      <c r="AG33" s="42" t="s">
        <v>648</v>
      </c>
      <c r="AH33" s="42" t="s">
        <v>649</v>
      </c>
      <c r="AI33" s="42" t="s">
        <v>650</v>
      </c>
      <c r="AJ33" s="42" t="s">
        <v>651</v>
      </c>
      <c r="AK33" s="42" t="s">
        <v>652</v>
      </c>
      <c r="AL33" s="42" t="s">
        <v>653</v>
      </c>
      <c r="AM33" s="42" t="s">
        <v>654</v>
      </c>
      <c r="AN33" s="42" t="s">
        <v>655</v>
      </c>
      <c r="AO33" s="42" t="s">
        <v>656</v>
      </c>
      <c r="AP33" s="42" t="s">
        <v>657</v>
      </c>
      <c r="AQ33" s="42" t="s">
        <v>658</v>
      </c>
      <c r="AR33" s="42" t="s">
        <v>659</v>
      </c>
      <c r="AS33" s="42" t="s">
        <v>660</v>
      </c>
      <c r="AT33" s="42" t="s">
        <v>661</v>
      </c>
      <c r="AU33" s="42" t="s">
        <v>662</v>
      </c>
      <c r="AV33" s="42" t="s">
        <v>663</v>
      </c>
      <c r="AW33" s="42" t="s">
        <v>664</v>
      </c>
      <c r="AX33" s="42" t="s">
        <v>665</v>
      </c>
      <c r="AY33" s="42" t="s">
        <v>589</v>
      </c>
      <c r="AZ33" s="42" t="s">
        <v>590</v>
      </c>
      <c r="BA33" s="42" t="s">
        <v>591</v>
      </c>
      <c r="BB33" s="42" t="s">
        <v>592</v>
      </c>
      <c r="BC33" s="42" t="s">
        <v>593</v>
      </c>
      <c r="BD33" s="42" t="s">
        <v>594</v>
      </c>
      <c r="BE33" s="42" t="s">
        <v>595</v>
      </c>
      <c r="BF33" s="42" t="s">
        <v>596</v>
      </c>
      <c r="BG33" s="42" t="s">
        <v>597</v>
      </c>
      <c r="BH33" s="42" t="s">
        <v>598</v>
      </c>
      <c r="BI33" s="42" t="s">
        <v>599</v>
      </c>
      <c r="BJ33" s="42" t="s">
        <v>600</v>
      </c>
      <c r="BK33" s="42" t="s">
        <v>601</v>
      </c>
      <c r="BL33" s="42" t="s">
        <v>602</v>
      </c>
      <c r="BM33" s="42" t="s">
        <v>603</v>
      </c>
      <c r="BN33" s="42" t="s">
        <v>604</v>
      </c>
      <c r="BO33" s="42" t="s">
        <v>605</v>
      </c>
      <c r="BP33" s="42" t="s">
        <v>606</v>
      </c>
      <c r="BQ33" s="42" t="s">
        <v>607</v>
      </c>
      <c r="BR33" s="42" t="s">
        <v>608</v>
      </c>
      <c r="BS33" s="42" t="s">
        <v>609</v>
      </c>
      <c r="BT33" s="42" t="s">
        <v>610</v>
      </c>
      <c r="BU33" s="42" t="s">
        <v>611</v>
      </c>
      <c r="BV33" s="42" t="s">
        <v>612</v>
      </c>
      <c r="BW33" s="42" t="s">
        <v>613</v>
      </c>
      <c r="BX33" s="42" t="s">
        <v>614</v>
      </c>
      <c r="BY33" s="42" t="s">
        <v>615</v>
      </c>
      <c r="BZ33" s="43" t="s">
        <v>616</v>
      </c>
    </row>
    <row r="34" spans="1:78" s="236" customFormat="1" x14ac:dyDescent="0.35">
      <c r="A34" s="298"/>
      <c r="B34" s="92" t="s">
        <v>222</v>
      </c>
      <c r="C34" s="199"/>
      <c r="D34" s="279" t="s">
        <v>617</v>
      </c>
      <c r="E34" s="279" t="s">
        <v>617</v>
      </c>
      <c r="F34" s="279" t="s">
        <v>617</v>
      </c>
      <c r="G34" s="279" t="s">
        <v>617</v>
      </c>
      <c r="H34" s="279" t="s">
        <v>617</v>
      </c>
      <c r="I34" s="279" t="s">
        <v>617</v>
      </c>
      <c r="J34" s="279" t="s">
        <v>617</v>
      </c>
      <c r="K34" s="279" t="s">
        <v>617</v>
      </c>
      <c r="L34" s="279" t="s">
        <v>617</v>
      </c>
      <c r="M34" s="279" t="s">
        <v>617</v>
      </c>
      <c r="N34" s="279" t="s">
        <v>617</v>
      </c>
      <c r="O34" s="279" t="s">
        <v>617</v>
      </c>
      <c r="P34" s="279" t="s">
        <v>617</v>
      </c>
      <c r="Q34" s="279" t="s">
        <v>617</v>
      </c>
      <c r="R34" s="279" t="s">
        <v>617</v>
      </c>
      <c r="S34" s="279" t="s">
        <v>617</v>
      </c>
      <c r="T34" s="279" t="s">
        <v>617</v>
      </c>
      <c r="U34" s="279" t="s">
        <v>617</v>
      </c>
      <c r="V34" s="279" t="s">
        <v>617</v>
      </c>
      <c r="W34" s="279" t="s">
        <v>617</v>
      </c>
      <c r="X34" s="279" t="s">
        <v>617</v>
      </c>
      <c r="Y34" s="279" t="s">
        <v>617</v>
      </c>
      <c r="Z34" s="279" t="s">
        <v>617</v>
      </c>
      <c r="AA34" s="279" t="s">
        <v>617</v>
      </c>
      <c r="AB34" s="279" t="s">
        <v>617</v>
      </c>
      <c r="AC34" s="279" t="s">
        <v>617</v>
      </c>
      <c r="AD34" s="279" t="s">
        <v>617</v>
      </c>
      <c r="AE34" s="279" t="s">
        <v>617</v>
      </c>
      <c r="AF34" s="279" t="s">
        <v>617</v>
      </c>
      <c r="AG34" s="279" t="s">
        <v>617</v>
      </c>
      <c r="AH34" s="279" t="s">
        <v>617</v>
      </c>
      <c r="AI34" s="279" t="s">
        <v>617</v>
      </c>
      <c r="AJ34" s="279" t="s">
        <v>617</v>
      </c>
      <c r="AK34" s="279" t="s">
        <v>617</v>
      </c>
      <c r="AL34" s="279" t="s">
        <v>617</v>
      </c>
      <c r="AM34" s="279" t="s">
        <v>617</v>
      </c>
      <c r="AN34" s="279" t="s">
        <v>617</v>
      </c>
      <c r="AO34" s="279" t="s">
        <v>617</v>
      </c>
      <c r="AP34" s="279" t="s">
        <v>617</v>
      </c>
      <c r="AQ34" s="279" t="s">
        <v>617</v>
      </c>
      <c r="AR34" s="279" t="s">
        <v>617</v>
      </c>
      <c r="AS34" s="279" t="s">
        <v>617</v>
      </c>
      <c r="AT34" s="279" t="s">
        <v>617</v>
      </c>
      <c r="AU34" s="279" t="s">
        <v>617</v>
      </c>
      <c r="AV34" s="279" t="s">
        <v>617</v>
      </c>
      <c r="AW34" s="279" t="s">
        <v>617</v>
      </c>
      <c r="AX34" s="279" t="s">
        <v>617</v>
      </c>
      <c r="AY34" s="279" t="s">
        <v>617</v>
      </c>
      <c r="AZ34" s="279" t="s">
        <v>617</v>
      </c>
      <c r="BA34" s="279" t="s">
        <v>617</v>
      </c>
      <c r="BB34" s="279" t="s">
        <v>617</v>
      </c>
      <c r="BC34" s="279" t="s">
        <v>617</v>
      </c>
      <c r="BD34" s="279" t="s">
        <v>617</v>
      </c>
      <c r="BE34" s="279" t="s">
        <v>617</v>
      </c>
      <c r="BF34" s="279" t="s">
        <v>617</v>
      </c>
      <c r="BG34" s="279" t="s">
        <v>617</v>
      </c>
      <c r="BH34" s="279" t="s">
        <v>617</v>
      </c>
      <c r="BI34" s="279" t="s">
        <v>617</v>
      </c>
      <c r="BJ34" s="279" t="s">
        <v>617</v>
      </c>
      <c r="BK34" s="279" t="s">
        <v>617</v>
      </c>
      <c r="BL34" s="279" t="s">
        <v>617</v>
      </c>
      <c r="BM34" s="279" t="s">
        <v>617</v>
      </c>
      <c r="BN34" s="279" t="s">
        <v>617</v>
      </c>
      <c r="BO34" s="279" t="s">
        <v>617</v>
      </c>
      <c r="BP34" s="279" t="s">
        <v>617</v>
      </c>
      <c r="BQ34" s="279" t="s">
        <v>617</v>
      </c>
      <c r="BR34" s="279" t="s">
        <v>617</v>
      </c>
      <c r="BS34" s="279" t="s">
        <v>617</v>
      </c>
      <c r="BT34" s="279" t="s">
        <v>617</v>
      </c>
      <c r="BU34" s="279" t="s">
        <v>618</v>
      </c>
      <c r="BV34" s="279" t="s">
        <v>618</v>
      </c>
      <c r="BW34" s="279" t="s">
        <v>618</v>
      </c>
      <c r="BX34" s="279" t="s">
        <v>618</v>
      </c>
      <c r="BY34" s="279" t="s">
        <v>618</v>
      </c>
      <c r="BZ34" s="280" t="s">
        <v>618</v>
      </c>
    </row>
    <row r="35" spans="1:78" ht="26.25" customHeight="1" x14ac:dyDescent="0.35">
      <c r="A35" s="281"/>
      <c r="B35" s="282" t="s">
        <v>88</v>
      </c>
      <c r="C35" s="247"/>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v>10619.78065602594</v>
      </c>
      <c r="AI35" s="283">
        <v>10082.7495853644</v>
      </c>
      <c r="AJ35" s="283">
        <v>9708.5170387243397</v>
      </c>
      <c r="AK35" s="283">
        <v>10301.074469615474</v>
      </c>
      <c r="AL35" s="283">
        <v>10698.450819074156</v>
      </c>
      <c r="AM35" s="283">
        <v>10981.341429633732</v>
      </c>
      <c r="AN35" s="283">
        <v>11814.683060485042</v>
      </c>
      <c r="AO35" s="283">
        <v>12503.973737429811</v>
      </c>
      <c r="AP35" s="283">
        <v>13601.275940459285</v>
      </c>
      <c r="AQ35" s="283">
        <v>14356.336225820289</v>
      </c>
      <c r="AR35" s="283">
        <v>15015.560504686269</v>
      </c>
      <c r="AS35" s="283">
        <v>15897.736264933732</v>
      </c>
      <c r="AT35" s="283">
        <v>17188.977745428852</v>
      </c>
      <c r="AU35" s="283">
        <v>20276.310159834131</v>
      </c>
      <c r="AV35" s="283">
        <v>23786.014686646849</v>
      </c>
      <c r="AW35" s="283">
        <v>27601.838553307509</v>
      </c>
      <c r="AX35" s="283">
        <v>30442.623217250348</v>
      </c>
      <c r="AY35" s="283">
        <v>32007.597703803458</v>
      </c>
      <c r="AZ35" s="283">
        <v>32894.486126031312</v>
      </c>
      <c r="BA35" s="283">
        <v>33782.172130202525</v>
      </c>
      <c r="BB35" s="283">
        <v>34401.020436598606</v>
      </c>
      <c r="BC35" s="283">
        <v>34939.540032473276</v>
      </c>
      <c r="BD35" s="283">
        <v>36080.485371102761</v>
      </c>
      <c r="BE35" s="283">
        <v>37721.572029553688</v>
      </c>
      <c r="BF35" s="283">
        <v>38381.820222726958</v>
      </c>
      <c r="BG35" s="283">
        <v>38825.981397664815</v>
      </c>
      <c r="BH35" s="283">
        <v>38540.141986155984</v>
      </c>
      <c r="BI35" s="283">
        <v>38688.08544617641</v>
      </c>
      <c r="BJ35" s="283">
        <v>38782.31347258696</v>
      </c>
      <c r="BK35" s="283">
        <v>40133.943413425528</v>
      </c>
      <c r="BL35" s="283">
        <v>41428.237967370405</v>
      </c>
      <c r="BM35" s="283">
        <v>44111.440578942689</v>
      </c>
      <c r="BN35" s="283">
        <v>44690.193313925876</v>
      </c>
      <c r="BO35" s="283">
        <v>45823.815422451888</v>
      </c>
      <c r="BP35" s="283">
        <v>46805.676978340642</v>
      </c>
      <c r="BQ35" s="283">
        <v>46964.262595284563</v>
      </c>
      <c r="BR35" s="283">
        <v>49686.368432971038</v>
      </c>
      <c r="BS35" s="283">
        <v>51863.267540004243</v>
      </c>
      <c r="BT35" s="283">
        <v>51623.099338620668</v>
      </c>
      <c r="BU35" s="283">
        <v>51904.039905096237</v>
      </c>
      <c r="BV35" s="283">
        <v>53988.82577630967</v>
      </c>
      <c r="BW35" s="283">
        <v>55072.656993323639</v>
      </c>
      <c r="BX35" s="283">
        <v>55042.882428405348</v>
      </c>
      <c r="BY35" s="283">
        <v>56018.67172265525</v>
      </c>
      <c r="BZ35" s="284">
        <v>57036.788370568924</v>
      </c>
    </row>
    <row r="36" spans="1:78" ht="24.75" customHeight="1" x14ac:dyDescent="0.35">
      <c r="A36" s="281"/>
      <c r="B36" s="285" t="s">
        <v>347</v>
      </c>
      <c r="C36" s="247"/>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3">
        <v>1010.9611243339967</v>
      </c>
      <c r="AI36" s="283">
        <v>1126.3780513703375</v>
      </c>
      <c r="AJ36" s="283">
        <v>1299.8188271872211</v>
      </c>
      <c r="AK36" s="283">
        <v>1536.7045951904768</v>
      </c>
      <c r="AL36" s="283">
        <v>1819.5110958967202</v>
      </c>
      <c r="AM36" s="283">
        <v>2171.9634589308439</v>
      </c>
      <c r="AN36" s="283">
        <v>2395.9450270545385</v>
      </c>
      <c r="AO36" s="283">
        <v>2695.7453909899004</v>
      </c>
      <c r="AP36" s="283">
        <v>3020.7904954849123</v>
      </c>
      <c r="AQ36" s="283">
        <v>3305.8050243434245</v>
      </c>
      <c r="AR36" s="283">
        <v>3489.0469421483167</v>
      </c>
      <c r="AS36" s="283">
        <v>3721.8786622200787</v>
      </c>
      <c r="AT36" s="283">
        <v>4042.8623603216279</v>
      </c>
      <c r="AU36" s="283">
        <v>4672.81217378573</v>
      </c>
      <c r="AV36" s="283">
        <v>5920.3412098973931</v>
      </c>
      <c r="AW36" s="283">
        <v>7350.0043766778017</v>
      </c>
      <c r="AX36" s="283">
        <v>8090.6105567335462</v>
      </c>
      <c r="AY36" s="283">
        <v>9254.5835165806529</v>
      </c>
      <c r="AZ36" s="283">
        <v>10264.744974785839</v>
      </c>
      <c r="BA36" s="283">
        <v>11052.799396057881</v>
      </c>
      <c r="BB36" s="283">
        <v>11657.281579245711</v>
      </c>
      <c r="BC36" s="283">
        <v>12312.535699910988</v>
      </c>
      <c r="BD36" s="283">
        <v>12796.233602142054</v>
      </c>
      <c r="BE36" s="283">
        <v>13632.367896628346</v>
      </c>
      <c r="BF36" s="283">
        <v>14141.671833403518</v>
      </c>
      <c r="BG36" s="283">
        <v>14828.037048051392</v>
      </c>
      <c r="BH36" s="283">
        <v>15359.096147142956</v>
      </c>
      <c r="BI36" s="283">
        <v>15974.085665074987</v>
      </c>
      <c r="BJ36" s="283">
        <v>16430.501240226778</v>
      </c>
      <c r="BK36" s="283">
        <v>17245.440038928667</v>
      </c>
      <c r="BL36" s="283">
        <v>17922.330749942445</v>
      </c>
      <c r="BM36" s="283">
        <v>19176.20131362963</v>
      </c>
      <c r="BN36" s="283">
        <v>19445.475855598073</v>
      </c>
      <c r="BO36" s="283">
        <v>20066.894965281601</v>
      </c>
      <c r="BP36" s="283">
        <v>20757.075200196789</v>
      </c>
      <c r="BQ36" s="283">
        <v>20821.002233796051</v>
      </c>
      <c r="BR36" s="283">
        <v>22122.52744924125</v>
      </c>
      <c r="BS36" s="283">
        <v>22971.580336342304</v>
      </c>
      <c r="BT36" s="283">
        <v>22919.787519021702</v>
      </c>
      <c r="BU36" s="283">
        <v>23391.249378235523</v>
      </c>
      <c r="BV36" s="283">
        <v>24886.115056350893</v>
      </c>
      <c r="BW36" s="283">
        <v>26364.143527991688</v>
      </c>
      <c r="BX36" s="283">
        <v>26634.447254407034</v>
      </c>
      <c r="BY36" s="283">
        <v>27259.107094915409</v>
      </c>
      <c r="BZ36" s="284">
        <v>27947.908559553372</v>
      </c>
    </row>
    <row r="37" spans="1:78" x14ac:dyDescent="0.35">
      <c r="A37" s="287"/>
      <c r="B37" s="288" t="s">
        <v>120</v>
      </c>
      <c r="C37" s="235"/>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05">
        <v>0</v>
      </c>
      <c r="AI37" s="205">
        <v>0</v>
      </c>
      <c r="AJ37" s="205">
        <v>0</v>
      </c>
      <c r="AK37" s="205">
        <v>0</v>
      </c>
      <c r="AL37" s="205">
        <v>0</v>
      </c>
      <c r="AM37" s="205">
        <v>0</v>
      </c>
      <c r="AN37" s="205">
        <v>0</v>
      </c>
      <c r="AO37" s="205">
        <v>0</v>
      </c>
      <c r="AP37" s="205">
        <v>0</v>
      </c>
      <c r="AQ37" s="205">
        <v>0</v>
      </c>
      <c r="AR37" s="205">
        <v>0</v>
      </c>
      <c r="AS37" s="205">
        <v>0</v>
      </c>
      <c r="AT37" s="205">
        <v>0</v>
      </c>
      <c r="AU37" s="205">
        <v>0</v>
      </c>
      <c r="AV37" s="205">
        <v>0</v>
      </c>
      <c r="AW37" s="205">
        <v>0</v>
      </c>
      <c r="AX37" s="205">
        <v>0</v>
      </c>
      <c r="AY37" s="205">
        <v>0</v>
      </c>
      <c r="AZ37" s="205">
        <v>0</v>
      </c>
      <c r="BA37" s="205">
        <v>0</v>
      </c>
      <c r="BB37" s="205">
        <v>0</v>
      </c>
      <c r="BC37" s="205">
        <v>0</v>
      </c>
      <c r="BD37" s="205">
        <v>0</v>
      </c>
      <c r="BE37" s="205">
        <v>0</v>
      </c>
      <c r="BF37" s="205">
        <v>0</v>
      </c>
      <c r="BG37" s="205">
        <v>0</v>
      </c>
      <c r="BH37" s="205">
        <v>0</v>
      </c>
      <c r="BI37" s="205">
        <v>0</v>
      </c>
      <c r="BJ37" s="205">
        <v>0</v>
      </c>
      <c r="BK37" s="205">
        <v>0</v>
      </c>
      <c r="BL37" s="205">
        <v>0</v>
      </c>
      <c r="BM37" s="205">
        <v>0</v>
      </c>
      <c r="BN37" s="205">
        <v>0</v>
      </c>
      <c r="BO37" s="205">
        <v>0</v>
      </c>
      <c r="BP37" s="205">
        <v>0</v>
      </c>
      <c r="BQ37" s="205">
        <v>5.1482410406976058</v>
      </c>
      <c r="BR37" s="205">
        <v>6.426994717417954</v>
      </c>
      <c r="BS37" s="205">
        <v>7.3306073302312313</v>
      </c>
      <c r="BT37" s="205">
        <v>7.5989430169654213</v>
      </c>
      <c r="BU37" s="205">
        <v>8.2436157770878769</v>
      </c>
      <c r="BV37" s="205">
        <v>8.8763419497478413</v>
      </c>
      <c r="BW37" s="205">
        <v>9.4225537751540323</v>
      </c>
      <c r="BX37" s="205">
        <v>9.9705727477035779</v>
      </c>
      <c r="BY37" s="205">
        <v>10.529946954309262</v>
      </c>
      <c r="BZ37" s="206">
        <v>11.077421077514879</v>
      </c>
    </row>
    <row r="38" spans="1:78" x14ac:dyDescent="0.35">
      <c r="A38" s="287"/>
      <c r="B38" s="288" t="s">
        <v>122</v>
      </c>
      <c r="C38" s="235"/>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05">
        <v>789.96032040982072</v>
      </c>
      <c r="AI38" s="205">
        <v>808.57852973370655</v>
      </c>
      <c r="AJ38" s="205">
        <v>877.79972745111036</v>
      </c>
      <c r="AK38" s="205">
        <v>1008.175976963931</v>
      </c>
      <c r="AL38" s="205">
        <v>1147.5163875530177</v>
      </c>
      <c r="AM38" s="205">
        <v>1345.5843706768055</v>
      </c>
      <c r="AN38" s="205">
        <v>1480.7557248749079</v>
      </c>
      <c r="AO38" s="205">
        <v>1669.0264785370684</v>
      </c>
      <c r="AP38" s="205">
        <v>1819.9503449209178</v>
      </c>
      <c r="AQ38" s="205">
        <v>1986.1850150477494</v>
      </c>
      <c r="AR38" s="205">
        <v>2085.4949186516051</v>
      </c>
      <c r="AS38" s="205">
        <v>2236.4308992232682</v>
      </c>
      <c r="AT38" s="205">
        <v>2466.4960765003561</v>
      </c>
      <c r="AU38" s="205">
        <v>2880.2619631627558</v>
      </c>
      <c r="AV38" s="205">
        <v>2558.3170696418929</v>
      </c>
      <c r="AW38" s="205">
        <v>2889.1177387333655</v>
      </c>
      <c r="AX38" s="205">
        <v>3121.3970067680925</v>
      </c>
      <c r="AY38" s="205">
        <v>3386.6285539251726</v>
      </c>
      <c r="AZ38" s="205">
        <v>3564.5716142178362</v>
      </c>
      <c r="BA38" s="205">
        <v>3728.180500765578</v>
      </c>
      <c r="BB38" s="205">
        <v>3907.0536816585059</v>
      </c>
      <c r="BC38" s="205">
        <v>4097.2187621431394</v>
      </c>
      <c r="BD38" s="205">
        <v>4202.1810381203213</v>
      </c>
      <c r="BE38" s="205">
        <v>4389.0673006923962</v>
      </c>
      <c r="BF38" s="205">
        <v>4461.9629928340064</v>
      </c>
      <c r="BG38" s="205">
        <v>4643.5885488202739</v>
      </c>
      <c r="BH38" s="205">
        <v>4800.8309016723069</v>
      </c>
      <c r="BI38" s="205">
        <v>4997.7947831740939</v>
      </c>
      <c r="BJ38" s="205">
        <v>5124.2069884003586</v>
      </c>
      <c r="BK38" s="205">
        <v>5355.5830494678021</v>
      </c>
      <c r="BL38" s="205">
        <v>5560.8572340988076</v>
      </c>
      <c r="BM38" s="205">
        <v>5911.2260109461522</v>
      </c>
      <c r="BN38" s="205">
        <v>5943.2810517921771</v>
      </c>
      <c r="BO38" s="205">
        <v>5984.0675986365113</v>
      </c>
      <c r="BP38" s="205">
        <v>6011.8117969129808</v>
      </c>
      <c r="BQ38" s="205">
        <v>5786.1235267438351</v>
      </c>
      <c r="BR38" s="205">
        <v>5769.0956157852579</v>
      </c>
      <c r="BS38" s="205">
        <v>5802.0794171866664</v>
      </c>
      <c r="BT38" s="205">
        <v>5669.7012429946553</v>
      </c>
      <c r="BU38" s="205">
        <v>5627.2945929585112</v>
      </c>
      <c r="BV38" s="205">
        <v>5760.8265737852562</v>
      </c>
      <c r="BW38" s="205">
        <v>5891.2747115766579</v>
      </c>
      <c r="BX38" s="205">
        <v>5960.7094595425724</v>
      </c>
      <c r="BY38" s="205">
        <v>6065.6850095154614</v>
      </c>
      <c r="BZ38" s="206">
        <v>6183.1971404803944</v>
      </c>
    </row>
    <row r="39" spans="1:78" x14ac:dyDescent="0.35">
      <c r="A39" s="287"/>
      <c r="B39" s="288" t="s">
        <v>133</v>
      </c>
      <c r="C39" s="235"/>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05">
        <v>0</v>
      </c>
      <c r="AI39" s="205">
        <v>0</v>
      </c>
      <c r="AJ39" s="205">
        <v>0</v>
      </c>
      <c r="AK39" s="205">
        <v>0</v>
      </c>
      <c r="AL39" s="205">
        <v>0</v>
      </c>
      <c r="AM39" s="205">
        <v>0</v>
      </c>
      <c r="AN39" s="205">
        <v>0</v>
      </c>
      <c r="AO39" s="205">
        <v>0</v>
      </c>
      <c r="AP39" s="205">
        <v>0</v>
      </c>
      <c r="AQ39" s="205">
        <v>0</v>
      </c>
      <c r="AR39" s="205">
        <v>0</v>
      </c>
      <c r="AS39" s="205">
        <v>0</v>
      </c>
      <c r="AT39" s="205">
        <v>0</v>
      </c>
      <c r="AU39" s="205">
        <v>0</v>
      </c>
      <c r="AV39" s="205">
        <v>3249.541940688156</v>
      </c>
      <c r="AW39" s="205">
        <v>4460.8866379444362</v>
      </c>
      <c r="AX39" s="205">
        <v>4969.2135499654541</v>
      </c>
      <c r="AY39" s="205">
        <v>5867.9549626554808</v>
      </c>
      <c r="AZ39" s="205">
        <v>6700.1733605680038</v>
      </c>
      <c r="BA39" s="205">
        <v>7324.6188952923021</v>
      </c>
      <c r="BB39" s="205">
        <v>7750.2278975872068</v>
      </c>
      <c r="BC39" s="205">
        <v>8215.3169377678478</v>
      </c>
      <c r="BD39" s="205">
        <v>8594.0525640217311</v>
      </c>
      <c r="BE39" s="205">
        <v>9243.3005959359471</v>
      </c>
      <c r="BF39" s="205">
        <v>9679.7088405695122</v>
      </c>
      <c r="BG39" s="205">
        <v>10184.448499231119</v>
      </c>
      <c r="BH39" s="205">
        <v>10558.265245470649</v>
      </c>
      <c r="BI39" s="205">
        <v>10976.290881900894</v>
      </c>
      <c r="BJ39" s="205">
        <v>11306.294251826421</v>
      </c>
      <c r="BK39" s="205">
        <v>11889.856989460868</v>
      </c>
      <c r="BL39" s="205">
        <v>12361.473515843636</v>
      </c>
      <c r="BM39" s="205">
        <v>13264.975302683481</v>
      </c>
      <c r="BN39" s="205">
        <v>13502.194803805896</v>
      </c>
      <c r="BO39" s="205">
        <v>14082.82736664509</v>
      </c>
      <c r="BP39" s="205">
        <v>14745.263403283809</v>
      </c>
      <c r="BQ39" s="205">
        <v>14856.435185626913</v>
      </c>
      <c r="BR39" s="205">
        <v>14682.185791453472</v>
      </c>
      <c r="BS39" s="205">
        <v>13986.526114591625</v>
      </c>
      <c r="BT39" s="205">
        <v>11906.166240193135</v>
      </c>
      <c r="BU39" s="205">
        <v>9530.6006995498174</v>
      </c>
      <c r="BV39" s="205">
        <v>7808.6183351406562</v>
      </c>
      <c r="BW39" s="205">
        <v>5827.9613675306318</v>
      </c>
      <c r="BX39" s="205">
        <v>5005.4452015313864</v>
      </c>
      <c r="BY39" s="205">
        <v>4932.8589228654773</v>
      </c>
      <c r="BZ39" s="206">
        <v>4938.3260440533186</v>
      </c>
    </row>
    <row r="40" spans="1:78" x14ac:dyDescent="0.35">
      <c r="A40" s="287"/>
      <c r="B40" s="288" t="s">
        <v>157</v>
      </c>
      <c r="C40" s="235"/>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05">
        <v>221.00080392417601</v>
      </c>
      <c r="AI40" s="205">
        <v>317.79952163663091</v>
      </c>
      <c r="AJ40" s="205">
        <v>422.01909973611077</v>
      </c>
      <c r="AK40" s="205">
        <v>528.52861822654563</v>
      </c>
      <c r="AL40" s="205">
        <v>671.99470834370265</v>
      </c>
      <c r="AM40" s="205">
        <v>826.37908825403815</v>
      </c>
      <c r="AN40" s="205">
        <v>915.18930217963054</v>
      </c>
      <c r="AO40" s="205">
        <v>1026.7189124528322</v>
      </c>
      <c r="AP40" s="205">
        <v>1200.8401505639945</v>
      </c>
      <c r="AQ40" s="205">
        <v>1319.6200092956749</v>
      </c>
      <c r="AR40" s="205">
        <v>1403.5520234967116</v>
      </c>
      <c r="AS40" s="205">
        <v>1485.4477629968103</v>
      </c>
      <c r="AT40" s="205">
        <v>1576.3662838212717</v>
      </c>
      <c r="AU40" s="205">
        <v>1792.5502106229735</v>
      </c>
      <c r="AV40" s="205">
        <v>112.48219956734428</v>
      </c>
      <c r="AW40" s="205">
        <v>0</v>
      </c>
      <c r="AX40" s="205">
        <v>0</v>
      </c>
      <c r="AY40" s="205">
        <v>0</v>
      </c>
      <c r="AZ40" s="205">
        <v>0</v>
      </c>
      <c r="BA40" s="205">
        <v>0</v>
      </c>
      <c r="BB40" s="205">
        <v>0</v>
      </c>
      <c r="BC40" s="205">
        <v>0</v>
      </c>
      <c r="BD40" s="205">
        <v>0</v>
      </c>
      <c r="BE40" s="205">
        <v>0</v>
      </c>
      <c r="BF40" s="205">
        <v>0</v>
      </c>
      <c r="BG40" s="205">
        <v>0</v>
      </c>
      <c r="BH40" s="205">
        <v>0</v>
      </c>
      <c r="BI40" s="205">
        <v>0</v>
      </c>
      <c r="BJ40" s="205">
        <v>0</v>
      </c>
      <c r="BK40" s="205">
        <v>0</v>
      </c>
      <c r="BL40" s="205">
        <v>0</v>
      </c>
      <c r="BM40" s="205">
        <v>0</v>
      </c>
      <c r="BN40" s="205">
        <v>0</v>
      </c>
      <c r="BO40" s="205">
        <v>0</v>
      </c>
      <c r="BP40" s="205">
        <v>0</v>
      </c>
      <c r="BQ40" s="205">
        <v>0</v>
      </c>
      <c r="BR40" s="205">
        <v>0</v>
      </c>
      <c r="BS40" s="205">
        <v>0</v>
      </c>
      <c r="BT40" s="205">
        <v>0</v>
      </c>
      <c r="BU40" s="205">
        <v>0</v>
      </c>
      <c r="BV40" s="205">
        <v>0</v>
      </c>
      <c r="BW40" s="205">
        <v>0</v>
      </c>
      <c r="BX40" s="205">
        <v>0</v>
      </c>
      <c r="BY40" s="205">
        <v>0</v>
      </c>
      <c r="BZ40" s="206">
        <v>0</v>
      </c>
    </row>
    <row r="41" spans="1:78" x14ac:dyDescent="0.35">
      <c r="A41" s="287"/>
      <c r="B41" s="288" t="s">
        <v>163</v>
      </c>
      <c r="C41" s="235"/>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05">
        <v>0</v>
      </c>
      <c r="AI41" s="205">
        <v>0</v>
      </c>
      <c r="AJ41" s="205">
        <v>0</v>
      </c>
      <c r="AK41" s="205">
        <v>0</v>
      </c>
      <c r="AL41" s="205">
        <v>0</v>
      </c>
      <c r="AM41" s="205">
        <v>0</v>
      </c>
      <c r="AN41" s="205">
        <v>0</v>
      </c>
      <c r="AO41" s="205">
        <v>0</v>
      </c>
      <c r="AP41" s="205">
        <v>0</v>
      </c>
      <c r="AQ41" s="205">
        <v>0</v>
      </c>
      <c r="AR41" s="205">
        <v>0</v>
      </c>
      <c r="AS41" s="205">
        <v>0</v>
      </c>
      <c r="AT41" s="205">
        <v>0</v>
      </c>
      <c r="AU41" s="205">
        <v>0</v>
      </c>
      <c r="AV41" s="205">
        <v>0</v>
      </c>
      <c r="AW41" s="205">
        <v>0</v>
      </c>
      <c r="AX41" s="205">
        <v>0</v>
      </c>
      <c r="AY41" s="205">
        <v>0</v>
      </c>
      <c r="AZ41" s="205">
        <v>0</v>
      </c>
      <c r="BA41" s="205">
        <v>0</v>
      </c>
      <c r="BB41" s="205">
        <v>0</v>
      </c>
      <c r="BC41" s="205">
        <v>0</v>
      </c>
      <c r="BD41" s="205">
        <v>0</v>
      </c>
      <c r="BE41" s="205">
        <v>0</v>
      </c>
      <c r="BF41" s="205">
        <v>0</v>
      </c>
      <c r="BG41" s="205">
        <v>0</v>
      </c>
      <c r="BH41" s="205">
        <v>0</v>
      </c>
      <c r="BI41" s="205">
        <v>0</v>
      </c>
      <c r="BJ41" s="205">
        <v>0</v>
      </c>
      <c r="BK41" s="205">
        <v>0</v>
      </c>
      <c r="BL41" s="205">
        <v>0</v>
      </c>
      <c r="BM41" s="205">
        <v>0</v>
      </c>
      <c r="BN41" s="205">
        <v>0</v>
      </c>
      <c r="BO41" s="205">
        <v>0</v>
      </c>
      <c r="BP41" s="205">
        <v>0</v>
      </c>
      <c r="BQ41" s="205">
        <v>173.29528038460137</v>
      </c>
      <c r="BR41" s="205">
        <v>1664.8190472851013</v>
      </c>
      <c r="BS41" s="205">
        <v>3175.644197233783</v>
      </c>
      <c r="BT41" s="205">
        <v>5336.3210928169437</v>
      </c>
      <c r="BU41" s="205">
        <v>8225.1104699501066</v>
      </c>
      <c r="BV41" s="205">
        <v>11307.793805475234</v>
      </c>
      <c r="BW41" s="205">
        <v>14635.484895109243</v>
      </c>
      <c r="BX41" s="205">
        <v>15658.32202058537</v>
      </c>
      <c r="BY41" s="205">
        <v>16250.033215580164</v>
      </c>
      <c r="BZ41" s="206">
        <v>16815.307953942141</v>
      </c>
    </row>
    <row r="42" spans="1:78" ht="24.75" customHeight="1" x14ac:dyDescent="0.35">
      <c r="A42" s="281"/>
      <c r="B42" s="285" t="s">
        <v>348</v>
      </c>
      <c r="C42" s="247"/>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3">
        <v>8158.2211661371357</v>
      </c>
      <c r="AI42" s="283">
        <v>7566.8468379557307</v>
      </c>
      <c r="AJ42" s="283">
        <v>7035.9024308004382</v>
      </c>
      <c r="AK42" s="283">
        <v>7264.9771915764486</v>
      </c>
      <c r="AL42" s="283">
        <v>7289.4341244062662</v>
      </c>
      <c r="AM42" s="283">
        <v>7132.9563407190662</v>
      </c>
      <c r="AN42" s="283">
        <v>7737.976965058112</v>
      </c>
      <c r="AO42" s="283">
        <v>8084.803189764837</v>
      </c>
      <c r="AP42" s="283">
        <v>8590.0675049015881</v>
      </c>
      <c r="AQ42" s="283">
        <v>8949.6593529050733</v>
      </c>
      <c r="AR42" s="283">
        <v>9642.3113723427923</v>
      </c>
      <c r="AS42" s="283">
        <v>10208.62416313318</v>
      </c>
      <c r="AT42" s="283">
        <v>10990.36545017314</v>
      </c>
      <c r="AU42" s="283">
        <v>13089.717931485362</v>
      </c>
      <c r="AV42" s="283">
        <v>15007.15136005872</v>
      </c>
      <c r="AW42" s="283">
        <v>16886.245438445298</v>
      </c>
      <c r="AX42" s="283">
        <v>18417.355919301266</v>
      </c>
      <c r="AY42" s="283">
        <v>18441.951895780232</v>
      </c>
      <c r="AZ42" s="283">
        <v>17986.630125780765</v>
      </c>
      <c r="BA42" s="283">
        <v>17877.666877915683</v>
      </c>
      <c r="BB42" s="283">
        <v>17615.162495690285</v>
      </c>
      <c r="BC42" s="283">
        <v>17195.984488878577</v>
      </c>
      <c r="BD42" s="283">
        <v>17320.511781782003</v>
      </c>
      <c r="BE42" s="283">
        <v>17640.364646622213</v>
      </c>
      <c r="BF42" s="283">
        <v>17142.163211599564</v>
      </c>
      <c r="BG42" s="283">
        <v>17012.172108855106</v>
      </c>
      <c r="BH42" s="283">
        <v>16070.442880760291</v>
      </c>
      <c r="BI42" s="283">
        <v>15388.088003545237</v>
      </c>
      <c r="BJ42" s="283">
        <v>14873.345957807871</v>
      </c>
      <c r="BK42" s="283">
        <v>15197.799475320891</v>
      </c>
      <c r="BL42" s="283">
        <v>14832.558330621447</v>
      </c>
      <c r="BM42" s="283">
        <v>15358.712326264127</v>
      </c>
      <c r="BN42" s="283">
        <v>15132.977233720512</v>
      </c>
      <c r="BO42" s="283">
        <v>15031.660780362128</v>
      </c>
      <c r="BP42" s="283">
        <v>14747.04992474215</v>
      </c>
      <c r="BQ42" s="283">
        <v>14545.941652366659</v>
      </c>
      <c r="BR42" s="283">
        <v>15190.033640242291</v>
      </c>
      <c r="BS42" s="283">
        <v>15908.644678773833</v>
      </c>
      <c r="BT42" s="283">
        <v>15915.447516216856</v>
      </c>
      <c r="BU42" s="283">
        <v>15854.419750104858</v>
      </c>
      <c r="BV42" s="283">
        <v>15789.182007769148</v>
      </c>
      <c r="BW42" s="283">
        <v>15199.355317629608</v>
      </c>
      <c r="BX42" s="283">
        <v>15150.092836172589</v>
      </c>
      <c r="BY42" s="283">
        <v>15244.001960795442</v>
      </c>
      <c r="BZ42" s="284">
        <v>15345.610827000664</v>
      </c>
    </row>
    <row r="43" spans="1:78" x14ac:dyDescent="0.35">
      <c r="A43" s="287"/>
      <c r="B43" s="288" t="s">
        <v>349</v>
      </c>
      <c r="C43" s="235"/>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05">
        <v>0</v>
      </c>
      <c r="AI43" s="205">
        <v>0</v>
      </c>
      <c r="AJ43" s="205">
        <v>0</v>
      </c>
      <c r="AK43" s="205">
        <v>0</v>
      </c>
      <c r="AL43" s="205">
        <v>0</v>
      </c>
      <c r="AM43" s="205">
        <v>0</v>
      </c>
      <c r="AN43" s="205">
        <v>0</v>
      </c>
      <c r="AO43" s="205">
        <v>0</v>
      </c>
      <c r="AP43" s="205">
        <v>0</v>
      </c>
      <c r="AQ43" s="205">
        <v>0</v>
      </c>
      <c r="AR43" s="205">
        <v>0</v>
      </c>
      <c r="AS43" s="205">
        <v>0</v>
      </c>
      <c r="AT43" s="205">
        <v>0</v>
      </c>
      <c r="AU43" s="205">
        <v>0</v>
      </c>
      <c r="AV43" s="205">
        <v>0</v>
      </c>
      <c r="AW43" s="205">
        <v>0</v>
      </c>
      <c r="AX43" s="205">
        <v>0</v>
      </c>
      <c r="AY43" s="205">
        <v>0</v>
      </c>
      <c r="AZ43" s="205">
        <v>0</v>
      </c>
      <c r="BA43" s="205">
        <v>0</v>
      </c>
      <c r="BB43" s="205">
        <v>0</v>
      </c>
      <c r="BC43" s="205">
        <v>0</v>
      </c>
      <c r="BD43" s="205">
        <v>0</v>
      </c>
      <c r="BE43" s="205">
        <v>0</v>
      </c>
      <c r="BF43" s="205">
        <v>0</v>
      </c>
      <c r="BG43" s="205">
        <v>0</v>
      </c>
      <c r="BH43" s="205">
        <v>0</v>
      </c>
      <c r="BI43" s="205">
        <v>0</v>
      </c>
      <c r="BJ43" s="205">
        <v>0</v>
      </c>
      <c r="BK43" s="205">
        <v>0</v>
      </c>
      <c r="BL43" s="205">
        <v>149.37765669900693</v>
      </c>
      <c r="BM43" s="205">
        <v>1467.1976869241325</v>
      </c>
      <c r="BN43" s="205">
        <v>2537.2129041268868</v>
      </c>
      <c r="BO43" s="205">
        <v>3983.1976563124381</v>
      </c>
      <c r="BP43" s="205">
        <v>7443.5352051835698</v>
      </c>
      <c r="BQ43" s="205">
        <v>11266.27496573281</v>
      </c>
      <c r="BR43" s="205">
        <v>13658.277444671532</v>
      </c>
      <c r="BS43" s="205">
        <v>15101.043544452783</v>
      </c>
      <c r="BT43" s="205">
        <v>15563.659534703798</v>
      </c>
      <c r="BU43" s="205">
        <v>15706.238030878148</v>
      </c>
      <c r="BV43" s="205">
        <v>15683.615959238892</v>
      </c>
      <c r="BW43" s="205">
        <v>15097.793842433875</v>
      </c>
      <c r="BX43" s="205">
        <v>15054.405987792483</v>
      </c>
      <c r="BY43" s="205">
        <v>15154.001352334444</v>
      </c>
      <c r="BZ43" s="206">
        <v>15261.481161826272</v>
      </c>
    </row>
    <row r="44" spans="1:78" x14ac:dyDescent="0.35">
      <c r="A44" s="287"/>
      <c r="B44" s="288" t="s">
        <v>147</v>
      </c>
      <c r="C44" s="235"/>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05">
        <v>0</v>
      </c>
      <c r="AI44" s="205">
        <v>0</v>
      </c>
      <c r="AJ44" s="205">
        <v>0</v>
      </c>
      <c r="AK44" s="205">
        <v>0</v>
      </c>
      <c r="AL44" s="205">
        <v>0</v>
      </c>
      <c r="AM44" s="205">
        <v>0</v>
      </c>
      <c r="AN44" s="205">
        <v>0</v>
      </c>
      <c r="AO44" s="205">
        <v>0</v>
      </c>
      <c r="AP44" s="205">
        <v>0</v>
      </c>
      <c r="AQ44" s="205">
        <v>0</v>
      </c>
      <c r="AR44" s="205">
        <v>0</v>
      </c>
      <c r="AS44" s="205">
        <v>0</v>
      </c>
      <c r="AT44" s="205">
        <v>0</v>
      </c>
      <c r="AU44" s="205">
        <v>0</v>
      </c>
      <c r="AV44" s="205">
        <v>0</v>
      </c>
      <c r="AW44" s="205">
        <v>0</v>
      </c>
      <c r="AX44" s="205">
        <v>0</v>
      </c>
      <c r="AY44" s="205">
        <v>11765.797725445231</v>
      </c>
      <c r="AZ44" s="205">
        <v>11413.133570623557</v>
      </c>
      <c r="BA44" s="205">
        <v>10960.550495496549</v>
      </c>
      <c r="BB44" s="205">
        <v>10570.413661954437</v>
      </c>
      <c r="BC44" s="205">
        <v>9855.5476340909245</v>
      </c>
      <c r="BD44" s="205">
        <v>9621.5098816772879</v>
      </c>
      <c r="BE44" s="205">
        <v>9480.6807476376216</v>
      </c>
      <c r="BF44" s="205">
        <v>9276.1373508034412</v>
      </c>
      <c r="BG44" s="205">
        <v>9032.010636396144</v>
      </c>
      <c r="BH44" s="205">
        <v>8706.2791205582944</v>
      </c>
      <c r="BI44" s="205">
        <v>8469.3678860109758</v>
      </c>
      <c r="BJ44" s="205">
        <v>8108.7298956745954</v>
      </c>
      <c r="BK44" s="205">
        <v>8021.7432707731905</v>
      </c>
      <c r="BL44" s="205">
        <v>7652.6244020015938</v>
      </c>
      <c r="BM44" s="205">
        <v>7071.2882474395819</v>
      </c>
      <c r="BN44" s="205">
        <v>6316.5046061983039</v>
      </c>
      <c r="BO44" s="205">
        <v>5531.128101184795</v>
      </c>
      <c r="BP44" s="205">
        <v>3596.6244220032286</v>
      </c>
      <c r="BQ44" s="205">
        <v>1281.1314900379105</v>
      </c>
      <c r="BR44" s="205">
        <v>260.19272985183341</v>
      </c>
      <c r="BS44" s="205">
        <v>65.452922590832685</v>
      </c>
      <c r="BT44" s="205">
        <v>15.403222321458859</v>
      </c>
      <c r="BU44" s="205">
        <v>6.7390039998167071</v>
      </c>
      <c r="BV44" s="205">
        <v>0.32997138366712919</v>
      </c>
      <c r="BW44" s="205">
        <v>0.88436993564064681</v>
      </c>
      <c r="BX44" s="205">
        <v>0.9097251654608689</v>
      </c>
      <c r="BY44" s="205">
        <v>0.67949256056305074</v>
      </c>
      <c r="BZ44" s="206">
        <v>0.44718547758140553</v>
      </c>
    </row>
    <row r="45" spans="1:78" x14ac:dyDescent="0.35">
      <c r="A45" s="287"/>
      <c r="B45" s="288" t="s">
        <v>350</v>
      </c>
      <c r="C45" s="235"/>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05">
        <v>611.27881936474216</v>
      </c>
      <c r="AI45" s="205">
        <v>587.32569821453308</v>
      </c>
      <c r="AJ45" s="205">
        <v>580.69828123688842</v>
      </c>
      <c r="AK45" s="205">
        <v>604.90558617835859</v>
      </c>
      <c r="AL45" s="205">
        <v>737.48571805516519</v>
      </c>
      <c r="AM45" s="205">
        <v>829.0974405180317</v>
      </c>
      <c r="AN45" s="205">
        <v>907.4770327792404</v>
      </c>
      <c r="AO45" s="205">
        <v>1051.0487445014776</v>
      </c>
      <c r="AP45" s="205">
        <v>1259.2467726731381</v>
      </c>
      <c r="AQ45" s="205">
        <v>1299.2089279774332</v>
      </c>
      <c r="AR45" s="205">
        <v>1604.4394855028006</v>
      </c>
      <c r="AS45" s="205">
        <v>1741.2288803794713</v>
      </c>
      <c r="AT45" s="205">
        <v>1931.0503931629773</v>
      </c>
      <c r="AU45" s="205">
        <v>2361.6439408873148</v>
      </c>
      <c r="AV45" s="205">
        <v>3127.3417612718044</v>
      </c>
      <c r="AW45" s="205">
        <v>3794.3122284100159</v>
      </c>
      <c r="AX45" s="205">
        <v>4386.2495017870442</v>
      </c>
      <c r="AY45" s="205">
        <v>4973.0681694181685</v>
      </c>
      <c r="AZ45" s="205">
        <v>5224.2004348134042</v>
      </c>
      <c r="BA45" s="205">
        <v>5440.1491570913477</v>
      </c>
      <c r="BB45" s="205">
        <v>5609.8816470384727</v>
      </c>
      <c r="BC45" s="205">
        <v>5879.9099071142937</v>
      </c>
      <c r="BD45" s="205">
        <v>6256.7984755038497</v>
      </c>
      <c r="BE45" s="205">
        <v>6699.2259675356145</v>
      </c>
      <c r="BF45" s="205">
        <v>6551.5391553369309</v>
      </c>
      <c r="BG45" s="205">
        <v>6722.8409569500491</v>
      </c>
      <c r="BH45" s="205">
        <v>6163.9462333986348</v>
      </c>
      <c r="BI45" s="205">
        <v>5772.2083252473703</v>
      </c>
      <c r="BJ45" s="205">
        <v>5648.8592560667876</v>
      </c>
      <c r="BK45" s="205">
        <v>6093.558475878528</v>
      </c>
      <c r="BL45" s="205">
        <v>5988.300810138885</v>
      </c>
      <c r="BM45" s="205">
        <v>5770.7647337922335</v>
      </c>
      <c r="BN45" s="205">
        <v>5269.4166134554462</v>
      </c>
      <c r="BO45" s="205">
        <v>4530.3213275782518</v>
      </c>
      <c r="BP45" s="205">
        <v>2733.1813562227039</v>
      </c>
      <c r="BQ45" s="205">
        <v>1070.4715585988035</v>
      </c>
      <c r="BR45" s="205">
        <v>489.30118102196593</v>
      </c>
      <c r="BS45" s="205">
        <v>245.82019726082032</v>
      </c>
      <c r="BT45" s="205">
        <v>94.107341087674143</v>
      </c>
      <c r="BU45" s="205">
        <v>19.934579407136109</v>
      </c>
      <c r="BV45" s="205">
        <v>0</v>
      </c>
      <c r="BW45" s="205">
        <v>0</v>
      </c>
      <c r="BX45" s="205">
        <v>0</v>
      </c>
      <c r="BY45" s="205">
        <v>0</v>
      </c>
      <c r="BZ45" s="206">
        <v>0</v>
      </c>
    </row>
    <row r="46" spans="1:78" x14ac:dyDescent="0.35">
      <c r="A46" s="287"/>
      <c r="B46" s="288" t="s">
        <v>150</v>
      </c>
      <c r="C46" s="235"/>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05">
        <v>3949.8016020491032</v>
      </c>
      <c r="AI46" s="205">
        <v>4002.6648611195919</v>
      </c>
      <c r="AJ46" s="205">
        <v>3882.5757175722188</v>
      </c>
      <c r="AK46" s="205">
        <v>4185.45784375935</v>
      </c>
      <c r="AL46" s="205">
        <v>4535.9642813199926</v>
      </c>
      <c r="AM46" s="205">
        <v>5088.7554381959189</v>
      </c>
      <c r="AN46" s="205">
        <v>5506.5603518785638</v>
      </c>
      <c r="AO46" s="205">
        <v>5715.0775482267836</v>
      </c>
      <c r="AP46" s="205">
        <v>6246.7938258827426</v>
      </c>
      <c r="AQ46" s="205">
        <v>6569.9800304137189</v>
      </c>
      <c r="AR46" s="205">
        <v>6981.7184211654367</v>
      </c>
      <c r="AS46" s="205">
        <v>7406.2765041059583</v>
      </c>
      <c r="AT46" s="205">
        <v>7908.1185277364557</v>
      </c>
      <c r="AU46" s="205">
        <v>9259.9029184661995</v>
      </c>
      <c r="AV46" s="205">
        <v>10226.196764337501</v>
      </c>
      <c r="AW46" s="205">
        <v>11373.005177565185</v>
      </c>
      <c r="AX46" s="205">
        <v>12254.039219979119</v>
      </c>
      <c r="AY46" s="205">
        <v>418.28102852648158</v>
      </c>
      <c r="AZ46" s="205">
        <v>0</v>
      </c>
      <c r="BA46" s="205">
        <v>0</v>
      </c>
      <c r="BB46" s="205">
        <v>0</v>
      </c>
      <c r="BC46" s="205">
        <v>0</v>
      </c>
      <c r="BD46" s="205">
        <v>0</v>
      </c>
      <c r="BE46" s="205">
        <v>0</v>
      </c>
      <c r="BF46" s="205">
        <v>0</v>
      </c>
      <c r="BG46" s="205">
        <v>0</v>
      </c>
      <c r="BH46" s="205">
        <v>0</v>
      </c>
      <c r="BI46" s="205">
        <v>0</v>
      </c>
      <c r="BJ46" s="205">
        <v>0</v>
      </c>
      <c r="BK46" s="205">
        <v>0</v>
      </c>
      <c r="BL46" s="205">
        <v>0</v>
      </c>
      <c r="BM46" s="205">
        <v>0</v>
      </c>
      <c r="BN46" s="205">
        <v>0</v>
      </c>
      <c r="BO46" s="205">
        <v>0</v>
      </c>
      <c r="BP46" s="205">
        <v>0</v>
      </c>
      <c r="BQ46" s="205">
        <v>0</v>
      </c>
      <c r="BR46" s="205">
        <v>0</v>
      </c>
      <c r="BS46" s="205">
        <v>0</v>
      </c>
      <c r="BT46" s="205">
        <v>0</v>
      </c>
      <c r="BU46" s="205">
        <v>0</v>
      </c>
      <c r="BV46" s="205">
        <v>0</v>
      </c>
      <c r="BW46" s="205">
        <v>0</v>
      </c>
      <c r="BX46" s="205">
        <v>0</v>
      </c>
      <c r="BY46" s="205">
        <v>0</v>
      </c>
      <c r="BZ46" s="206">
        <v>0</v>
      </c>
    </row>
    <row r="47" spans="1:78" x14ac:dyDescent="0.35">
      <c r="A47" s="287"/>
      <c r="B47" s="288" t="s">
        <v>167</v>
      </c>
      <c r="C47" s="235"/>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05">
        <v>324.44798873974776</v>
      </c>
      <c r="AI47" s="205">
        <v>341.93619416599529</v>
      </c>
      <c r="AJ47" s="205">
        <v>364.62450217199967</v>
      </c>
      <c r="AK47" s="205">
        <v>397.16023334942741</v>
      </c>
      <c r="AL47" s="205">
        <v>438.50502154631442</v>
      </c>
      <c r="AM47" s="205">
        <v>494.74011204682546</v>
      </c>
      <c r="AN47" s="205">
        <v>606.69852616402477</v>
      </c>
      <c r="AO47" s="205">
        <v>647.17353249396535</v>
      </c>
      <c r="AP47" s="205">
        <v>665.83549204423821</v>
      </c>
      <c r="AQ47" s="205">
        <v>653.30068018926579</v>
      </c>
      <c r="AR47" s="205">
        <v>657.20501536740619</v>
      </c>
      <c r="AS47" s="205">
        <v>667.90991711531581</v>
      </c>
      <c r="AT47" s="205">
        <v>765.17634461614182</v>
      </c>
      <c r="AU47" s="205">
        <v>1006.457020981047</v>
      </c>
      <c r="AV47" s="205">
        <v>1054.1644926363881</v>
      </c>
      <c r="AW47" s="205">
        <v>1131.5981073769428</v>
      </c>
      <c r="AX47" s="205">
        <v>1233.413996051828</v>
      </c>
      <c r="AY47" s="205">
        <v>1266.2833032305086</v>
      </c>
      <c r="AZ47" s="205">
        <v>1349.2961203438038</v>
      </c>
      <c r="BA47" s="205">
        <v>1476.9672253277854</v>
      </c>
      <c r="BB47" s="205">
        <v>1434.8671866973752</v>
      </c>
      <c r="BC47" s="205">
        <v>1460.5269476733597</v>
      </c>
      <c r="BD47" s="205">
        <v>1442.2034246008654</v>
      </c>
      <c r="BE47" s="205">
        <v>1460.4579314489772</v>
      </c>
      <c r="BF47" s="205">
        <v>1314.4867054591898</v>
      </c>
      <c r="BG47" s="205">
        <v>1257.3205155089113</v>
      </c>
      <c r="BH47" s="205">
        <v>1200.2175268033616</v>
      </c>
      <c r="BI47" s="205">
        <v>1146.5117922868913</v>
      </c>
      <c r="BJ47" s="205">
        <v>1115.7568060664887</v>
      </c>
      <c r="BK47" s="205">
        <v>1082.4977286691712</v>
      </c>
      <c r="BL47" s="205">
        <v>1042.2554617819615</v>
      </c>
      <c r="BM47" s="205">
        <v>1049.4616581081791</v>
      </c>
      <c r="BN47" s="205">
        <v>1009.8431099398773</v>
      </c>
      <c r="BO47" s="205">
        <v>987.01369528664202</v>
      </c>
      <c r="BP47" s="205">
        <v>973.70894133264903</v>
      </c>
      <c r="BQ47" s="205">
        <v>928.0636379971362</v>
      </c>
      <c r="BR47" s="205">
        <v>782.26228469696116</v>
      </c>
      <c r="BS47" s="205">
        <v>496.3280144693984</v>
      </c>
      <c r="BT47" s="205">
        <v>242.2774181039251</v>
      </c>
      <c r="BU47" s="205">
        <v>121.50813581975551</v>
      </c>
      <c r="BV47" s="205">
        <v>105.23607714658888</v>
      </c>
      <c r="BW47" s="205">
        <v>100.67710526009232</v>
      </c>
      <c r="BX47" s="205">
        <v>94.777123214646181</v>
      </c>
      <c r="BY47" s="205">
        <v>89.321115900433881</v>
      </c>
      <c r="BZ47" s="206">
        <v>83.682479696809494</v>
      </c>
    </row>
    <row r="48" spans="1:78" x14ac:dyDescent="0.35">
      <c r="A48" s="287"/>
      <c r="B48" s="288" t="s">
        <v>168</v>
      </c>
      <c r="C48" s="235"/>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05">
        <v>3272.6927559835426</v>
      </c>
      <c r="AI48" s="205">
        <v>2634.9200844556108</v>
      </c>
      <c r="AJ48" s="205">
        <v>2208.0039298193315</v>
      </c>
      <c r="AK48" s="205">
        <v>2077.4535282893125</v>
      </c>
      <c r="AL48" s="205">
        <v>1577.4791034847935</v>
      </c>
      <c r="AM48" s="205">
        <v>720.36334995828986</v>
      </c>
      <c r="AN48" s="205">
        <v>717.2410542362835</v>
      </c>
      <c r="AO48" s="205">
        <v>671.5033645426106</v>
      </c>
      <c r="AP48" s="205">
        <v>418.19141430146891</v>
      </c>
      <c r="AQ48" s="205">
        <v>427.16971432465522</v>
      </c>
      <c r="AR48" s="205">
        <v>398.9484503071472</v>
      </c>
      <c r="AS48" s="205">
        <v>393.20886153243384</v>
      </c>
      <c r="AT48" s="205">
        <v>386.02018465756373</v>
      </c>
      <c r="AU48" s="205">
        <v>461.71405115080148</v>
      </c>
      <c r="AV48" s="205">
        <v>599.44834181302622</v>
      </c>
      <c r="AW48" s="205">
        <v>587.32992509315341</v>
      </c>
      <c r="AX48" s="205">
        <v>543.65320148327885</v>
      </c>
      <c r="AY48" s="205">
        <v>18.521669159844201</v>
      </c>
      <c r="AZ48" s="205">
        <v>0</v>
      </c>
      <c r="BA48" s="205">
        <v>0</v>
      </c>
      <c r="BB48" s="205">
        <v>0</v>
      </c>
      <c r="BC48" s="205">
        <v>0</v>
      </c>
      <c r="BD48" s="205">
        <v>0</v>
      </c>
      <c r="BE48" s="205">
        <v>0</v>
      </c>
      <c r="BF48" s="205">
        <v>0</v>
      </c>
      <c r="BG48" s="205">
        <v>0</v>
      </c>
      <c r="BH48" s="205">
        <v>0</v>
      </c>
      <c r="BI48" s="205">
        <v>0</v>
      </c>
      <c r="BJ48" s="205">
        <v>0</v>
      </c>
      <c r="BK48" s="205">
        <v>0</v>
      </c>
      <c r="BL48" s="205">
        <v>0</v>
      </c>
      <c r="BM48" s="205">
        <v>0</v>
      </c>
      <c r="BN48" s="205">
        <v>0</v>
      </c>
      <c r="BO48" s="205">
        <v>0</v>
      </c>
      <c r="BP48" s="205">
        <v>0</v>
      </c>
      <c r="BQ48" s="205">
        <v>0</v>
      </c>
      <c r="BR48" s="205">
        <v>0</v>
      </c>
      <c r="BS48" s="205">
        <v>0</v>
      </c>
      <c r="BT48" s="205">
        <v>0</v>
      </c>
      <c r="BU48" s="205">
        <v>0</v>
      </c>
      <c r="BV48" s="205">
        <v>0</v>
      </c>
      <c r="BW48" s="205">
        <v>0</v>
      </c>
      <c r="BX48" s="205">
        <v>0</v>
      </c>
      <c r="BY48" s="205">
        <v>0</v>
      </c>
      <c r="BZ48" s="206">
        <v>0</v>
      </c>
    </row>
    <row r="49" spans="1:78" ht="24.75" customHeight="1" x14ac:dyDescent="0.35">
      <c r="A49" s="281"/>
      <c r="B49" s="285" t="s">
        <v>351</v>
      </c>
      <c r="C49" s="247"/>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3">
        <v>1189.6426253790751</v>
      </c>
      <c r="AI49" s="283">
        <v>1146.4919451448077</v>
      </c>
      <c r="AJ49" s="283">
        <v>1110.7542705054434</v>
      </c>
      <c r="AK49" s="283">
        <v>1121.2138895326143</v>
      </c>
      <c r="AL49" s="283">
        <v>1136.1266467336329</v>
      </c>
      <c r="AM49" s="283">
        <v>1163.4547689892379</v>
      </c>
      <c r="AN49" s="283">
        <v>1133.7036018573513</v>
      </c>
      <c r="AO49" s="283">
        <v>1143.5021062863298</v>
      </c>
      <c r="AP49" s="283">
        <v>1179.8137666047028</v>
      </c>
      <c r="AQ49" s="283">
        <v>1137.8635575656806</v>
      </c>
      <c r="AR49" s="283">
        <v>1067.3741506256283</v>
      </c>
      <c r="AS49" s="283">
        <v>1029.1743712059319</v>
      </c>
      <c r="AT49" s="283">
        <v>1042.9373316096996</v>
      </c>
      <c r="AU49" s="283">
        <v>1105.1193711717933</v>
      </c>
      <c r="AV49" s="283">
        <v>1099.2696866856104</v>
      </c>
      <c r="AW49" s="283">
        <v>1104.3154255140539</v>
      </c>
      <c r="AX49" s="283">
        <v>1129.2000158657868</v>
      </c>
      <c r="AY49" s="283">
        <v>1134.4145676595833</v>
      </c>
      <c r="AZ49" s="283">
        <v>1114.8491396672505</v>
      </c>
      <c r="BA49" s="283">
        <v>1111.9049736553984</v>
      </c>
      <c r="BB49" s="283">
        <v>1121.4073594637327</v>
      </c>
      <c r="BC49" s="283">
        <v>1108.5437256577773</v>
      </c>
      <c r="BD49" s="283">
        <v>1096.1806744424011</v>
      </c>
      <c r="BE49" s="283">
        <v>1113.7615543651298</v>
      </c>
      <c r="BF49" s="283">
        <v>1101.1434957818281</v>
      </c>
      <c r="BG49" s="283">
        <v>1078.3778858700666</v>
      </c>
      <c r="BH49" s="283">
        <v>1065.3388199330864</v>
      </c>
      <c r="BI49" s="283">
        <v>1062.346622582485</v>
      </c>
      <c r="BJ49" s="283">
        <v>1016.5047144618092</v>
      </c>
      <c r="BK49" s="283">
        <v>990.81291465353604</v>
      </c>
      <c r="BL49" s="283">
        <v>1002.1554099876928</v>
      </c>
      <c r="BM49" s="283">
        <v>1025.7601652945114</v>
      </c>
      <c r="BN49" s="283">
        <v>1064.0141570445039</v>
      </c>
      <c r="BO49" s="283">
        <v>1047.7104113341491</v>
      </c>
      <c r="BP49" s="283">
        <v>1050.3554323886369</v>
      </c>
      <c r="BQ49" s="283">
        <v>1031.308001581933</v>
      </c>
      <c r="BR49" s="283">
        <v>1053.7101887484437</v>
      </c>
      <c r="BS49" s="283">
        <v>1037.7583851790955</v>
      </c>
      <c r="BT49" s="283">
        <v>976.7502377881018</v>
      </c>
      <c r="BU49" s="283">
        <v>941.95783475012934</v>
      </c>
      <c r="BV49" s="283">
        <v>937.38514063763603</v>
      </c>
      <c r="BW49" s="283">
        <v>928.78703723731996</v>
      </c>
      <c r="BX49" s="283">
        <v>909.9941402952719</v>
      </c>
      <c r="BY49" s="283">
        <v>894.84112641007641</v>
      </c>
      <c r="BZ49" s="284">
        <v>879.27061558489538</v>
      </c>
    </row>
    <row r="50" spans="1:78" x14ac:dyDescent="0.35">
      <c r="A50" s="287"/>
      <c r="B50" s="299" t="s">
        <v>366</v>
      </c>
      <c r="C50" s="235"/>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05">
        <v>150.46863245901346</v>
      </c>
      <c r="AI50" s="205">
        <v>144.82003517618625</v>
      </c>
      <c r="AJ50" s="205">
        <v>141.79841751133321</v>
      </c>
      <c r="AK50" s="205">
        <v>143.58869974940836</v>
      </c>
      <c r="AL50" s="205">
        <v>145.21919544715607</v>
      </c>
      <c r="AM50" s="205">
        <v>146.79102225565151</v>
      </c>
      <c r="AN50" s="205">
        <v>141.39160567381933</v>
      </c>
      <c r="AO50" s="205">
        <v>141.11302588214281</v>
      </c>
      <c r="AP50" s="205">
        <v>142.51215794631062</v>
      </c>
      <c r="AQ50" s="205">
        <v>125.03391952180776</v>
      </c>
      <c r="AR50" s="205">
        <v>121.80854694989526</v>
      </c>
      <c r="AS50" s="205">
        <v>114.54853717609474</v>
      </c>
      <c r="AT50" s="205">
        <v>107.46856767397712</v>
      </c>
      <c r="AU50" s="205">
        <v>108.04310017770608</v>
      </c>
      <c r="AV50" s="205">
        <v>103.23686168015107</v>
      </c>
      <c r="AW50" s="205">
        <v>107.20299799878376</v>
      </c>
      <c r="AX50" s="205">
        <v>92.510423230402665</v>
      </c>
      <c r="AY50" s="205">
        <v>89.16022839063001</v>
      </c>
      <c r="AZ50" s="205">
        <v>82.447625168411037</v>
      </c>
      <c r="BA50" s="205">
        <v>80.765291332202324</v>
      </c>
      <c r="BB50" s="205">
        <v>72.008545787986307</v>
      </c>
      <c r="BC50" s="205">
        <v>74.791408959216312</v>
      </c>
      <c r="BD50" s="205">
        <v>69.677983022656505</v>
      </c>
      <c r="BE50" s="205">
        <v>68.832474818461975</v>
      </c>
      <c r="BF50" s="205">
        <v>65.96342562066269</v>
      </c>
      <c r="BG50" s="205">
        <v>61.206477851669469</v>
      </c>
      <c r="BH50" s="205">
        <v>56.753941352625183</v>
      </c>
      <c r="BI50" s="205">
        <v>51.994819849006696</v>
      </c>
      <c r="BJ50" s="205">
        <v>48.509108349779851</v>
      </c>
      <c r="BK50" s="205">
        <v>45.734491765565679</v>
      </c>
      <c r="BL50" s="205">
        <v>42.996202601316973</v>
      </c>
      <c r="BM50" s="205">
        <v>41.551187699566718</v>
      </c>
      <c r="BN50" s="205">
        <v>38.729580915668606</v>
      </c>
      <c r="BO50" s="205">
        <v>36.831515865547061</v>
      </c>
      <c r="BP50" s="205">
        <v>34.889721596572372</v>
      </c>
      <c r="BQ50" s="205">
        <v>32.519232115791908</v>
      </c>
      <c r="BR50" s="205">
        <v>30.597947530164092</v>
      </c>
      <c r="BS50" s="205">
        <v>28.526031248679114</v>
      </c>
      <c r="BT50" s="205">
        <v>26.367625881669483</v>
      </c>
      <c r="BU50" s="205">
        <v>24.405053582612993</v>
      </c>
      <c r="BV50" s="205">
        <v>23.012133109391449</v>
      </c>
      <c r="BW50" s="205">
        <v>21.677490145764938</v>
      </c>
      <c r="BX50" s="205">
        <v>20.230355159346825</v>
      </c>
      <c r="BY50" s="205">
        <v>18.923988895495867</v>
      </c>
      <c r="BZ50" s="206">
        <v>17.70894647642254</v>
      </c>
    </row>
    <row r="51" spans="1:78" x14ac:dyDescent="0.35">
      <c r="A51" s="287"/>
      <c r="B51" s="299" t="s">
        <v>367</v>
      </c>
      <c r="C51" s="235"/>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05">
        <v>1015.6632690983408</v>
      </c>
      <c r="AI51" s="205">
        <v>981.55801619415115</v>
      </c>
      <c r="AJ51" s="205">
        <v>952.07508900466587</v>
      </c>
      <c r="AK51" s="205">
        <v>962.34979619284331</v>
      </c>
      <c r="AL51" s="205">
        <v>976.67027526224581</v>
      </c>
      <c r="AM51" s="205">
        <v>1003.0719854136187</v>
      </c>
      <c r="AN51" s="205">
        <v>979.45821384954843</v>
      </c>
      <c r="AO51" s="205">
        <v>990.22416437986419</v>
      </c>
      <c r="AP51" s="205">
        <v>1027.9565491209291</v>
      </c>
      <c r="AQ51" s="205">
        <v>1003.480645689909</v>
      </c>
      <c r="AR51" s="205">
        <v>937.88632401390271</v>
      </c>
      <c r="AS51" s="205">
        <v>906.3675445062637</v>
      </c>
      <c r="AT51" s="205">
        <v>928.16569865536667</v>
      </c>
      <c r="AU51" s="205">
        <v>990.15339622526733</v>
      </c>
      <c r="AV51" s="205">
        <v>989.63321990577424</v>
      </c>
      <c r="AW51" s="205">
        <v>991.46923286512867</v>
      </c>
      <c r="AX51" s="205">
        <v>1026.4889384278201</v>
      </c>
      <c r="AY51" s="205">
        <v>1034.0848543356917</v>
      </c>
      <c r="AZ51" s="205">
        <v>1020.1416999626221</v>
      </c>
      <c r="BA51" s="205">
        <v>1020.1543960801868</v>
      </c>
      <c r="BB51" s="205">
        <v>1034.5930923905846</v>
      </c>
      <c r="BC51" s="205">
        <v>1015.466682284879</v>
      </c>
      <c r="BD51" s="205">
        <v>1006.7757546947104</v>
      </c>
      <c r="BE51" s="205">
        <v>1021.8925401324227</v>
      </c>
      <c r="BF51" s="205">
        <v>1005.7513338537316</v>
      </c>
      <c r="BG51" s="205">
        <v>989.36025763432519</v>
      </c>
      <c r="BH51" s="205">
        <v>980.06142424079133</v>
      </c>
      <c r="BI51" s="205">
        <v>949.67743000203825</v>
      </c>
      <c r="BJ51" s="205">
        <v>926.31131397692127</v>
      </c>
      <c r="BK51" s="205">
        <v>910.69988087362788</v>
      </c>
      <c r="BL51" s="205">
        <v>914.520193467833</v>
      </c>
      <c r="BM51" s="205">
        <v>934.32020372917441</v>
      </c>
      <c r="BN51" s="205">
        <v>970.46380176686614</v>
      </c>
      <c r="BO51" s="205">
        <v>957.278070206135</v>
      </c>
      <c r="BP51" s="205">
        <v>958.57522771878257</v>
      </c>
      <c r="BQ51" s="205">
        <v>939.77389011398554</v>
      </c>
      <c r="BR51" s="205">
        <v>935.5188653144246</v>
      </c>
      <c r="BS51" s="205">
        <v>914.30832256095869</v>
      </c>
      <c r="BT51" s="205">
        <v>864.10502436840488</v>
      </c>
      <c r="BU51" s="205">
        <v>832.50388561346233</v>
      </c>
      <c r="BV51" s="205">
        <v>830.91131504380371</v>
      </c>
      <c r="BW51" s="205">
        <v>825.22112954819931</v>
      </c>
      <c r="BX51" s="205">
        <v>809.62390898314061</v>
      </c>
      <c r="BY51" s="205">
        <v>797.6644228684662</v>
      </c>
      <c r="BZ51" s="206">
        <v>785.32229094117895</v>
      </c>
    </row>
    <row r="52" spans="1:78" x14ac:dyDescent="0.35">
      <c r="A52" s="287"/>
      <c r="B52" s="300" t="s">
        <v>156</v>
      </c>
      <c r="C52" s="235"/>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05">
        <v>0</v>
      </c>
      <c r="AI52" s="205">
        <v>0</v>
      </c>
      <c r="AJ52" s="205">
        <v>0</v>
      </c>
      <c r="AK52" s="205">
        <v>0</v>
      </c>
      <c r="AL52" s="205">
        <v>0</v>
      </c>
      <c r="AM52" s="205">
        <v>0</v>
      </c>
      <c r="AN52" s="205">
        <v>0</v>
      </c>
      <c r="AO52" s="205">
        <v>0</v>
      </c>
      <c r="AP52" s="205">
        <v>0</v>
      </c>
      <c r="AQ52" s="205">
        <v>0</v>
      </c>
      <c r="AR52" s="205">
        <v>0</v>
      </c>
      <c r="AS52" s="205">
        <v>0</v>
      </c>
      <c r="AT52" s="205">
        <v>0</v>
      </c>
      <c r="AU52" s="205">
        <v>0</v>
      </c>
      <c r="AV52" s="205">
        <v>0</v>
      </c>
      <c r="AW52" s="205">
        <v>0</v>
      </c>
      <c r="AX52" s="205">
        <v>0</v>
      </c>
      <c r="AY52" s="205">
        <v>0</v>
      </c>
      <c r="AZ52" s="205">
        <v>0</v>
      </c>
      <c r="BA52" s="205">
        <v>0</v>
      </c>
      <c r="BB52" s="205">
        <v>0</v>
      </c>
      <c r="BC52" s="205">
        <v>0</v>
      </c>
      <c r="BD52" s="205">
        <v>0</v>
      </c>
      <c r="BE52" s="205">
        <v>0</v>
      </c>
      <c r="BF52" s="205">
        <v>0</v>
      </c>
      <c r="BG52" s="205">
        <v>0</v>
      </c>
      <c r="BH52" s="205">
        <v>0</v>
      </c>
      <c r="BI52" s="205">
        <v>0</v>
      </c>
      <c r="BJ52" s="205">
        <v>0</v>
      </c>
      <c r="BK52" s="205">
        <v>0</v>
      </c>
      <c r="BL52" s="205">
        <v>6.4723929744059916</v>
      </c>
      <c r="BM52" s="205">
        <v>8.1507483933510088</v>
      </c>
      <c r="BN52" s="205">
        <v>10.514038366292455</v>
      </c>
      <c r="BO52" s="205">
        <v>10.661887478788831</v>
      </c>
      <c r="BP52" s="205">
        <v>10.328743631229706</v>
      </c>
      <c r="BQ52" s="205">
        <v>9.9494114933902811</v>
      </c>
      <c r="BR52" s="205">
        <v>39.93652136152587</v>
      </c>
      <c r="BS52" s="205">
        <v>46.287868481025896</v>
      </c>
      <c r="BT52" s="205">
        <v>42.687967128988696</v>
      </c>
      <c r="BU52" s="205">
        <v>44.008721261947066</v>
      </c>
      <c r="BV52" s="205">
        <v>43.908199855535202</v>
      </c>
      <c r="BW52" s="205">
        <v>43.22933297155388</v>
      </c>
      <c r="BX52" s="205">
        <v>42.523104266579566</v>
      </c>
      <c r="BY52" s="205">
        <v>41.796723055858514</v>
      </c>
      <c r="BZ52" s="206">
        <v>41.042136180856524</v>
      </c>
    </row>
    <row r="53" spans="1:78" x14ac:dyDescent="0.35">
      <c r="A53" s="287"/>
      <c r="B53" s="301" t="s">
        <v>368</v>
      </c>
      <c r="C53" s="235"/>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05">
        <v>23.510723821720852</v>
      </c>
      <c r="AI53" s="205">
        <v>20.113893774470309</v>
      </c>
      <c r="AJ53" s="205">
        <v>16.880763989444429</v>
      </c>
      <c r="AK53" s="205">
        <v>15.275393590362592</v>
      </c>
      <c r="AL53" s="205">
        <v>14.237176024230989</v>
      </c>
      <c r="AM53" s="205">
        <v>13.591761319967732</v>
      </c>
      <c r="AN53" s="205">
        <v>12.853782333983576</v>
      </c>
      <c r="AO53" s="205">
        <v>12.164916024322656</v>
      </c>
      <c r="AP53" s="205">
        <v>9.3450595374629923</v>
      </c>
      <c r="AQ53" s="205">
        <v>9.348992353963677</v>
      </c>
      <c r="AR53" s="205">
        <v>7.6792796618301136</v>
      </c>
      <c r="AS53" s="205">
        <v>8.2582895235735894</v>
      </c>
      <c r="AT53" s="205">
        <v>7.3030652803559573</v>
      </c>
      <c r="AU53" s="205">
        <v>6.922874768819784</v>
      </c>
      <c r="AV53" s="205">
        <v>6.3996050996852194</v>
      </c>
      <c r="AW53" s="205">
        <v>5.6431946501416146</v>
      </c>
      <c r="AX53" s="205">
        <v>4.7027337841857459</v>
      </c>
      <c r="AY53" s="205">
        <v>4.7971123123996486</v>
      </c>
      <c r="AZ53" s="205">
        <v>4.1293081281159836</v>
      </c>
      <c r="BA53" s="205">
        <v>3.6405673348080727</v>
      </c>
      <c r="BB53" s="205">
        <v>2.7101793092111541</v>
      </c>
      <c r="BC53" s="205">
        <v>2.9537439301351736</v>
      </c>
      <c r="BD53" s="205">
        <v>2.8439993070472043</v>
      </c>
      <c r="BE53" s="205">
        <v>2.8094887681004885</v>
      </c>
      <c r="BF53" s="205">
        <v>2.3747160827848832</v>
      </c>
      <c r="BG53" s="205">
        <v>1.8325068434938232</v>
      </c>
      <c r="BH53" s="205">
        <v>1.5460051722426913</v>
      </c>
      <c r="BI53" s="205">
        <v>1.4034621096868252</v>
      </c>
      <c r="BJ53" s="205">
        <v>1.3392762295225449</v>
      </c>
      <c r="BK53" s="205">
        <v>1.313102726265992</v>
      </c>
      <c r="BL53" s="205">
        <v>1.1086752851794563</v>
      </c>
      <c r="BM53" s="205">
        <v>0.98018081395390222</v>
      </c>
      <c r="BN53" s="205">
        <v>0.85671455673540542</v>
      </c>
      <c r="BO53" s="205">
        <v>0.69528190901143827</v>
      </c>
      <c r="BP53" s="205">
        <v>0.42713544834912565</v>
      </c>
      <c r="BQ53" s="205">
        <v>-6.531416329993516E-3</v>
      </c>
      <c r="BR53" s="205">
        <v>-2.1281211499002491E-3</v>
      </c>
      <c r="BS53" s="205">
        <v>-3.9491086242055405E-2</v>
      </c>
      <c r="BT53" s="205">
        <v>0</v>
      </c>
      <c r="BU53" s="205">
        <v>-2.2792813163470236E-2</v>
      </c>
      <c r="BV53" s="205">
        <v>0</v>
      </c>
      <c r="BW53" s="205">
        <v>0</v>
      </c>
      <c r="BX53" s="205">
        <v>0</v>
      </c>
      <c r="BY53" s="205">
        <v>0</v>
      </c>
      <c r="BZ53" s="206">
        <v>0</v>
      </c>
    </row>
    <row r="54" spans="1:78" x14ac:dyDescent="0.35">
      <c r="A54" s="287"/>
      <c r="B54" s="288" t="s">
        <v>164</v>
      </c>
      <c r="C54" s="235"/>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05">
        <v>0</v>
      </c>
      <c r="AI54" s="205">
        <v>0</v>
      </c>
      <c r="AJ54" s="205">
        <v>0</v>
      </c>
      <c r="AK54" s="205">
        <v>0</v>
      </c>
      <c r="AL54" s="205">
        <v>0</v>
      </c>
      <c r="AM54" s="205">
        <v>0</v>
      </c>
      <c r="AN54" s="205">
        <v>0</v>
      </c>
      <c r="AO54" s="205">
        <v>0</v>
      </c>
      <c r="AP54" s="205">
        <v>0</v>
      </c>
      <c r="AQ54" s="205">
        <v>0</v>
      </c>
      <c r="AR54" s="205">
        <v>0</v>
      </c>
      <c r="AS54" s="205">
        <v>0</v>
      </c>
      <c r="AT54" s="205">
        <v>0</v>
      </c>
      <c r="AU54" s="205">
        <v>0</v>
      </c>
      <c r="AV54" s="205">
        <v>0</v>
      </c>
      <c r="AW54" s="205">
        <v>0</v>
      </c>
      <c r="AX54" s="205">
        <v>5.4979204233784662</v>
      </c>
      <c r="AY54" s="205">
        <v>6.3723726208621008</v>
      </c>
      <c r="AZ54" s="205">
        <v>8.130506408101386</v>
      </c>
      <c r="BA54" s="205">
        <v>7.3447189082013384</v>
      </c>
      <c r="BB54" s="205">
        <v>12.095541975950759</v>
      </c>
      <c r="BC54" s="205">
        <v>15.331890483546848</v>
      </c>
      <c r="BD54" s="205">
        <v>16.882937417987261</v>
      </c>
      <c r="BE54" s="205">
        <v>20.227050646144718</v>
      </c>
      <c r="BF54" s="205">
        <v>27.05402022464876</v>
      </c>
      <c r="BG54" s="205">
        <v>25.97864354057819</v>
      </c>
      <c r="BH54" s="205">
        <v>26.977449167427054</v>
      </c>
      <c r="BI54" s="205">
        <v>59.270910621753174</v>
      </c>
      <c r="BJ54" s="205">
        <v>40.345015905585605</v>
      </c>
      <c r="BK54" s="205">
        <v>33.065439288076362</v>
      </c>
      <c r="BL54" s="205">
        <v>37.057945658957294</v>
      </c>
      <c r="BM54" s="205">
        <v>40.75784465846516</v>
      </c>
      <c r="BN54" s="205">
        <v>43.450021438941263</v>
      </c>
      <c r="BO54" s="205">
        <v>42.243655874666644</v>
      </c>
      <c r="BP54" s="205">
        <v>46.134603993703202</v>
      </c>
      <c r="BQ54" s="205">
        <v>49.071999275095202</v>
      </c>
      <c r="BR54" s="205">
        <v>47.658982663479122</v>
      </c>
      <c r="BS54" s="205">
        <v>48.675653974673928</v>
      </c>
      <c r="BT54" s="205">
        <v>43.589620409038808</v>
      </c>
      <c r="BU54" s="205">
        <v>41.06296710527031</v>
      </c>
      <c r="BV54" s="205">
        <v>39.553492628905651</v>
      </c>
      <c r="BW54" s="205">
        <v>38.659084571801749</v>
      </c>
      <c r="BX54" s="205">
        <v>37.616771886204916</v>
      </c>
      <c r="BY54" s="205">
        <v>36.455991590255692</v>
      </c>
      <c r="BZ54" s="206">
        <v>35.197241986437398</v>
      </c>
    </row>
    <row r="55" spans="1:78" ht="24.75" customHeight="1" x14ac:dyDescent="0.35">
      <c r="A55" s="281"/>
      <c r="B55" s="285" t="s">
        <v>357</v>
      </c>
      <c r="C55" s="247"/>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3">
        <v>18.808579057376683</v>
      </c>
      <c r="AI55" s="283">
        <v>16.09111501957625</v>
      </c>
      <c r="AJ55" s="283">
        <v>16.880763989444429</v>
      </c>
      <c r="AK55" s="283">
        <v>18.330472308435109</v>
      </c>
      <c r="AL55" s="283">
        <v>22.779481638769582</v>
      </c>
      <c r="AM55" s="283">
        <v>27.183522639935465</v>
      </c>
      <c r="AN55" s="283">
        <v>28.278321134763864</v>
      </c>
      <c r="AO55" s="283">
        <v>31.628781663238907</v>
      </c>
      <c r="AP55" s="283">
        <v>242.9715479740378</v>
      </c>
      <c r="AQ55" s="283">
        <v>406.63468803202386</v>
      </c>
      <c r="AR55" s="283">
        <v>360.41280660223407</v>
      </c>
      <c r="AS55" s="283">
        <v>354.48485782909432</v>
      </c>
      <c r="AT55" s="283">
        <v>371.25699892953236</v>
      </c>
      <c r="AU55" s="283">
        <v>480.51098130218122</v>
      </c>
      <c r="AV55" s="283">
        <v>568.64756616212242</v>
      </c>
      <c r="AW55" s="283">
        <v>710.83012167096024</v>
      </c>
      <c r="AX55" s="283">
        <v>837.04844462638164</v>
      </c>
      <c r="AY55" s="283">
        <v>952.86270465248492</v>
      </c>
      <c r="AZ55" s="283">
        <v>1096.9793055024309</v>
      </c>
      <c r="BA55" s="283">
        <v>1102.9750848922361</v>
      </c>
      <c r="BB55" s="283">
        <v>1140.5962380345072</v>
      </c>
      <c r="BC55" s="283">
        <v>1211.2933732323568</v>
      </c>
      <c r="BD55" s="283">
        <v>1232.8893416011517</v>
      </c>
      <c r="BE55" s="283">
        <v>1308.9141531693931</v>
      </c>
      <c r="BF55" s="283">
        <v>1363.1648748121409</v>
      </c>
      <c r="BG55" s="283">
        <v>1415.3146620605262</v>
      </c>
      <c r="BH55" s="283">
        <v>1432.3626838461973</v>
      </c>
      <c r="BI55" s="283">
        <v>1463.5456962224932</v>
      </c>
      <c r="BJ55" s="283">
        <v>1458.7724811737551</v>
      </c>
      <c r="BK55" s="283">
        <v>1542.2730546458706</v>
      </c>
      <c r="BL55" s="283">
        <v>1600.7904330343006</v>
      </c>
      <c r="BM55" s="283">
        <v>1730.5603224142847</v>
      </c>
      <c r="BN55" s="283">
        <v>1787.2572038863218</v>
      </c>
      <c r="BO55" s="283">
        <v>1942.2037661999038</v>
      </c>
      <c r="BP55" s="283">
        <v>2115.9417119413565</v>
      </c>
      <c r="BQ55" s="283">
        <v>2254.2537853770441</v>
      </c>
      <c r="BR55" s="283">
        <v>2467.7816045856339</v>
      </c>
      <c r="BS55" s="283">
        <v>2690.3636603885648</v>
      </c>
      <c r="BT55" s="283">
        <v>2757.9033963492102</v>
      </c>
      <c r="BU55" s="283">
        <v>2895.8156100951528</v>
      </c>
      <c r="BV55" s="283">
        <v>3227.7671912672231</v>
      </c>
      <c r="BW55" s="283">
        <v>3403.3306578115444</v>
      </c>
      <c r="BX55" s="283">
        <v>3512.2475920531028</v>
      </c>
      <c r="BY55" s="283">
        <v>3623.8021061625109</v>
      </c>
      <c r="BZ55" s="284">
        <v>3744.6606770371109</v>
      </c>
    </row>
    <row r="56" spans="1:78" ht="24.75" customHeight="1" x14ac:dyDescent="0.35">
      <c r="A56" s="281"/>
      <c r="B56" s="285" t="s">
        <v>358</v>
      </c>
      <c r="C56" s="247"/>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3">
        <v>0</v>
      </c>
      <c r="AI56" s="283">
        <v>0</v>
      </c>
      <c r="AJ56" s="283">
        <v>0</v>
      </c>
      <c r="AK56" s="283">
        <v>0</v>
      </c>
      <c r="AL56" s="283">
        <v>0</v>
      </c>
      <c r="AM56" s="283">
        <v>0</v>
      </c>
      <c r="AN56" s="283">
        <v>0</v>
      </c>
      <c r="AO56" s="283">
        <v>0</v>
      </c>
      <c r="AP56" s="283">
        <v>0</v>
      </c>
      <c r="AQ56" s="283">
        <v>0</v>
      </c>
      <c r="AR56" s="283">
        <v>0</v>
      </c>
      <c r="AS56" s="283">
        <v>0</v>
      </c>
      <c r="AT56" s="283">
        <v>0</v>
      </c>
      <c r="AU56" s="283">
        <v>0</v>
      </c>
      <c r="AV56" s="283">
        <v>0</v>
      </c>
      <c r="AW56" s="283">
        <v>0</v>
      </c>
      <c r="AX56" s="283">
        <v>0</v>
      </c>
      <c r="AY56" s="283">
        <v>0</v>
      </c>
      <c r="AZ56" s="283">
        <v>0</v>
      </c>
      <c r="BA56" s="283">
        <v>0</v>
      </c>
      <c r="BB56" s="283">
        <v>0</v>
      </c>
      <c r="BC56" s="283">
        <v>0</v>
      </c>
      <c r="BD56" s="283">
        <v>359.55346903158556</v>
      </c>
      <c r="BE56" s="283">
        <v>469.76747047957718</v>
      </c>
      <c r="BF56" s="283">
        <v>516.54096213293462</v>
      </c>
      <c r="BG56" s="283">
        <v>507.17286311350728</v>
      </c>
      <c r="BH56" s="283">
        <v>428.99979481087854</v>
      </c>
      <c r="BI56" s="283">
        <v>377.37571712982083</v>
      </c>
      <c r="BJ56" s="283">
        <v>358.72793370231199</v>
      </c>
      <c r="BK56" s="283">
        <v>341.88733794811776</v>
      </c>
      <c r="BL56" s="283">
        <v>325.26771745847202</v>
      </c>
      <c r="BM56" s="283">
        <v>352.25399565558945</v>
      </c>
      <c r="BN56" s="283">
        <v>441.38446701885789</v>
      </c>
      <c r="BO56" s="283">
        <v>482.68323499695123</v>
      </c>
      <c r="BP56" s="283">
        <v>557.98385319382919</v>
      </c>
      <c r="BQ56" s="283">
        <v>602.17107250041488</v>
      </c>
      <c r="BR56" s="283">
        <v>623.22217542029045</v>
      </c>
      <c r="BS56" s="283">
        <v>659.37742042607886</v>
      </c>
      <c r="BT56" s="283">
        <v>668.71967846648852</v>
      </c>
      <c r="BU56" s="283">
        <v>752.18934165648204</v>
      </c>
      <c r="BV56" s="283">
        <v>733.47258908985441</v>
      </c>
      <c r="BW56" s="283">
        <v>773.31656951245202</v>
      </c>
      <c r="BX56" s="283">
        <v>808.43104315529752</v>
      </c>
      <c r="BY56" s="283">
        <v>847.30274421806826</v>
      </c>
      <c r="BZ56" s="284">
        <v>893.38877918490084</v>
      </c>
    </row>
    <row r="57" spans="1:78" s="294" customFormat="1" ht="24.75" customHeight="1" x14ac:dyDescent="0.35">
      <c r="A57" s="281"/>
      <c r="B57" s="285" t="s">
        <v>197</v>
      </c>
      <c r="C57" s="247"/>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3">
        <v>242.14716111835554</v>
      </c>
      <c r="AI57" s="283">
        <v>226.9416358739476</v>
      </c>
      <c r="AJ57" s="283">
        <v>245.16074624179353</v>
      </c>
      <c r="AK57" s="283">
        <v>359.84832100749844</v>
      </c>
      <c r="AL57" s="283">
        <v>430.59947039876778</v>
      </c>
      <c r="AM57" s="283">
        <v>485.78333835464866</v>
      </c>
      <c r="AN57" s="283">
        <v>518.77914538027744</v>
      </c>
      <c r="AO57" s="283">
        <v>548.2942687255038</v>
      </c>
      <c r="AP57" s="283">
        <v>567.6326254940434</v>
      </c>
      <c r="AQ57" s="283">
        <v>556.37360297408543</v>
      </c>
      <c r="AR57" s="283">
        <v>456.41523296729991</v>
      </c>
      <c r="AS57" s="283">
        <v>583.57421054545057</v>
      </c>
      <c r="AT57" s="283">
        <v>741.55560439485384</v>
      </c>
      <c r="AU57" s="283">
        <v>928.14970208906675</v>
      </c>
      <c r="AV57" s="283">
        <v>1190.6048638430068</v>
      </c>
      <c r="AW57" s="283">
        <v>1550.4431909994012</v>
      </c>
      <c r="AX57" s="283">
        <v>1968.4082807233667</v>
      </c>
      <c r="AY57" s="283">
        <v>2223.7850191305033</v>
      </c>
      <c r="AZ57" s="283">
        <v>2431.2825802950256</v>
      </c>
      <c r="BA57" s="283">
        <v>2636.8257976813306</v>
      </c>
      <c r="BB57" s="283">
        <v>2866.5727641643698</v>
      </c>
      <c r="BC57" s="283">
        <v>3111.1827447935775</v>
      </c>
      <c r="BD57" s="283">
        <v>3275.1165021035649</v>
      </c>
      <c r="BE57" s="283">
        <v>3556.3963082890336</v>
      </c>
      <c r="BF57" s="283">
        <v>4117.1358449969712</v>
      </c>
      <c r="BG57" s="283">
        <v>3984.906829714218</v>
      </c>
      <c r="BH57" s="283">
        <v>4183.9016596625688</v>
      </c>
      <c r="BI57" s="283">
        <v>4422.6437416213903</v>
      </c>
      <c r="BJ57" s="283">
        <v>4644.4611452144372</v>
      </c>
      <c r="BK57" s="283">
        <v>4815.7305919284408</v>
      </c>
      <c r="BL57" s="283">
        <v>5745.1353263260544</v>
      </c>
      <c r="BM57" s="283">
        <v>6467.9524556845408</v>
      </c>
      <c r="BN57" s="283">
        <v>6819.0843966576049</v>
      </c>
      <c r="BO57" s="283">
        <v>7252.6622642771608</v>
      </c>
      <c r="BP57" s="283">
        <v>7577.2708558778759</v>
      </c>
      <c r="BQ57" s="283">
        <v>7709.5858496624651</v>
      </c>
      <c r="BR57" s="283">
        <v>8229.0933747331383</v>
      </c>
      <c r="BS57" s="283">
        <v>8595.5430588943709</v>
      </c>
      <c r="BT57" s="283">
        <v>8384.4909907782985</v>
      </c>
      <c r="BU57" s="283">
        <v>8068.4079902540852</v>
      </c>
      <c r="BV57" s="283">
        <v>8414.9037911949199</v>
      </c>
      <c r="BW57" s="283">
        <v>8403.7238831410414</v>
      </c>
      <c r="BX57" s="283">
        <v>8027.669562322053</v>
      </c>
      <c r="BY57" s="283">
        <v>8149.6166901537299</v>
      </c>
      <c r="BZ57" s="284">
        <v>8225.9489122079849</v>
      </c>
    </row>
    <row r="58" spans="1:78" x14ac:dyDescent="0.35">
      <c r="A58" s="287"/>
      <c r="B58" s="291" t="s">
        <v>360</v>
      </c>
      <c r="C58" s="235"/>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05">
        <v>0</v>
      </c>
      <c r="AI58" s="205">
        <v>0</v>
      </c>
      <c r="AJ58" s="205">
        <v>0</v>
      </c>
      <c r="AK58" s="205">
        <v>0</v>
      </c>
      <c r="AL58" s="205">
        <v>0</v>
      </c>
      <c r="AM58" s="205">
        <v>0</v>
      </c>
      <c r="AN58" s="205">
        <v>0</v>
      </c>
      <c r="AO58" s="205">
        <v>0</v>
      </c>
      <c r="AP58" s="205">
        <v>0</v>
      </c>
      <c r="AQ58" s="205">
        <v>0</v>
      </c>
      <c r="AR58" s="205">
        <v>0</v>
      </c>
      <c r="AS58" s="205">
        <v>0</v>
      </c>
      <c r="AT58" s="205">
        <v>0</v>
      </c>
      <c r="AU58" s="205">
        <v>0</v>
      </c>
      <c r="AV58" s="205">
        <v>0</v>
      </c>
      <c r="AW58" s="205">
        <v>0</v>
      </c>
      <c r="AX58" s="205">
        <v>0</v>
      </c>
      <c r="AY58" s="205">
        <v>0</v>
      </c>
      <c r="AZ58" s="205">
        <v>0</v>
      </c>
      <c r="BA58" s="205">
        <v>0</v>
      </c>
      <c r="BB58" s="205">
        <v>0</v>
      </c>
      <c r="BC58" s="205">
        <v>0</v>
      </c>
      <c r="BD58" s="205">
        <v>0</v>
      </c>
      <c r="BE58" s="205">
        <v>0</v>
      </c>
      <c r="BF58" s="205">
        <v>0</v>
      </c>
      <c r="BG58" s="205">
        <v>0</v>
      </c>
      <c r="BH58" s="205">
        <v>0</v>
      </c>
      <c r="BI58" s="205">
        <v>0</v>
      </c>
      <c r="BJ58" s="205">
        <v>0</v>
      </c>
      <c r="BK58" s="205">
        <v>0</v>
      </c>
      <c r="BL58" s="205">
        <v>0</v>
      </c>
      <c r="BM58" s="205">
        <v>0</v>
      </c>
      <c r="BN58" s="205">
        <v>0</v>
      </c>
      <c r="BO58" s="205">
        <v>0</v>
      </c>
      <c r="BP58" s="205">
        <v>0</v>
      </c>
      <c r="BQ58" s="205">
        <v>0</v>
      </c>
      <c r="BR58" s="205">
        <v>0</v>
      </c>
      <c r="BS58" s="205">
        <v>0</v>
      </c>
      <c r="BT58" s="205">
        <v>0</v>
      </c>
      <c r="BU58" s="205">
        <v>0</v>
      </c>
      <c r="BV58" s="205">
        <v>0</v>
      </c>
      <c r="BW58" s="205">
        <v>0</v>
      </c>
      <c r="BX58" s="205">
        <v>0</v>
      </c>
      <c r="BY58" s="205">
        <v>0</v>
      </c>
      <c r="BZ58" s="206">
        <v>0</v>
      </c>
    </row>
    <row r="59" spans="1:78" x14ac:dyDescent="0.35">
      <c r="A59" s="287"/>
      <c r="B59" s="288" t="s">
        <v>361</v>
      </c>
      <c r="C59" s="235"/>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05">
        <v>0</v>
      </c>
      <c r="AI59" s="205">
        <v>0</v>
      </c>
      <c r="AJ59" s="205">
        <v>0</v>
      </c>
      <c r="AK59" s="205">
        <v>0</v>
      </c>
      <c r="AL59" s="205">
        <v>0</v>
      </c>
      <c r="AM59" s="205">
        <v>0</v>
      </c>
      <c r="AN59" s="205">
        <v>0</v>
      </c>
      <c r="AO59" s="205">
        <v>0</v>
      </c>
      <c r="AP59" s="205">
        <v>0</v>
      </c>
      <c r="AQ59" s="205">
        <v>0</v>
      </c>
      <c r="AR59" s="205">
        <v>0</v>
      </c>
      <c r="AS59" s="205">
        <v>0</v>
      </c>
      <c r="AT59" s="205">
        <v>0</v>
      </c>
      <c r="AU59" s="205">
        <v>0</v>
      </c>
      <c r="AV59" s="205">
        <v>0</v>
      </c>
      <c r="AW59" s="205">
        <v>0</v>
      </c>
      <c r="AX59" s="205">
        <v>0</v>
      </c>
      <c r="AY59" s="205">
        <v>0</v>
      </c>
      <c r="AZ59" s="205">
        <v>0</v>
      </c>
      <c r="BA59" s="205">
        <v>0</v>
      </c>
      <c r="BB59" s="205">
        <v>0</v>
      </c>
      <c r="BC59" s="205">
        <v>0</v>
      </c>
      <c r="BD59" s="205">
        <v>0</v>
      </c>
      <c r="BE59" s="205">
        <v>0</v>
      </c>
      <c r="BF59" s="205">
        <v>0</v>
      </c>
      <c r="BG59" s="205">
        <v>0</v>
      </c>
      <c r="BH59" s="205">
        <v>0</v>
      </c>
      <c r="BI59" s="205">
        <v>0</v>
      </c>
      <c r="BJ59" s="205">
        <v>0</v>
      </c>
      <c r="BK59" s="205">
        <v>0</v>
      </c>
      <c r="BL59" s="205">
        <v>370.34011260730631</v>
      </c>
      <c r="BM59" s="205">
        <v>453.72048716880812</v>
      </c>
      <c r="BN59" s="205">
        <v>528.74983334581157</v>
      </c>
      <c r="BO59" s="205">
        <v>605.7575602014374</v>
      </c>
      <c r="BP59" s="205">
        <v>687.40589361481341</v>
      </c>
      <c r="BQ59" s="205">
        <v>750.63563518467686</v>
      </c>
      <c r="BR59" s="205">
        <v>831.33524745443026</v>
      </c>
      <c r="BS59" s="205">
        <v>936.19250831524084</v>
      </c>
      <c r="BT59" s="205">
        <v>967.77334486126938</v>
      </c>
      <c r="BU59" s="205">
        <v>966.91008895269488</v>
      </c>
      <c r="BV59" s="205">
        <v>1101.6777651042539</v>
      </c>
      <c r="BW59" s="205">
        <v>1137.4876806969353</v>
      </c>
      <c r="BX59" s="205">
        <v>1185.1446393245049</v>
      </c>
      <c r="BY59" s="205">
        <v>1232.1242895988905</v>
      </c>
      <c r="BZ59" s="206">
        <v>1279.9924005263908</v>
      </c>
    </row>
    <row r="60" spans="1:78" x14ac:dyDescent="0.35">
      <c r="A60" s="287"/>
      <c r="B60" s="288" t="s">
        <v>362</v>
      </c>
      <c r="C60" s="235"/>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05">
        <v>0</v>
      </c>
      <c r="AI60" s="205">
        <v>0</v>
      </c>
      <c r="AJ60" s="205">
        <v>0</v>
      </c>
      <c r="AK60" s="205">
        <v>0</v>
      </c>
      <c r="AL60" s="205">
        <v>0</v>
      </c>
      <c r="AM60" s="205">
        <v>0</v>
      </c>
      <c r="AN60" s="205">
        <v>0</v>
      </c>
      <c r="AO60" s="205">
        <v>0</v>
      </c>
      <c r="AP60" s="205">
        <v>0</v>
      </c>
      <c r="AQ60" s="205">
        <v>0</v>
      </c>
      <c r="AR60" s="205">
        <v>0</v>
      </c>
      <c r="AS60" s="205">
        <v>0</v>
      </c>
      <c r="AT60" s="205">
        <v>0</v>
      </c>
      <c r="AU60" s="205">
        <v>0</v>
      </c>
      <c r="AV60" s="205">
        <v>0</v>
      </c>
      <c r="AW60" s="205">
        <v>0</v>
      </c>
      <c r="AX60" s="205">
        <v>0</v>
      </c>
      <c r="AY60" s="205">
        <v>0</v>
      </c>
      <c r="AZ60" s="205">
        <v>0</v>
      </c>
      <c r="BA60" s="205">
        <v>0</v>
      </c>
      <c r="BB60" s="205">
        <v>0</v>
      </c>
      <c r="BC60" s="205">
        <v>0</v>
      </c>
      <c r="BD60" s="205">
        <v>0</v>
      </c>
      <c r="BE60" s="205">
        <v>0</v>
      </c>
      <c r="BF60" s="205">
        <v>0</v>
      </c>
      <c r="BG60" s="205">
        <v>0</v>
      </c>
      <c r="BH60" s="205">
        <v>0</v>
      </c>
      <c r="BI60" s="205">
        <v>0</v>
      </c>
      <c r="BJ60" s="205">
        <v>0</v>
      </c>
      <c r="BK60" s="205">
        <v>0</v>
      </c>
      <c r="BL60" s="205">
        <v>116.81212786630978</v>
      </c>
      <c r="BM60" s="205">
        <v>145.9834322560113</v>
      </c>
      <c r="BN60" s="205">
        <v>173.92559228519625</v>
      </c>
      <c r="BO60" s="205">
        <v>201.09040407554897</v>
      </c>
      <c r="BP60" s="205">
        <v>242.49864537061052</v>
      </c>
      <c r="BQ60" s="205">
        <v>272.3239443618682</v>
      </c>
      <c r="BR60" s="205">
        <v>291.80488193154008</v>
      </c>
      <c r="BS60" s="205">
        <v>317.34961351630687</v>
      </c>
      <c r="BT60" s="205">
        <v>312.4228221833593</v>
      </c>
      <c r="BU60" s="205">
        <v>295.98621908649574</v>
      </c>
      <c r="BV60" s="205">
        <v>337.59657699795565</v>
      </c>
      <c r="BW60" s="205">
        <v>341.78636042721558</v>
      </c>
      <c r="BX60" s="205">
        <v>342.71251016815899</v>
      </c>
      <c r="BY60" s="205">
        <v>354.99742877435335</v>
      </c>
      <c r="BZ60" s="206">
        <v>362.25696392412442</v>
      </c>
    </row>
    <row r="61" spans="1:78" x14ac:dyDescent="0.35">
      <c r="A61" s="287"/>
      <c r="B61" s="288" t="s">
        <v>363</v>
      </c>
      <c r="C61" s="235"/>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05">
        <v>0</v>
      </c>
      <c r="AI61" s="205">
        <v>0</v>
      </c>
      <c r="AJ61" s="205">
        <v>0</v>
      </c>
      <c r="AK61" s="205">
        <v>0</v>
      </c>
      <c r="AL61" s="205">
        <v>0</v>
      </c>
      <c r="AM61" s="205">
        <v>0</v>
      </c>
      <c r="AN61" s="205">
        <v>0</v>
      </c>
      <c r="AO61" s="205">
        <v>0</v>
      </c>
      <c r="AP61" s="205">
        <v>0</v>
      </c>
      <c r="AQ61" s="205">
        <v>0</v>
      </c>
      <c r="AR61" s="205">
        <v>0</v>
      </c>
      <c r="AS61" s="205">
        <v>0</v>
      </c>
      <c r="AT61" s="205">
        <v>0</v>
      </c>
      <c r="AU61" s="205">
        <v>0</v>
      </c>
      <c r="AV61" s="205">
        <v>0</v>
      </c>
      <c r="AW61" s="205">
        <v>0</v>
      </c>
      <c r="AX61" s="205">
        <v>0</v>
      </c>
      <c r="AY61" s="205">
        <v>0</v>
      </c>
      <c r="AZ61" s="205">
        <v>0</v>
      </c>
      <c r="BA61" s="205">
        <v>0</v>
      </c>
      <c r="BB61" s="205">
        <v>0</v>
      </c>
      <c r="BC61" s="205">
        <v>0</v>
      </c>
      <c r="BD61" s="205">
        <v>0</v>
      </c>
      <c r="BE61" s="205">
        <v>0</v>
      </c>
      <c r="BF61" s="205">
        <v>0</v>
      </c>
      <c r="BG61" s="205">
        <v>0</v>
      </c>
      <c r="BH61" s="205">
        <v>0</v>
      </c>
      <c r="BI61" s="205">
        <v>0</v>
      </c>
      <c r="BJ61" s="205">
        <v>0</v>
      </c>
      <c r="BK61" s="205">
        <v>0</v>
      </c>
      <c r="BL61" s="205">
        <v>5257.9830858524392</v>
      </c>
      <c r="BM61" s="205">
        <v>5868.2485362597208</v>
      </c>
      <c r="BN61" s="205">
        <v>6116.4089710265971</v>
      </c>
      <c r="BO61" s="205">
        <v>6445.8143000001746</v>
      </c>
      <c r="BP61" s="205">
        <v>6647.3663168924522</v>
      </c>
      <c r="BQ61" s="205">
        <v>6686.6262701159203</v>
      </c>
      <c r="BR61" s="205">
        <v>7105.9532453471693</v>
      </c>
      <c r="BS61" s="205">
        <v>7342.0009370628241</v>
      </c>
      <c r="BT61" s="205">
        <v>7104.2948237336695</v>
      </c>
      <c r="BU61" s="205">
        <v>6805.5116822148948</v>
      </c>
      <c r="BV61" s="205">
        <v>6975.6294490927103</v>
      </c>
      <c r="BW61" s="205">
        <v>6924.4498420168911</v>
      </c>
      <c r="BX61" s="205">
        <v>6499.8124128293894</v>
      </c>
      <c r="BY61" s="205">
        <v>6562.4949717804857</v>
      </c>
      <c r="BZ61" s="206">
        <v>6583.6995477574701</v>
      </c>
    </row>
    <row r="62" spans="1:78" x14ac:dyDescent="0.35">
      <c r="A62" s="287"/>
      <c r="B62" s="291" t="s">
        <v>364</v>
      </c>
      <c r="C62" s="235"/>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05">
        <v>0</v>
      </c>
      <c r="AI62" s="205">
        <v>0</v>
      </c>
      <c r="AJ62" s="205">
        <v>0</v>
      </c>
      <c r="AK62" s="205">
        <v>0</v>
      </c>
      <c r="AL62" s="205">
        <v>0</v>
      </c>
      <c r="AM62" s="205">
        <v>0</v>
      </c>
      <c r="AN62" s="205">
        <v>0</v>
      </c>
      <c r="AO62" s="205">
        <v>0</v>
      </c>
      <c r="AP62" s="205">
        <v>0</v>
      </c>
      <c r="AQ62" s="205">
        <v>0</v>
      </c>
      <c r="AR62" s="205">
        <v>0</v>
      </c>
      <c r="AS62" s="205">
        <v>0</v>
      </c>
      <c r="AT62" s="205">
        <v>0</v>
      </c>
      <c r="AU62" s="205">
        <v>0</v>
      </c>
      <c r="AV62" s="205">
        <v>0</v>
      </c>
      <c r="AW62" s="205">
        <v>0</v>
      </c>
      <c r="AX62" s="205">
        <v>0</v>
      </c>
      <c r="AY62" s="205">
        <v>0</v>
      </c>
      <c r="AZ62" s="205">
        <v>0</v>
      </c>
      <c r="BA62" s="205">
        <v>0</v>
      </c>
      <c r="BB62" s="205">
        <v>0</v>
      </c>
      <c r="BC62" s="205">
        <v>0</v>
      </c>
      <c r="BD62" s="205">
        <v>0</v>
      </c>
      <c r="BE62" s="205">
        <v>0</v>
      </c>
      <c r="BF62" s="205">
        <v>0</v>
      </c>
      <c r="BG62" s="205">
        <v>0</v>
      </c>
      <c r="BH62" s="205">
        <v>0</v>
      </c>
      <c r="BI62" s="205">
        <v>0</v>
      </c>
      <c r="BJ62" s="205">
        <v>0</v>
      </c>
      <c r="BK62" s="205">
        <v>0</v>
      </c>
      <c r="BL62" s="205">
        <v>0</v>
      </c>
      <c r="BM62" s="205">
        <v>0</v>
      </c>
      <c r="BN62" s="205">
        <v>0</v>
      </c>
      <c r="BO62" s="205">
        <v>0</v>
      </c>
      <c r="BP62" s="205">
        <v>0</v>
      </c>
      <c r="BQ62" s="205">
        <v>0</v>
      </c>
      <c r="BR62" s="205">
        <v>0</v>
      </c>
      <c r="BS62" s="205">
        <v>0</v>
      </c>
      <c r="BT62" s="205">
        <v>0</v>
      </c>
      <c r="BU62" s="205">
        <v>0</v>
      </c>
      <c r="BV62" s="205">
        <v>0</v>
      </c>
      <c r="BW62" s="205">
        <v>0</v>
      </c>
      <c r="BX62" s="205">
        <v>0</v>
      </c>
      <c r="BY62" s="205">
        <v>0</v>
      </c>
      <c r="BZ62" s="206">
        <v>0</v>
      </c>
    </row>
    <row r="63" spans="1:78" ht="24.75" customHeight="1" x14ac:dyDescent="0.35">
      <c r="A63" s="292"/>
      <c r="B63" s="293" t="s">
        <v>365</v>
      </c>
      <c r="C63" s="294"/>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6">
        <v>242.14716111835554</v>
      </c>
      <c r="AI63" s="296">
        <v>226.9416358739476</v>
      </c>
      <c r="AJ63" s="296">
        <v>245.16074624179353</v>
      </c>
      <c r="AK63" s="296">
        <v>359.84832100749844</v>
      </c>
      <c r="AL63" s="296">
        <v>430.59947039876778</v>
      </c>
      <c r="AM63" s="296">
        <v>485.78333835464866</v>
      </c>
      <c r="AN63" s="296">
        <v>518.77914538027744</v>
      </c>
      <c r="AO63" s="296">
        <v>548.2942687255038</v>
      </c>
      <c r="AP63" s="296">
        <v>567.6326254940434</v>
      </c>
      <c r="AQ63" s="296">
        <v>556.37360297408543</v>
      </c>
      <c r="AR63" s="296">
        <v>456.41523296729991</v>
      </c>
      <c r="AS63" s="296">
        <v>583.57421054545057</v>
      </c>
      <c r="AT63" s="296">
        <v>741.55560439485384</v>
      </c>
      <c r="AU63" s="296">
        <v>928.14970208906675</v>
      </c>
      <c r="AV63" s="296">
        <v>1190.6048638430068</v>
      </c>
      <c r="AW63" s="296">
        <v>1550.4431909994012</v>
      </c>
      <c r="AX63" s="296">
        <v>1968.4082807233667</v>
      </c>
      <c r="AY63" s="296">
        <v>2223.7850191305033</v>
      </c>
      <c r="AZ63" s="296">
        <v>2431.2825802950256</v>
      </c>
      <c r="BA63" s="296">
        <v>2636.8257976813306</v>
      </c>
      <c r="BB63" s="296">
        <v>2866.5727641643698</v>
      </c>
      <c r="BC63" s="296">
        <v>3111.1827447935775</v>
      </c>
      <c r="BD63" s="296">
        <v>3275.1165021035649</v>
      </c>
      <c r="BE63" s="296">
        <v>3556.3963082890336</v>
      </c>
      <c r="BF63" s="296">
        <v>4117.1358449969712</v>
      </c>
      <c r="BG63" s="296">
        <v>3984.906829714218</v>
      </c>
      <c r="BH63" s="296">
        <v>4183.9016596625688</v>
      </c>
      <c r="BI63" s="296">
        <v>4422.6437416213903</v>
      </c>
      <c r="BJ63" s="296">
        <v>4644.4611452144372</v>
      </c>
      <c r="BK63" s="296">
        <v>4815.7305919284408</v>
      </c>
      <c r="BL63" s="296">
        <v>0</v>
      </c>
      <c r="BM63" s="296">
        <v>0</v>
      </c>
      <c r="BN63" s="296">
        <v>0</v>
      </c>
      <c r="BO63" s="296">
        <v>0</v>
      </c>
      <c r="BP63" s="296">
        <v>0</v>
      </c>
      <c r="BQ63" s="296">
        <v>0</v>
      </c>
      <c r="BR63" s="296">
        <v>0</v>
      </c>
      <c r="BS63" s="296">
        <v>0</v>
      </c>
      <c r="BT63" s="296">
        <v>0</v>
      </c>
      <c r="BU63" s="296">
        <v>0</v>
      </c>
      <c r="BV63" s="296">
        <v>0</v>
      </c>
      <c r="BW63" s="296">
        <v>0</v>
      </c>
      <c r="BX63" s="296">
        <v>0</v>
      </c>
      <c r="BY63" s="296">
        <v>0</v>
      </c>
      <c r="BZ63" s="297">
        <v>0</v>
      </c>
    </row>
    <row r="64" spans="1:78" s="294" customFormat="1" ht="40.9" customHeight="1" x14ac:dyDescent="0.25">
      <c r="A64" s="292"/>
      <c r="B64" s="302" t="s">
        <v>369</v>
      </c>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303">
        <v>1.1751927467998047E-2</v>
      </c>
      <c r="AI64" s="303">
        <v>1.0780507744064491E-2</v>
      </c>
      <c r="AJ64" s="303">
        <v>1.0751089526675398E-2</v>
      </c>
      <c r="AK64" s="303">
        <v>1.1316506035399184E-2</v>
      </c>
      <c r="AL64" s="303">
        <v>1.1485730429612904E-2</v>
      </c>
      <c r="AM64" s="303">
        <v>1.128948484465171E-2</v>
      </c>
      <c r="AN64" s="303">
        <v>1.190754459888916E-2</v>
      </c>
      <c r="AO64" s="303">
        <v>1.2104571195841402E-2</v>
      </c>
      <c r="AP64" s="303">
        <v>1.276020196953425E-2</v>
      </c>
      <c r="AQ64" s="303">
        <v>1.2679716488360269E-2</v>
      </c>
      <c r="AR64" s="303">
        <v>1.2664150182732842E-2</v>
      </c>
      <c r="AS64" s="303">
        <v>1.3111686392887732E-2</v>
      </c>
      <c r="AT64" s="303">
        <v>1.4207135723905577E-2</v>
      </c>
      <c r="AU64" s="303">
        <v>1.6827937367005694E-2</v>
      </c>
      <c r="AV64" s="303">
        <v>1.9646638427992739E-2</v>
      </c>
      <c r="AW64" s="303">
        <v>2.20407166270268E-2</v>
      </c>
      <c r="AX64" s="303">
        <v>2.347326037609769E-2</v>
      </c>
      <c r="AY64" s="303">
        <v>2.4129102448676765E-2</v>
      </c>
      <c r="AZ64" s="303">
        <v>2.4108180217487223E-2</v>
      </c>
      <c r="BA64" s="303">
        <v>2.3830335996299908E-2</v>
      </c>
      <c r="BB64" s="303">
        <v>2.3573250970127309E-2</v>
      </c>
      <c r="BC64" s="303">
        <v>2.3056406303537728E-2</v>
      </c>
      <c r="BD64" s="303">
        <v>2.3095688535092036E-2</v>
      </c>
      <c r="BE64" s="303">
        <v>2.3591708777897558E-2</v>
      </c>
      <c r="BF64" s="303">
        <v>2.3350156569501009E-2</v>
      </c>
      <c r="BG64" s="303">
        <v>2.2847347447737098E-2</v>
      </c>
      <c r="BH64" s="303">
        <v>2.2252987110732057E-2</v>
      </c>
      <c r="BI64" s="303">
        <v>2.1536289436473979E-2</v>
      </c>
      <c r="BJ64" s="303">
        <v>2.115243602124036E-2</v>
      </c>
      <c r="BK64" s="303">
        <v>2.1447048160537396E-2</v>
      </c>
      <c r="BL64" s="303">
        <v>2.266713373341301E-2</v>
      </c>
      <c r="BM64" s="303">
        <v>2.4739009951776563E-2</v>
      </c>
      <c r="BN64" s="303">
        <v>2.457757953456512E-2</v>
      </c>
      <c r="BO64" s="303">
        <v>2.49290047581688E-2</v>
      </c>
      <c r="BP64" s="303">
        <v>2.5072710777584096E-2</v>
      </c>
      <c r="BQ64" s="303">
        <v>2.4528708604652571E-2</v>
      </c>
      <c r="BR64" s="303">
        <v>2.5252432780762963E-2</v>
      </c>
      <c r="BS64" s="303">
        <v>2.5795132215065512E-2</v>
      </c>
      <c r="BT64" s="303">
        <v>2.5126031689839987E-2</v>
      </c>
      <c r="BU64" s="303">
        <v>2.4889046019667824E-2</v>
      </c>
      <c r="BV64" s="303">
        <v>2.5513928893231723E-2</v>
      </c>
      <c r="BW64" s="303">
        <v>2.5695700321811132E-2</v>
      </c>
      <c r="BX64" s="303">
        <v>2.5357393097956597E-2</v>
      </c>
      <c r="BY64" s="303">
        <v>2.5453253575107689E-2</v>
      </c>
      <c r="BZ64" s="304">
        <v>2.5542035119563943E-2</v>
      </c>
    </row>
    <row r="65" spans="1:78" s="294" customFormat="1" ht="45" customHeight="1" thickBot="1" x14ac:dyDescent="0.3">
      <c r="A65" s="305"/>
      <c r="B65" s="306" t="s">
        <v>370</v>
      </c>
      <c r="C65" s="307"/>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9">
        <v>2.8336058073965331E-2</v>
      </c>
      <c r="AI65" s="309">
        <v>2.6291425208285504E-2</v>
      </c>
      <c r="AJ65" s="309">
        <v>2.5063979376793735E-2</v>
      </c>
      <c r="AK65" s="309">
        <v>2.6310430597291486E-2</v>
      </c>
      <c r="AL65" s="309">
        <v>2.6528819328560757E-2</v>
      </c>
      <c r="AM65" s="309">
        <v>2.6332907928979896E-2</v>
      </c>
      <c r="AN65" s="309">
        <v>2.8014460081032505E-2</v>
      </c>
      <c r="AO65" s="309">
        <v>3.0008926949686984E-2</v>
      </c>
      <c r="AP65" s="309">
        <v>3.2627577273101754E-2</v>
      </c>
      <c r="AQ65" s="309">
        <v>3.4272350459260414E-2</v>
      </c>
      <c r="AR65" s="309">
        <v>3.6882933702249744E-2</v>
      </c>
      <c r="AS65" s="309">
        <v>3.7987149150118769E-2</v>
      </c>
      <c r="AT65" s="309">
        <v>4.0970936811387054E-2</v>
      </c>
      <c r="AU65" s="309">
        <v>4.6041532323682029E-2</v>
      </c>
      <c r="AV65" s="309">
        <v>5.1312386981714565E-2</v>
      </c>
      <c r="AW65" s="309">
        <v>5.840827431217651E-2</v>
      </c>
      <c r="AX65" s="309">
        <v>6.2661213164411242E-2</v>
      </c>
      <c r="AY65" s="309">
        <v>6.4925689767060049E-2</v>
      </c>
      <c r="AZ65" s="309">
        <v>6.8170200877637491E-2</v>
      </c>
      <c r="BA65" s="309">
        <v>6.8558681676165939E-2</v>
      </c>
      <c r="BB65" s="309">
        <v>6.8808107269564864E-2</v>
      </c>
      <c r="BC65" s="309">
        <v>6.7634543668752017E-2</v>
      </c>
      <c r="BD65" s="309">
        <v>6.71097668998165E-2</v>
      </c>
      <c r="BE65" s="309">
        <v>6.6468264407746988E-2</v>
      </c>
      <c r="BF65" s="309">
        <v>6.3896561953613887E-2</v>
      </c>
      <c r="BG65" s="309">
        <v>6.055023525699027E-2</v>
      </c>
      <c r="BH65" s="309">
        <v>5.7057580137520512E-2</v>
      </c>
      <c r="BI65" s="309">
        <v>5.5609771291160431E-2</v>
      </c>
      <c r="BJ65" s="309">
        <v>5.4924424443716119E-2</v>
      </c>
      <c r="BK65" s="309">
        <v>5.4923855917903677E-2</v>
      </c>
      <c r="BL65" s="309">
        <v>5.3310486493947762E-2</v>
      </c>
      <c r="BM65" s="309">
        <v>5.4830617396835472E-2</v>
      </c>
      <c r="BN65" s="309">
        <v>5.4805779176271795E-2</v>
      </c>
      <c r="BO65" s="309">
        <v>5.6995827762501942E-2</v>
      </c>
      <c r="BP65" s="309">
        <v>5.8252777468983559E-2</v>
      </c>
      <c r="BQ65" s="309">
        <v>5.9283107608865841E-2</v>
      </c>
      <c r="BR65" s="309">
        <v>6.2143907362936214E-2</v>
      </c>
      <c r="BS65" s="309">
        <v>6.4808965696272341E-2</v>
      </c>
      <c r="BT65" s="309">
        <v>6.4644898299349315E-2</v>
      </c>
      <c r="BU65" s="309">
        <v>6.4120545839642162E-2</v>
      </c>
      <c r="BV65" s="309">
        <v>6.6417660622769811E-2</v>
      </c>
      <c r="BW65" s="309">
        <v>6.7071373565988079E-2</v>
      </c>
      <c r="BX65" s="309">
        <v>6.6580246047823671E-2</v>
      </c>
      <c r="BY65" s="309">
        <v>6.7374922869294765E-2</v>
      </c>
      <c r="BZ65" s="310">
        <v>6.7949802350757885E-2</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4"/>
  <sheetViews>
    <sheetView zoomScale="70" zoomScaleNormal="70" workbookViewId="0">
      <pane xSplit="3" ySplit="3" topLeftCell="BS4"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33" width="12.7265625" style="359" customWidth="1"/>
    <col min="34" max="75" width="12.7265625" style="209" customWidth="1"/>
    <col min="76" max="78" width="12.7265625" style="316" customWidth="1"/>
    <col min="79" max="16384" width="9.08984375" style="316"/>
  </cols>
  <sheetData>
    <row r="1" spans="1:78" s="314" customFormat="1" ht="25.15" customHeight="1" thickBot="1" x14ac:dyDescent="0.3">
      <c r="A1" s="36" t="s">
        <v>42</v>
      </c>
      <c r="B1" s="37" t="s">
        <v>71</v>
      </c>
      <c r="C1" s="89"/>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c r="BX1" s="313"/>
    </row>
    <row r="2" spans="1:78" x14ac:dyDescent="0.35">
      <c r="A2" s="40" t="s">
        <v>588</v>
      </c>
      <c r="B2" s="16" t="s">
        <v>371</v>
      </c>
      <c r="C2" s="315"/>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18"/>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325" customFormat="1" ht="27" customHeight="1" x14ac:dyDescent="0.35">
      <c r="A4" s="319"/>
      <c r="B4" s="320" t="s">
        <v>88</v>
      </c>
      <c r="C4" s="160"/>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2">
        <f t="shared" ref="AH4:BO4" si="0">AH5+AH12+AH15</f>
        <v>2111.5062637963429</v>
      </c>
      <c r="AI4" s="322">
        <f t="shared" si="0"/>
        <v>3161.0804560000001</v>
      </c>
      <c r="AJ4" s="322">
        <f t="shared" si="0"/>
        <v>3444.8856461538462</v>
      </c>
      <c r="AK4" s="322">
        <f t="shared" si="0"/>
        <v>4080.3645305</v>
      </c>
      <c r="AL4" s="322">
        <f t="shared" si="0"/>
        <v>4602.4666057499999</v>
      </c>
      <c r="AM4" s="322">
        <f t="shared" si="0"/>
        <v>5102.9625655</v>
      </c>
      <c r="AN4" s="322">
        <f t="shared" si="0"/>
        <v>5544.77059775</v>
      </c>
      <c r="AO4" s="322">
        <f t="shared" si="0"/>
        <v>5905.1197127142859</v>
      </c>
      <c r="AP4" s="322">
        <f t="shared" si="0"/>
        <v>6069.5755610666665</v>
      </c>
      <c r="AQ4" s="322">
        <f t="shared" si="0"/>
        <v>6232.6336330000004</v>
      </c>
      <c r="AR4" s="322">
        <f t="shared" si="0"/>
        <v>6411.6289533333329</v>
      </c>
      <c r="AS4" s="322">
        <f t="shared" si="0"/>
        <v>6580.5892833333328</v>
      </c>
      <c r="AT4" s="322">
        <f t="shared" si="0"/>
        <v>6916.8506243333341</v>
      </c>
      <c r="AU4" s="322">
        <f t="shared" si="0"/>
        <v>8149.3117297970839</v>
      </c>
      <c r="AV4" s="322">
        <f t="shared" si="0"/>
        <v>9475.6990103333337</v>
      </c>
      <c r="AW4" s="322">
        <f t="shared" si="0"/>
        <v>10419.255622000001</v>
      </c>
      <c r="AX4" s="322">
        <f t="shared" si="0"/>
        <v>10642.777</v>
      </c>
      <c r="AY4" s="322">
        <f t="shared" si="0"/>
        <v>11147.022000000001</v>
      </c>
      <c r="AZ4" s="322">
        <f t="shared" si="0"/>
        <v>11713.101000000001</v>
      </c>
      <c r="BA4" s="322">
        <f t="shared" si="0"/>
        <v>11942.684000000001</v>
      </c>
      <c r="BB4" s="322">
        <f t="shared" si="0"/>
        <v>12240.063999999998</v>
      </c>
      <c r="BC4" s="322">
        <f t="shared" si="0"/>
        <v>13943.945950556819</v>
      </c>
      <c r="BD4" s="322">
        <f t="shared" si="0"/>
        <v>16210.604790365282</v>
      </c>
      <c r="BE4" s="322">
        <f t="shared" si="0"/>
        <v>17861.120389863565</v>
      </c>
      <c r="BF4" s="322">
        <f t="shared" si="0"/>
        <v>19283.975570154427</v>
      </c>
      <c r="BG4" s="322">
        <f t="shared" si="0"/>
        <v>26093.486462218403</v>
      </c>
      <c r="BH4" s="322">
        <f t="shared" si="0"/>
        <v>28064.738201712167</v>
      </c>
      <c r="BI4" s="322">
        <f t="shared" si="0"/>
        <v>29194.736806721063</v>
      </c>
      <c r="BJ4" s="322">
        <f t="shared" si="0"/>
        <v>30171.864264156498</v>
      </c>
      <c r="BK4" s="322">
        <f t="shared" si="0"/>
        <v>31588.020692079455</v>
      </c>
      <c r="BL4" s="322">
        <f t="shared" si="0"/>
        <v>35954.410195590426</v>
      </c>
      <c r="BM4" s="322">
        <f t="shared" si="0"/>
        <v>39524.795636119074</v>
      </c>
      <c r="BN4" s="322">
        <f t="shared" si="0"/>
        <v>40768.655697460606</v>
      </c>
      <c r="BO4" s="322">
        <f t="shared" si="0"/>
        <v>41187.168341537625</v>
      </c>
      <c r="BP4" s="322">
        <f>BP5+BP12+BP15</f>
        <v>40941.283362483802</v>
      </c>
      <c r="BQ4" s="322">
        <f t="shared" ref="BQ4:BX4" si="1">BQ5+BQ12+BQ15</f>
        <v>39949.003795280958</v>
      </c>
      <c r="BR4" s="322">
        <f t="shared" si="1"/>
        <v>40063.24955089952</v>
      </c>
      <c r="BS4" s="322">
        <f t="shared" si="1"/>
        <v>38977.209714145189</v>
      </c>
      <c r="BT4" s="322">
        <f t="shared" si="1"/>
        <v>37828.868015697954</v>
      </c>
      <c r="BU4" s="322">
        <f t="shared" si="1"/>
        <v>36263.842459061787</v>
      </c>
      <c r="BV4" s="322">
        <f t="shared" si="1"/>
        <v>36600.031925363117</v>
      </c>
      <c r="BW4" s="322">
        <f t="shared" si="1"/>
        <v>36188.990120805902</v>
      </c>
      <c r="BX4" s="323">
        <f t="shared" si="1"/>
        <v>36614.065319095273</v>
      </c>
      <c r="BY4" s="323">
        <f>BY5+BY12+BY15</f>
        <v>37183.413548282384</v>
      </c>
      <c r="BZ4" s="324">
        <f>BZ5+BZ12+BZ15</f>
        <v>37836.950275897463</v>
      </c>
    </row>
    <row r="5" spans="1:78" s="330" customFormat="1" ht="25.5" customHeight="1" x14ac:dyDescent="0.35">
      <c r="A5" s="326"/>
      <c r="B5" s="320" t="s">
        <v>372</v>
      </c>
      <c r="C5" s="327"/>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2">
        <f>SUM(AH6:AH11)</f>
        <v>311.50626379634298</v>
      </c>
      <c r="AI5" s="322">
        <f t="shared" ref="AI5:BW5" si="2">SUM(AI6:AI11)</f>
        <v>329.08045600000003</v>
      </c>
      <c r="AJ5" s="322">
        <f t="shared" si="2"/>
        <v>437.88564615384615</v>
      </c>
      <c r="AK5" s="322">
        <f t="shared" si="2"/>
        <v>630.3645305</v>
      </c>
      <c r="AL5" s="322">
        <f t="shared" si="2"/>
        <v>849.4666057500001</v>
      </c>
      <c r="AM5" s="322">
        <f t="shared" si="2"/>
        <v>1005.9625654999999</v>
      </c>
      <c r="AN5" s="322">
        <f t="shared" si="2"/>
        <v>1146.77059775</v>
      </c>
      <c r="AO5" s="322">
        <f t="shared" si="2"/>
        <v>1302.1197127142857</v>
      </c>
      <c r="AP5" s="322">
        <f t="shared" si="2"/>
        <v>1406.5755610666668</v>
      </c>
      <c r="AQ5" s="322">
        <f t="shared" si="2"/>
        <v>1470.9986329999999</v>
      </c>
      <c r="AR5" s="322">
        <f t="shared" si="2"/>
        <v>1716.6079533333336</v>
      </c>
      <c r="AS5" s="322">
        <f t="shared" si="2"/>
        <v>1842.417283333333</v>
      </c>
      <c r="AT5" s="322">
        <f t="shared" si="2"/>
        <v>2095.6676243333332</v>
      </c>
      <c r="AU5" s="322">
        <f t="shared" si="2"/>
        <v>2710.3011549999997</v>
      </c>
      <c r="AV5" s="322">
        <f t="shared" si="2"/>
        <v>3520.5180103333332</v>
      </c>
      <c r="AW5" s="322">
        <f t="shared" si="2"/>
        <v>4086.8566219999993</v>
      </c>
      <c r="AX5" s="322">
        <f t="shared" si="2"/>
        <v>4238.0829999999996</v>
      </c>
      <c r="AY5" s="322">
        <f t="shared" si="2"/>
        <v>4503.076</v>
      </c>
      <c r="AZ5" s="322">
        <f t="shared" si="2"/>
        <v>4770.2340000000004</v>
      </c>
      <c r="BA5" s="322">
        <f t="shared" si="2"/>
        <v>4852.8389999999999</v>
      </c>
      <c r="BB5" s="322">
        <f t="shared" si="2"/>
        <v>4943.3379999999997</v>
      </c>
      <c r="BC5" s="322">
        <f t="shared" si="2"/>
        <v>5659.2429505568198</v>
      </c>
      <c r="BD5" s="322">
        <f t="shared" si="2"/>
        <v>7549.6077903652822</v>
      </c>
      <c r="BE5" s="322">
        <f t="shared" si="2"/>
        <v>9064.2876641951043</v>
      </c>
      <c r="BF5" s="322">
        <f t="shared" si="2"/>
        <v>10337.278440494429</v>
      </c>
      <c r="BG5" s="322">
        <f t="shared" si="2"/>
        <v>16958.946968295455</v>
      </c>
      <c r="BH5" s="322">
        <f t="shared" si="2"/>
        <v>18748.567681119741</v>
      </c>
      <c r="BI5" s="322">
        <f t="shared" si="2"/>
        <v>19262.425548777454</v>
      </c>
      <c r="BJ5" s="322">
        <f t="shared" si="2"/>
        <v>20093.035981705547</v>
      </c>
      <c r="BK5" s="322">
        <f t="shared" si="2"/>
        <v>21080.123790563062</v>
      </c>
      <c r="BL5" s="322">
        <f t="shared" si="2"/>
        <v>24724.548323492916</v>
      </c>
      <c r="BM5" s="322">
        <f t="shared" si="2"/>
        <v>27528.875527765325</v>
      </c>
      <c r="BN5" s="322">
        <f t="shared" si="2"/>
        <v>28511.41036584723</v>
      </c>
      <c r="BO5" s="322">
        <f t="shared" si="2"/>
        <v>29233.207774117411</v>
      </c>
      <c r="BP5" s="322">
        <f t="shared" si="2"/>
        <v>29124.12004915754</v>
      </c>
      <c r="BQ5" s="322">
        <f t="shared" si="2"/>
        <v>28825.981422576599</v>
      </c>
      <c r="BR5" s="322">
        <f t="shared" si="2"/>
        <v>28791.226789019598</v>
      </c>
      <c r="BS5" s="322">
        <f t="shared" si="2"/>
        <v>27582.718548626941</v>
      </c>
      <c r="BT5" s="322">
        <f t="shared" si="2"/>
        <v>26492.024508248098</v>
      </c>
      <c r="BU5" s="322">
        <f t="shared" si="2"/>
        <v>24943.568192190611</v>
      </c>
      <c r="BV5" s="322">
        <f t="shared" si="2"/>
        <v>25105.61427471826</v>
      </c>
      <c r="BW5" s="322">
        <f t="shared" si="2"/>
        <v>24388.867114162065</v>
      </c>
      <c r="BX5" s="187">
        <f>SUM(BX6:BX11)</f>
        <v>24468.340736937236</v>
      </c>
      <c r="BY5" s="187">
        <f>SUM(BY6:BY11)</f>
        <v>24679.746772037102</v>
      </c>
      <c r="BZ5" s="329">
        <f>SUM(BZ6:BZ11)</f>
        <v>24987.323555617961</v>
      </c>
    </row>
    <row r="6" spans="1:78" s="330" customFormat="1" x14ac:dyDescent="0.35">
      <c r="A6" s="326"/>
      <c r="B6" s="331" t="s">
        <v>373</v>
      </c>
      <c r="C6" s="332"/>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237">
        <v>0</v>
      </c>
      <c r="AI6" s="237">
        <v>0</v>
      </c>
      <c r="AJ6" s="237">
        <v>0</v>
      </c>
      <c r="AK6" s="237">
        <v>0</v>
      </c>
      <c r="AL6" s="237">
        <v>0</v>
      </c>
      <c r="AM6" s="237">
        <v>0</v>
      </c>
      <c r="AN6" s="237">
        <v>0</v>
      </c>
      <c r="AO6" s="237">
        <v>0</v>
      </c>
      <c r="AP6" s="237">
        <v>0</v>
      </c>
      <c r="AQ6" s="237">
        <v>0</v>
      </c>
      <c r="AR6" s="237">
        <v>0</v>
      </c>
      <c r="AS6" s="237">
        <v>0</v>
      </c>
      <c r="AT6" s="237">
        <v>0</v>
      </c>
      <c r="AU6" s="237">
        <v>0</v>
      </c>
      <c r="AV6" s="237">
        <v>2.8769999999999998</v>
      </c>
      <c r="AW6" s="237">
        <v>7.2039999999999997</v>
      </c>
      <c r="AX6" s="237">
        <v>11.369</v>
      </c>
      <c r="AY6" s="237">
        <v>19.163</v>
      </c>
      <c r="AZ6" s="237">
        <v>34.027000000000001</v>
      </c>
      <c r="BA6" s="237">
        <v>42.026000000000003</v>
      </c>
      <c r="BB6" s="237">
        <v>48.832000000000001</v>
      </c>
      <c r="BC6" s="237">
        <v>39.287999999999997</v>
      </c>
      <c r="BD6" s="237">
        <v>-6.0999999999999999E-2</v>
      </c>
      <c r="BE6" s="237">
        <v>-8.6436562195121955E-2</v>
      </c>
      <c r="BF6" s="237">
        <v>-0.14737339999999999</v>
      </c>
      <c r="BG6" s="237">
        <v>8.5208560000000017E-2</v>
      </c>
      <c r="BH6" s="237">
        <v>-2.9000000000000001E-2</v>
      </c>
      <c r="BI6" s="237">
        <v>0</v>
      </c>
      <c r="BJ6" s="237">
        <v>0</v>
      </c>
      <c r="BK6" s="237">
        <v>0</v>
      </c>
      <c r="BL6" s="237">
        <v>0</v>
      </c>
      <c r="BM6" s="237">
        <v>0</v>
      </c>
      <c r="BN6" s="237">
        <v>0</v>
      </c>
      <c r="BO6" s="237">
        <v>0</v>
      </c>
      <c r="BP6" s="237">
        <v>0</v>
      </c>
      <c r="BQ6" s="237">
        <v>0</v>
      </c>
      <c r="BR6" s="237">
        <v>0</v>
      </c>
      <c r="BS6" s="237">
        <v>0</v>
      </c>
      <c r="BT6" s="237">
        <v>0</v>
      </c>
      <c r="BU6" s="237">
        <v>0</v>
      </c>
      <c r="BV6" s="209">
        <v>0</v>
      </c>
      <c r="BW6" s="209">
        <v>0</v>
      </c>
      <c r="BX6" s="210">
        <v>0</v>
      </c>
      <c r="BY6" s="210">
        <v>0</v>
      </c>
      <c r="BZ6" s="211">
        <v>0</v>
      </c>
    </row>
    <row r="7" spans="1:78" s="330" customFormat="1" x14ac:dyDescent="0.35">
      <c r="A7" s="326"/>
      <c r="B7" s="331" t="s">
        <v>374</v>
      </c>
      <c r="C7" s="238"/>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237">
        <v>24</v>
      </c>
      <c r="AI7" s="237">
        <v>27</v>
      </c>
      <c r="AJ7" s="237">
        <v>42</v>
      </c>
      <c r="AK7" s="237">
        <v>66</v>
      </c>
      <c r="AL7" s="237">
        <v>94</v>
      </c>
      <c r="AM7" s="237">
        <v>123</v>
      </c>
      <c r="AN7" s="237">
        <v>126</v>
      </c>
      <c r="AO7" s="237">
        <v>130</v>
      </c>
      <c r="AP7" s="237">
        <v>161</v>
      </c>
      <c r="AQ7" s="237">
        <v>179.708</v>
      </c>
      <c r="AR7" s="237">
        <v>394.245</v>
      </c>
      <c r="AS7" s="237">
        <v>425.16500000000002</v>
      </c>
      <c r="AT7" s="237">
        <v>494.35300000000001</v>
      </c>
      <c r="AU7" s="237">
        <v>626.245</v>
      </c>
      <c r="AV7" s="237">
        <v>928.67899999999997</v>
      </c>
      <c r="AW7" s="237">
        <v>1207.7750000000001</v>
      </c>
      <c r="AX7" s="237">
        <v>1440.797</v>
      </c>
      <c r="AY7" s="237">
        <v>1739.5630000000001</v>
      </c>
      <c r="AZ7" s="237">
        <v>2083.6799999999998</v>
      </c>
      <c r="BA7" s="237">
        <v>2326.3319999999999</v>
      </c>
      <c r="BB7" s="237">
        <v>2428.9789999999998</v>
      </c>
      <c r="BC7" s="237">
        <v>1895.7190000000001</v>
      </c>
      <c r="BD7" s="237">
        <v>1.71</v>
      </c>
      <c r="BE7" s="237">
        <v>-0.81900222</v>
      </c>
      <c r="BF7" s="237">
        <v>-0.73990369000000011</v>
      </c>
      <c r="BG7" s="237">
        <v>8.5208560000000017E-2</v>
      </c>
      <c r="BH7" s="237">
        <v>-2.9000000000000001E-2</v>
      </c>
      <c r="BI7" s="237">
        <v>0</v>
      </c>
      <c r="BJ7" s="237">
        <v>0</v>
      </c>
      <c r="BK7" s="237">
        <v>0</v>
      </c>
      <c r="BL7" s="237">
        <v>0</v>
      </c>
      <c r="BM7" s="237">
        <v>0</v>
      </c>
      <c r="BN7" s="237">
        <v>0</v>
      </c>
      <c r="BO7" s="237">
        <v>0</v>
      </c>
      <c r="BP7" s="237">
        <v>0</v>
      </c>
      <c r="BQ7" s="237">
        <v>0</v>
      </c>
      <c r="BR7" s="237">
        <v>0</v>
      </c>
      <c r="BS7" s="237">
        <v>0</v>
      </c>
      <c r="BT7" s="237">
        <v>0</v>
      </c>
      <c r="BU7" s="237">
        <v>0</v>
      </c>
      <c r="BV7" s="209">
        <v>0</v>
      </c>
      <c r="BW7" s="209">
        <v>0</v>
      </c>
      <c r="BX7" s="210">
        <v>0</v>
      </c>
      <c r="BY7" s="210">
        <v>0</v>
      </c>
      <c r="BZ7" s="211">
        <v>0</v>
      </c>
    </row>
    <row r="8" spans="1:78" s="330" customFormat="1" x14ac:dyDescent="0.35">
      <c r="A8" s="326"/>
      <c r="B8" s="119" t="s">
        <v>375</v>
      </c>
      <c r="C8" s="238"/>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237">
        <f>+'Income Support'!AH29</f>
        <v>287.50626379634298</v>
      </c>
      <c r="AI8" s="237">
        <f>+'Income Support'!AI29</f>
        <v>302.08045600000003</v>
      </c>
      <c r="AJ8" s="237">
        <f>+'Income Support'!AJ29</f>
        <v>395.88564615384615</v>
      </c>
      <c r="AK8" s="237">
        <f>+'Income Support'!AK29</f>
        <v>564.3645305</v>
      </c>
      <c r="AL8" s="237">
        <f>+'Income Support'!AL29</f>
        <v>755.4666057500001</v>
      </c>
      <c r="AM8" s="237">
        <f>+'Income Support'!AM29</f>
        <v>882.96256549999987</v>
      </c>
      <c r="AN8" s="237">
        <f>+'Income Support'!AN29</f>
        <v>1020.7705977499999</v>
      </c>
      <c r="AO8" s="237">
        <f>+'Income Support'!AO29</f>
        <v>1172.1197127142857</v>
      </c>
      <c r="AP8" s="237">
        <f>+'Income Support'!AP29</f>
        <v>1245.5755610666668</v>
      </c>
      <c r="AQ8" s="237">
        <f>+'Income Support'!AQ29</f>
        <v>1291.2906329999998</v>
      </c>
      <c r="AR8" s="237">
        <f>+'Income Support'!AR29</f>
        <v>1322.3629533333335</v>
      </c>
      <c r="AS8" s="237">
        <f>+'Income Support'!AS29</f>
        <v>1417.252283333333</v>
      </c>
      <c r="AT8" s="237">
        <f>+'Income Support'!AT29</f>
        <v>1601.3146243333333</v>
      </c>
      <c r="AU8" s="237">
        <f>+'Income Support'!AU29</f>
        <v>2084.0561549999998</v>
      </c>
      <c r="AV8" s="237">
        <f>+'Income Support'!AV29</f>
        <v>2588.9620103333332</v>
      </c>
      <c r="AW8" s="237">
        <f>+'Income Support'!AW29</f>
        <v>2871.8776219999995</v>
      </c>
      <c r="AX8" s="237">
        <f>+'Income Support'!AX29</f>
        <v>2785.9169999999999</v>
      </c>
      <c r="AY8" s="237">
        <f>+'Income Support'!AY29</f>
        <v>2744.35</v>
      </c>
      <c r="AZ8" s="237">
        <f>+'Income Support'!AZ29</f>
        <v>2438.2424801734269</v>
      </c>
      <c r="BA8" s="237">
        <f>+'Income Support'!BA29</f>
        <v>2154.4810000000002</v>
      </c>
      <c r="BB8" s="237">
        <f>+'Income Support'!BB29</f>
        <v>2160.527</v>
      </c>
      <c r="BC8" s="237">
        <f>+'Income Support'!BC29</f>
        <v>2384.0059999999999</v>
      </c>
      <c r="BD8" s="237">
        <f>+'Income Support'!BD29</f>
        <v>2944.4639999999999</v>
      </c>
      <c r="BE8" s="237">
        <f>+'Income Support'!BE29</f>
        <v>3325.067</v>
      </c>
      <c r="BF8" s="237">
        <f>+'Income Support'!BF29</f>
        <v>3655.0069999999996</v>
      </c>
      <c r="BG8" s="237">
        <f>+'Income Support'!BG29</f>
        <v>3752.7889999999998</v>
      </c>
      <c r="BH8" s="237">
        <f>+'Income Support'!BH29</f>
        <v>3278.0000000000005</v>
      </c>
      <c r="BI8" s="237">
        <f>+'Income Support'!BI29</f>
        <v>2525.9999999999995</v>
      </c>
      <c r="BJ8" s="237">
        <f>+'Income Support'!BJ29</f>
        <v>2050</v>
      </c>
      <c r="BK8" s="237">
        <f>+'Income Support'!BK29</f>
        <v>1737.5119804834528</v>
      </c>
      <c r="BL8" s="237">
        <f>+'Income Support'!BL29</f>
        <v>1455.6900798477316</v>
      </c>
      <c r="BM8" s="237">
        <f>+'Income Support'!BM29</f>
        <v>877.14850322825873</v>
      </c>
      <c r="BN8" s="237">
        <f>+'Income Support'!BN10</f>
        <v>633.219714059539</v>
      </c>
      <c r="BO8" s="237">
        <f>+'Income Support'!BO10</f>
        <v>451.05771460709826</v>
      </c>
      <c r="BP8" s="237">
        <f>+'Income Support'!BP10</f>
        <v>292.27523465753882</v>
      </c>
      <c r="BQ8" s="237">
        <f>+'Income Support'!BQ10</f>
        <v>172.17469324246855</v>
      </c>
      <c r="BR8" s="237">
        <f>+'Income Support'!BR10</f>
        <v>119.49141678258313</v>
      </c>
      <c r="BS8" s="237">
        <f>+'Income Support'!BS10</f>
        <v>80.22480311229458</v>
      </c>
      <c r="BT8" s="237">
        <f>+'Income Support'!BT10</f>
        <v>59.174369123155131</v>
      </c>
      <c r="BU8" s="237">
        <f>+'Income Support'!BU10</f>
        <v>42.607802019297836</v>
      </c>
      <c r="BV8" s="237">
        <f>+'Income Support'!BV10</f>
        <v>32.681386523429374</v>
      </c>
      <c r="BW8" s="237">
        <f>+'Income Support'!BW10</f>
        <v>25.502906301287172</v>
      </c>
      <c r="BX8" s="134">
        <f>+'Income Support'!BX10</f>
        <v>19.906815776762869</v>
      </c>
      <c r="BY8" s="134">
        <f>+'Income Support'!BY10</f>
        <v>16.077206537917384</v>
      </c>
      <c r="BZ8" s="135">
        <f>+'Income Support'!BZ10</f>
        <v>12.808500506505023</v>
      </c>
    </row>
    <row r="9" spans="1:78" s="330" customFormat="1" x14ac:dyDescent="0.35">
      <c r="A9" s="326"/>
      <c r="B9" s="119" t="s">
        <v>376</v>
      </c>
      <c r="C9" s="238"/>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237">
        <v>0</v>
      </c>
      <c r="AI9" s="237">
        <v>0</v>
      </c>
      <c r="AJ9" s="237">
        <v>0</v>
      </c>
      <c r="AK9" s="237">
        <v>0</v>
      </c>
      <c r="AL9" s="237">
        <v>0</v>
      </c>
      <c r="AM9" s="237">
        <v>0</v>
      </c>
      <c r="AN9" s="237">
        <v>0</v>
      </c>
      <c r="AO9" s="237">
        <v>0</v>
      </c>
      <c r="AP9" s="237">
        <v>0</v>
      </c>
      <c r="AQ9" s="237">
        <v>0</v>
      </c>
      <c r="AR9" s="237">
        <v>0</v>
      </c>
      <c r="AS9" s="237">
        <v>0</v>
      </c>
      <c r="AT9" s="237">
        <v>0</v>
      </c>
      <c r="AU9" s="237">
        <v>0</v>
      </c>
      <c r="AV9" s="237">
        <v>0</v>
      </c>
      <c r="AW9" s="237">
        <v>0</v>
      </c>
      <c r="AX9" s="237">
        <v>0</v>
      </c>
      <c r="AY9" s="237">
        <v>0</v>
      </c>
      <c r="AZ9" s="237">
        <v>214.28451982657336</v>
      </c>
      <c r="BA9" s="237">
        <v>330</v>
      </c>
      <c r="BB9" s="237">
        <v>305</v>
      </c>
      <c r="BC9" s="237">
        <v>285</v>
      </c>
      <c r="BD9" s="237">
        <v>305</v>
      </c>
      <c r="BE9" s="237">
        <v>284</v>
      </c>
      <c r="BF9" s="237">
        <v>289.81299999999999</v>
      </c>
      <c r="BG9" s="237">
        <v>255.8872903330878</v>
      </c>
      <c r="BH9" s="237">
        <v>142.881</v>
      </c>
      <c r="BI9" s="237">
        <v>24.123565300067376</v>
      </c>
      <c r="BJ9" s="237">
        <v>12.22461096189574</v>
      </c>
      <c r="BK9" s="237">
        <v>0</v>
      </c>
      <c r="BL9" s="237">
        <v>0</v>
      </c>
      <c r="BM9" s="237">
        <v>0</v>
      </c>
      <c r="BN9" s="237">
        <v>0</v>
      </c>
      <c r="BO9" s="237">
        <v>0</v>
      </c>
      <c r="BP9" s="237">
        <v>0</v>
      </c>
      <c r="BQ9" s="237">
        <v>0</v>
      </c>
      <c r="BR9" s="237">
        <v>0</v>
      </c>
      <c r="BS9" s="237">
        <v>0</v>
      </c>
      <c r="BT9" s="237">
        <v>0</v>
      </c>
      <c r="BU9" s="237">
        <v>0</v>
      </c>
      <c r="BV9" s="209">
        <v>0</v>
      </c>
      <c r="BW9" s="209">
        <v>0</v>
      </c>
      <c r="BX9" s="210">
        <v>0</v>
      </c>
      <c r="BY9" s="210">
        <v>0</v>
      </c>
      <c r="BZ9" s="211">
        <v>0</v>
      </c>
    </row>
    <row r="10" spans="1:78" s="330" customFormat="1" x14ac:dyDescent="0.35">
      <c r="A10" s="326"/>
      <c r="B10" s="119" t="s">
        <v>377</v>
      </c>
      <c r="C10" s="238"/>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237">
        <v>0</v>
      </c>
      <c r="AI10" s="237">
        <v>0</v>
      </c>
      <c r="AJ10" s="237">
        <v>0</v>
      </c>
      <c r="AK10" s="237">
        <v>0</v>
      </c>
      <c r="AL10" s="237">
        <v>0</v>
      </c>
      <c r="AM10" s="237">
        <v>0</v>
      </c>
      <c r="AN10" s="237">
        <v>0</v>
      </c>
      <c r="AO10" s="237">
        <v>0</v>
      </c>
      <c r="AP10" s="237">
        <v>0</v>
      </c>
      <c r="AQ10" s="237">
        <v>0</v>
      </c>
      <c r="AR10" s="237">
        <v>0</v>
      </c>
      <c r="AS10" s="237">
        <v>0</v>
      </c>
      <c r="AT10" s="237">
        <v>0</v>
      </c>
      <c r="AU10" s="237">
        <v>0</v>
      </c>
      <c r="AV10" s="237">
        <v>0</v>
      </c>
      <c r="AW10" s="237">
        <v>0</v>
      </c>
      <c r="AX10" s="237">
        <v>0</v>
      </c>
      <c r="AY10" s="237">
        <v>0</v>
      </c>
      <c r="AZ10" s="237">
        <v>0</v>
      </c>
      <c r="BA10" s="237">
        <v>0</v>
      </c>
      <c r="BB10" s="237">
        <v>0</v>
      </c>
      <c r="BC10" s="237">
        <v>0</v>
      </c>
      <c r="BD10" s="237">
        <v>0</v>
      </c>
      <c r="BE10" s="237">
        <v>0</v>
      </c>
      <c r="BF10" s="237">
        <v>0</v>
      </c>
      <c r="BG10" s="237">
        <v>12874.12400085073</v>
      </c>
      <c r="BH10" s="237">
        <v>15327.744681119742</v>
      </c>
      <c r="BI10" s="237">
        <v>16712.301983477388</v>
      </c>
      <c r="BJ10" s="237">
        <v>18030.81137074365</v>
      </c>
      <c r="BK10" s="237">
        <v>19342.611810079608</v>
      </c>
      <c r="BL10" s="237">
        <v>23268.858243645183</v>
      </c>
      <c r="BM10" s="237">
        <v>26651.727024537067</v>
      </c>
      <c r="BN10" s="237">
        <v>27878.190651787692</v>
      </c>
      <c r="BO10" s="237">
        <v>28782.150059510313</v>
      </c>
      <c r="BP10" s="237">
        <v>28831.8448145</v>
      </c>
      <c r="BQ10" s="237">
        <v>28653.80672933413</v>
      </c>
      <c r="BR10" s="237">
        <v>28671.735372237014</v>
      </c>
      <c r="BS10" s="237">
        <v>27502.493745514646</v>
      </c>
      <c r="BT10" s="237">
        <v>26432.850139124941</v>
      </c>
      <c r="BU10" s="237">
        <v>24900.960390171313</v>
      </c>
      <c r="BV10" s="209">
        <v>25072.932888194831</v>
      </c>
      <c r="BW10" s="209">
        <v>24363.364207860777</v>
      </c>
      <c r="BX10" s="210">
        <v>24448.433921160475</v>
      </c>
      <c r="BY10" s="210">
        <v>24663.669565499185</v>
      </c>
      <c r="BZ10" s="211">
        <v>24974.515055111457</v>
      </c>
    </row>
    <row r="11" spans="1:78" s="330" customFormat="1" x14ac:dyDescent="0.35">
      <c r="A11" s="326"/>
      <c r="B11" s="119" t="s">
        <v>378</v>
      </c>
      <c r="C11" s="238"/>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237">
        <v>0</v>
      </c>
      <c r="AI11" s="237">
        <v>0</v>
      </c>
      <c r="AJ11" s="237">
        <v>0</v>
      </c>
      <c r="AK11" s="237">
        <v>0</v>
      </c>
      <c r="AL11" s="237">
        <v>0</v>
      </c>
      <c r="AM11" s="237">
        <v>0</v>
      </c>
      <c r="AN11" s="237">
        <v>0</v>
      </c>
      <c r="AO11" s="237">
        <v>0</v>
      </c>
      <c r="AP11" s="237">
        <v>0</v>
      </c>
      <c r="AQ11" s="237">
        <v>0</v>
      </c>
      <c r="AR11" s="237">
        <v>0</v>
      </c>
      <c r="AS11" s="237">
        <v>0</v>
      </c>
      <c r="AT11" s="237">
        <v>0</v>
      </c>
      <c r="AU11" s="237">
        <v>0</v>
      </c>
      <c r="AV11" s="237">
        <v>0</v>
      </c>
      <c r="AW11" s="237">
        <v>0</v>
      </c>
      <c r="AX11" s="237">
        <v>0</v>
      </c>
      <c r="AY11" s="237">
        <v>0</v>
      </c>
      <c r="AZ11" s="237">
        <v>0</v>
      </c>
      <c r="BA11" s="237">
        <v>0</v>
      </c>
      <c r="BB11" s="237">
        <v>0</v>
      </c>
      <c r="BC11" s="237">
        <v>1055.2299505568199</v>
      </c>
      <c r="BD11" s="237">
        <v>4298.4947903652828</v>
      </c>
      <c r="BE11" s="237">
        <v>5456.1261029772995</v>
      </c>
      <c r="BF11" s="237">
        <v>6393.3457175844296</v>
      </c>
      <c r="BG11" s="237">
        <v>75.976259991636823</v>
      </c>
      <c r="BH11" s="237">
        <v>0</v>
      </c>
      <c r="BI11" s="237">
        <v>0</v>
      </c>
      <c r="BJ11" s="237">
        <v>0</v>
      </c>
      <c r="BK11" s="237">
        <v>0</v>
      </c>
      <c r="BL11" s="237">
        <v>0</v>
      </c>
      <c r="BM11" s="237">
        <v>0</v>
      </c>
      <c r="BN11" s="237">
        <v>0</v>
      </c>
      <c r="BO11" s="237">
        <v>0</v>
      </c>
      <c r="BP11" s="237">
        <v>0</v>
      </c>
      <c r="BQ11" s="237">
        <v>0</v>
      </c>
      <c r="BR11" s="237">
        <v>0</v>
      </c>
      <c r="BS11" s="237">
        <v>0</v>
      </c>
      <c r="BT11" s="237">
        <v>0</v>
      </c>
      <c r="BU11" s="237">
        <v>0</v>
      </c>
      <c r="BV11" s="209">
        <v>0</v>
      </c>
      <c r="BW11" s="209">
        <v>0</v>
      </c>
      <c r="BX11" s="210">
        <v>0</v>
      </c>
      <c r="BY11" s="210">
        <v>0</v>
      </c>
      <c r="BZ11" s="211">
        <v>0</v>
      </c>
    </row>
    <row r="12" spans="1:78" s="330" customFormat="1" ht="25.5" customHeight="1" x14ac:dyDescent="0.35">
      <c r="A12" s="326"/>
      <c r="B12" s="327" t="s">
        <v>379</v>
      </c>
      <c r="C12" s="334"/>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270">
        <f>AH13+AH14</f>
        <v>1800</v>
      </c>
      <c r="AI12" s="270">
        <f t="shared" ref="AI12:BU12" si="3">AI13+AI14</f>
        <v>2832</v>
      </c>
      <c r="AJ12" s="270">
        <f t="shared" si="3"/>
        <v>3007</v>
      </c>
      <c r="AK12" s="270">
        <f t="shared" si="3"/>
        <v>3450</v>
      </c>
      <c r="AL12" s="270">
        <f t="shared" si="3"/>
        <v>3753</v>
      </c>
      <c r="AM12" s="270">
        <f t="shared" si="3"/>
        <v>4097</v>
      </c>
      <c r="AN12" s="270">
        <f t="shared" si="3"/>
        <v>4398</v>
      </c>
      <c r="AO12" s="270">
        <f t="shared" si="3"/>
        <v>4603</v>
      </c>
      <c r="AP12" s="270">
        <f t="shared" si="3"/>
        <v>4663</v>
      </c>
      <c r="AQ12" s="270">
        <f t="shared" si="3"/>
        <v>4761.6350000000002</v>
      </c>
      <c r="AR12" s="270">
        <f t="shared" si="3"/>
        <v>4695.0209999999997</v>
      </c>
      <c r="AS12" s="270">
        <f t="shared" si="3"/>
        <v>4738.1719999999996</v>
      </c>
      <c r="AT12" s="270">
        <f t="shared" si="3"/>
        <v>4821.1830000000009</v>
      </c>
      <c r="AU12" s="270">
        <f t="shared" si="3"/>
        <v>5439.0105747970838</v>
      </c>
      <c r="AV12" s="270">
        <f t="shared" si="3"/>
        <v>5955.1810000000005</v>
      </c>
      <c r="AW12" s="270">
        <f t="shared" si="3"/>
        <v>6332.3990000000003</v>
      </c>
      <c r="AX12" s="270">
        <f t="shared" si="3"/>
        <v>6404.6940000000004</v>
      </c>
      <c r="AY12" s="270">
        <f t="shared" si="3"/>
        <v>6643.9459999999999</v>
      </c>
      <c r="AZ12" s="270">
        <f t="shared" si="3"/>
        <v>6942.8670000000002</v>
      </c>
      <c r="BA12" s="270">
        <f t="shared" si="3"/>
        <v>7089.8450000000003</v>
      </c>
      <c r="BB12" s="270">
        <f t="shared" si="3"/>
        <v>7296.7259999999997</v>
      </c>
      <c r="BC12" s="270">
        <f t="shared" si="3"/>
        <v>8284.7029999999995</v>
      </c>
      <c r="BD12" s="270">
        <f t="shared" si="3"/>
        <v>8660.9969999999994</v>
      </c>
      <c r="BE12" s="270">
        <f t="shared" si="3"/>
        <v>8796.8327256684606</v>
      </c>
      <c r="BF12" s="270">
        <f t="shared" si="3"/>
        <v>8946.6971296600004</v>
      </c>
      <c r="BG12" s="270">
        <f t="shared" si="3"/>
        <v>9114.53949392295</v>
      </c>
      <c r="BH12" s="270">
        <f t="shared" si="3"/>
        <v>9278.3705205924289</v>
      </c>
      <c r="BI12" s="270">
        <f t="shared" si="3"/>
        <v>9452.1882566145086</v>
      </c>
      <c r="BJ12" s="270">
        <f t="shared" si="3"/>
        <v>9824.0936157842825</v>
      </c>
      <c r="BK12" s="270">
        <f t="shared" si="3"/>
        <v>10259.685861516396</v>
      </c>
      <c r="BL12" s="270">
        <f t="shared" si="3"/>
        <v>10898.584552097513</v>
      </c>
      <c r="BM12" s="270">
        <f t="shared" si="3"/>
        <v>11443.974330956784</v>
      </c>
      <c r="BN12" s="270">
        <f t="shared" si="3"/>
        <v>11769.154769909232</v>
      </c>
      <c r="BO12" s="270">
        <f t="shared" si="3"/>
        <v>11786.060301156902</v>
      </c>
      <c r="BP12" s="270">
        <f t="shared" si="3"/>
        <v>11778.356313326261</v>
      </c>
      <c r="BQ12" s="270">
        <f t="shared" si="3"/>
        <v>11061.022372704359</v>
      </c>
      <c r="BR12" s="270">
        <f t="shared" si="3"/>
        <v>11198.022761879922</v>
      </c>
      <c r="BS12" s="270">
        <f t="shared" si="3"/>
        <v>11292.491165518248</v>
      </c>
      <c r="BT12" s="270">
        <f t="shared" si="3"/>
        <v>11252.843507449856</v>
      </c>
      <c r="BU12" s="270">
        <f t="shared" si="3"/>
        <v>11196.018061720279</v>
      </c>
      <c r="BV12" s="322">
        <f>BV13+BV14</f>
        <v>11161.499691268815</v>
      </c>
      <c r="BW12" s="322">
        <f>BW13+BW14</f>
        <v>11175.511082922972</v>
      </c>
      <c r="BX12" s="187">
        <f>BX13+BX14</f>
        <v>11361.489349148012</v>
      </c>
      <c r="BY12" s="187">
        <f>BY13+BY14</f>
        <v>11601.957762724127</v>
      </c>
      <c r="BZ12" s="329">
        <f>BZ13+BZ14</f>
        <v>11833.805914549241</v>
      </c>
    </row>
    <row r="13" spans="1:78" s="330" customFormat="1" x14ac:dyDescent="0.35">
      <c r="A13" s="326"/>
      <c r="B13" s="238" t="s">
        <v>103</v>
      </c>
      <c r="C13" s="334"/>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237">
        <v>1800</v>
      </c>
      <c r="AI13" s="237">
        <v>2832</v>
      </c>
      <c r="AJ13" s="237">
        <v>3007</v>
      </c>
      <c r="AK13" s="237">
        <v>3450</v>
      </c>
      <c r="AL13" s="237">
        <v>3753</v>
      </c>
      <c r="AM13" s="237">
        <v>4097</v>
      </c>
      <c r="AN13" s="237">
        <v>4398</v>
      </c>
      <c r="AO13" s="237">
        <v>4603</v>
      </c>
      <c r="AP13" s="237">
        <v>4663</v>
      </c>
      <c r="AQ13" s="237">
        <v>4761.6350000000002</v>
      </c>
      <c r="AR13" s="237">
        <v>4695.0209999999997</v>
      </c>
      <c r="AS13" s="237">
        <v>4738.1719999999996</v>
      </c>
      <c r="AT13" s="237">
        <v>4821.1830000000009</v>
      </c>
      <c r="AU13" s="237">
        <v>5439.0105747970838</v>
      </c>
      <c r="AV13" s="237">
        <v>5955.1810000000005</v>
      </c>
      <c r="AW13" s="237">
        <v>6332.3990000000003</v>
      </c>
      <c r="AX13" s="237">
        <v>6404.6940000000004</v>
      </c>
      <c r="AY13" s="237">
        <v>6643.9459999999999</v>
      </c>
      <c r="AZ13" s="237">
        <v>6942.8670000000002</v>
      </c>
      <c r="BA13" s="237">
        <v>7089.8450000000003</v>
      </c>
      <c r="BB13" s="237">
        <v>7296.7259999999997</v>
      </c>
      <c r="BC13" s="237">
        <v>8284.7029999999995</v>
      </c>
      <c r="BD13" s="237">
        <v>8660.9969999999994</v>
      </c>
      <c r="BE13" s="237">
        <v>8796.8327256684606</v>
      </c>
      <c r="BF13" s="237">
        <v>8946.6971296600004</v>
      </c>
      <c r="BG13" s="237">
        <v>0</v>
      </c>
      <c r="BH13" s="237">
        <v>0</v>
      </c>
      <c r="BI13" s="237">
        <v>0</v>
      </c>
      <c r="BJ13" s="237">
        <v>0</v>
      </c>
      <c r="BK13" s="237">
        <v>0</v>
      </c>
      <c r="BL13" s="237">
        <v>0</v>
      </c>
      <c r="BM13" s="237">
        <v>0</v>
      </c>
      <c r="BN13" s="237">
        <v>0</v>
      </c>
      <c r="BO13" s="237">
        <v>0</v>
      </c>
      <c r="BP13" s="237">
        <v>0</v>
      </c>
      <c r="BQ13" s="237">
        <v>0</v>
      </c>
      <c r="BR13" s="237">
        <v>0</v>
      </c>
      <c r="BS13" s="237">
        <v>0</v>
      </c>
      <c r="BT13" s="237">
        <v>0</v>
      </c>
      <c r="BU13" s="237">
        <v>0</v>
      </c>
      <c r="BV13" s="237">
        <v>0</v>
      </c>
      <c r="BW13" s="237">
        <v>0</v>
      </c>
      <c r="BX13" s="134">
        <v>0</v>
      </c>
      <c r="BY13" s="134">
        <v>0</v>
      </c>
      <c r="BZ13" s="135">
        <v>0</v>
      </c>
    </row>
    <row r="14" spans="1:78" s="330" customFormat="1" ht="15.75" customHeight="1" x14ac:dyDescent="0.35">
      <c r="A14" s="326"/>
      <c r="B14" s="336" t="s">
        <v>380</v>
      </c>
      <c r="C14" s="334"/>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237">
        <v>0</v>
      </c>
      <c r="AI14" s="237">
        <v>0</v>
      </c>
      <c r="AJ14" s="237">
        <v>0</v>
      </c>
      <c r="AK14" s="237">
        <v>0</v>
      </c>
      <c r="AL14" s="237">
        <v>0</v>
      </c>
      <c r="AM14" s="237">
        <v>0</v>
      </c>
      <c r="AN14" s="237">
        <v>0</v>
      </c>
      <c r="AO14" s="237">
        <v>0</v>
      </c>
      <c r="AP14" s="237">
        <v>0</v>
      </c>
      <c r="AQ14" s="237">
        <v>0</v>
      </c>
      <c r="AR14" s="237">
        <v>0</v>
      </c>
      <c r="AS14" s="237">
        <v>0</v>
      </c>
      <c r="AT14" s="237">
        <v>0</v>
      </c>
      <c r="AU14" s="237">
        <v>0</v>
      </c>
      <c r="AV14" s="237">
        <v>0</v>
      </c>
      <c r="AW14" s="237">
        <v>0</v>
      </c>
      <c r="AX14" s="237">
        <v>0</v>
      </c>
      <c r="AY14" s="237">
        <v>0</v>
      </c>
      <c r="AZ14" s="237">
        <v>0</v>
      </c>
      <c r="BA14" s="237">
        <v>0</v>
      </c>
      <c r="BB14" s="237">
        <v>0</v>
      </c>
      <c r="BC14" s="237">
        <v>0</v>
      </c>
      <c r="BD14" s="237">
        <v>0</v>
      </c>
      <c r="BE14" s="237">
        <v>0</v>
      </c>
      <c r="BF14" s="237">
        <v>0</v>
      </c>
      <c r="BG14" s="237">
        <v>9114.53949392295</v>
      </c>
      <c r="BH14" s="237">
        <v>9278.3705205924289</v>
      </c>
      <c r="BI14" s="237">
        <v>9452.1882566145086</v>
      </c>
      <c r="BJ14" s="237">
        <v>9824.0936157842825</v>
      </c>
      <c r="BK14" s="237">
        <v>10259.685861516396</v>
      </c>
      <c r="BL14" s="237">
        <v>10898.584552097513</v>
      </c>
      <c r="BM14" s="237">
        <v>11443.974330956784</v>
      </c>
      <c r="BN14" s="237">
        <v>11769.154769909232</v>
      </c>
      <c r="BO14" s="237">
        <v>11786.060301156902</v>
      </c>
      <c r="BP14" s="237">
        <v>11778.356313326261</v>
      </c>
      <c r="BQ14" s="237">
        <v>11061.022372704359</v>
      </c>
      <c r="BR14" s="237">
        <v>11198.022761879922</v>
      </c>
      <c r="BS14" s="237">
        <v>11292.491165518248</v>
      </c>
      <c r="BT14" s="237">
        <v>11252.843507449856</v>
      </c>
      <c r="BU14" s="237">
        <v>11196.018061720279</v>
      </c>
      <c r="BV14" s="237">
        <v>11161.499691268815</v>
      </c>
      <c r="BW14" s="237">
        <v>11175.511082922972</v>
      </c>
      <c r="BX14" s="134">
        <v>11361.489349148012</v>
      </c>
      <c r="BY14" s="134">
        <v>11601.957762724127</v>
      </c>
      <c r="BZ14" s="135">
        <v>11833.805914549241</v>
      </c>
    </row>
    <row r="15" spans="1:78" s="330" customFormat="1" ht="25.5" customHeight="1" x14ac:dyDescent="0.35">
      <c r="A15" s="326"/>
      <c r="B15" s="320" t="s">
        <v>381</v>
      </c>
      <c r="C15" s="334"/>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47">
        <f t="shared" ref="AH15:BW15" si="4">SUM(AH16:AH19)</f>
        <v>0</v>
      </c>
      <c r="AI15" s="47">
        <f t="shared" si="4"/>
        <v>0</v>
      </c>
      <c r="AJ15" s="47">
        <f t="shared" si="4"/>
        <v>0</v>
      </c>
      <c r="AK15" s="47">
        <f t="shared" si="4"/>
        <v>0</v>
      </c>
      <c r="AL15" s="47">
        <f t="shared" si="4"/>
        <v>0</v>
      </c>
      <c r="AM15" s="47">
        <f t="shared" si="4"/>
        <v>0</v>
      </c>
      <c r="AN15" s="47">
        <f t="shared" si="4"/>
        <v>0</v>
      </c>
      <c r="AO15" s="47">
        <f t="shared" si="4"/>
        <v>0</v>
      </c>
      <c r="AP15" s="47">
        <f t="shared" si="4"/>
        <v>0</v>
      </c>
      <c r="AQ15" s="47">
        <f t="shared" si="4"/>
        <v>0</v>
      </c>
      <c r="AR15" s="47">
        <f t="shared" si="4"/>
        <v>0</v>
      </c>
      <c r="AS15" s="47">
        <f t="shared" si="4"/>
        <v>0</v>
      </c>
      <c r="AT15" s="47">
        <f t="shared" si="4"/>
        <v>0</v>
      </c>
      <c r="AU15" s="47">
        <f t="shared" si="4"/>
        <v>0</v>
      </c>
      <c r="AV15" s="47">
        <f t="shared" si="4"/>
        <v>0</v>
      </c>
      <c r="AW15" s="47">
        <f t="shared" si="4"/>
        <v>0</v>
      </c>
      <c r="AX15" s="47">
        <f t="shared" si="4"/>
        <v>0</v>
      </c>
      <c r="AY15" s="47">
        <f t="shared" si="4"/>
        <v>0</v>
      </c>
      <c r="AZ15" s="47">
        <f t="shared" si="4"/>
        <v>0</v>
      </c>
      <c r="BA15" s="47">
        <f t="shared" si="4"/>
        <v>0</v>
      </c>
      <c r="BB15" s="47">
        <f t="shared" si="4"/>
        <v>0</v>
      </c>
      <c r="BC15" s="47">
        <f t="shared" si="4"/>
        <v>0</v>
      </c>
      <c r="BD15" s="47">
        <f t="shared" si="4"/>
        <v>0</v>
      </c>
      <c r="BE15" s="47">
        <f t="shared" si="4"/>
        <v>0</v>
      </c>
      <c r="BF15" s="47">
        <f t="shared" si="4"/>
        <v>0</v>
      </c>
      <c r="BG15" s="47">
        <f t="shared" si="4"/>
        <v>20</v>
      </c>
      <c r="BH15" s="47">
        <f t="shared" si="4"/>
        <v>37.799999999999997</v>
      </c>
      <c r="BI15" s="47">
        <f t="shared" si="4"/>
        <v>480.12300132909712</v>
      </c>
      <c r="BJ15" s="47">
        <f t="shared" si="4"/>
        <v>254.73466666666667</v>
      </c>
      <c r="BK15" s="47">
        <f t="shared" si="4"/>
        <v>248.21104000000003</v>
      </c>
      <c r="BL15" s="47">
        <f t="shared" si="4"/>
        <v>331.27731999999997</v>
      </c>
      <c r="BM15" s="47">
        <f t="shared" si="4"/>
        <v>551.94577739695978</v>
      </c>
      <c r="BN15" s="47">
        <f t="shared" si="4"/>
        <v>488.09056170414323</v>
      </c>
      <c r="BO15" s="47">
        <f t="shared" si="4"/>
        <v>167.90026626331317</v>
      </c>
      <c r="BP15" s="47">
        <f t="shared" si="4"/>
        <v>38.807000000000002</v>
      </c>
      <c r="BQ15" s="47">
        <f t="shared" si="4"/>
        <v>62</v>
      </c>
      <c r="BR15" s="47">
        <f t="shared" si="4"/>
        <v>74</v>
      </c>
      <c r="BS15" s="47">
        <f t="shared" si="4"/>
        <v>102</v>
      </c>
      <c r="BT15" s="47">
        <f t="shared" si="4"/>
        <v>84</v>
      </c>
      <c r="BU15" s="47">
        <f t="shared" si="4"/>
        <v>124.25620515089119</v>
      </c>
      <c r="BV15" s="47">
        <f t="shared" si="4"/>
        <v>332.91795937604394</v>
      </c>
      <c r="BW15" s="47">
        <f t="shared" si="4"/>
        <v>624.61192372086202</v>
      </c>
      <c r="BX15" s="47">
        <f>SUM(BX16:BX19)</f>
        <v>784.23523301002695</v>
      </c>
      <c r="BY15" s="47">
        <f>SUM(BY16:BY19)</f>
        <v>901.70901352115322</v>
      </c>
      <c r="BZ15" s="48">
        <f>SUM(BZ16:BZ19)</f>
        <v>1015.8208057302647</v>
      </c>
    </row>
    <row r="16" spans="1:78" s="330" customFormat="1" x14ac:dyDescent="0.35">
      <c r="A16" s="326"/>
      <c r="B16" s="332" t="s">
        <v>382</v>
      </c>
      <c r="C16" s="332"/>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237">
        <v>0</v>
      </c>
      <c r="AI16" s="237">
        <v>0</v>
      </c>
      <c r="AJ16" s="237">
        <v>0</v>
      </c>
      <c r="AK16" s="237">
        <v>0</v>
      </c>
      <c r="AL16" s="237">
        <v>0</v>
      </c>
      <c r="AM16" s="237">
        <v>0</v>
      </c>
      <c r="AN16" s="237">
        <v>0</v>
      </c>
      <c r="AO16" s="237">
        <v>0</v>
      </c>
      <c r="AP16" s="237">
        <v>0</v>
      </c>
      <c r="AQ16" s="237">
        <v>0</v>
      </c>
      <c r="AR16" s="237">
        <v>0</v>
      </c>
      <c r="AS16" s="237">
        <v>0</v>
      </c>
      <c r="AT16" s="237">
        <v>0</v>
      </c>
      <c r="AU16" s="237">
        <v>0</v>
      </c>
      <c r="AV16" s="237">
        <v>0</v>
      </c>
      <c r="AW16" s="237">
        <v>0</v>
      </c>
      <c r="AX16" s="237">
        <v>0</v>
      </c>
      <c r="AY16" s="237">
        <v>0</v>
      </c>
      <c r="AZ16" s="237">
        <v>0</v>
      </c>
      <c r="BA16" s="237">
        <v>0</v>
      </c>
      <c r="BB16" s="237">
        <v>0</v>
      </c>
      <c r="BC16" s="237">
        <v>0</v>
      </c>
      <c r="BD16" s="237">
        <v>0</v>
      </c>
      <c r="BE16" s="237">
        <v>0</v>
      </c>
      <c r="BF16" s="237">
        <v>0</v>
      </c>
      <c r="BG16" s="237">
        <v>0</v>
      </c>
      <c r="BH16" s="237">
        <v>0</v>
      </c>
      <c r="BI16" s="237">
        <v>430.12300132909712</v>
      </c>
      <c r="BJ16" s="237">
        <v>248.04266666666666</v>
      </c>
      <c r="BK16" s="237">
        <v>205.41104000000001</v>
      </c>
      <c r="BL16" s="237">
        <v>286.80032</v>
      </c>
      <c r="BM16" s="237">
        <v>374.97</v>
      </c>
      <c r="BN16" s="237">
        <v>330.3943697184859</v>
      </c>
      <c r="BO16" s="237">
        <v>83.325266263313168</v>
      </c>
      <c r="BP16" s="237">
        <v>0</v>
      </c>
      <c r="BQ16" s="237">
        <v>0</v>
      </c>
      <c r="BR16" s="237">
        <v>0</v>
      </c>
      <c r="BS16" s="237">
        <v>0</v>
      </c>
      <c r="BT16" s="237">
        <v>0</v>
      </c>
      <c r="BU16" s="237">
        <v>0</v>
      </c>
      <c r="BV16" s="209">
        <v>0</v>
      </c>
      <c r="BW16" s="209">
        <v>0</v>
      </c>
      <c r="BX16" s="210">
        <v>0</v>
      </c>
      <c r="BY16" s="210">
        <v>0</v>
      </c>
      <c r="BZ16" s="211">
        <v>0</v>
      </c>
    </row>
    <row r="17" spans="1:78" s="338" customFormat="1" x14ac:dyDescent="0.25">
      <c r="A17" s="337"/>
      <c r="B17" s="25" t="s">
        <v>383</v>
      </c>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40">
        <v>0</v>
      </c>
      <c r="AI17" s="340">
        <v>0</v>
      </c>
      <c r="AJ17" s="340">
        <v>0</v>
      </c>
      <c r="AK17" s="340">
        <v>0</v>
      </c>
      <c r="AL17" s="340">
        <v>0</v>
      </c>
      <c r="AM17" s="340">
        <v>0</v>
      </c>
      <c r="AN17" s="340">
        <v>0</v>
      </c>
      <c r="AO17" s="340">
        <v>0</v>
      </c>
      <c r="AP17" s="340">
        <v>0</v>
      </c>
      <c r="AQ17" s="340">
        <v>0</v>
      </c>
      <c r="AR17" s="340">
        <v>0</v>
      </c>
      <c r="AS17" s="340">
        <v>0</v>
      </c>
      <c r="AT17" s="340">
        <v>0</v>
      </c>
      <c r="AU17" s="340">
        <v>0</v>
      </c>
      <c r="AV17" s="340">
        <v>0</v>
      </c>
      <c r="AW17" s="340">
        <v>0</v>
      </c>
      <c r="AX17" s="340">
        <v>0</v>
      </c>
      <c r="AY17" s="340">
        <v>0</v>
      </c>
      <c r="AZ17" s="340">
        <v>0</v>
      </c>
      <c r="BA17" s="340">
        <v>0</v>
      </c>
      <c r="BB17" s="340">
        <v>0</v>
      </c>
      <c r="BC17" s="340">
        <v>0</v>
      </c>
      <c r="BD17" s="340">
        <v>0</v>
      </c>
      <c r="BE17" s="340">
        <v>0</v>
      </c>
      <c r="BF17" s="340">
        <v>0</v>
      </c>
      <c r="BG17" s="340">
        <v>0</v>
      </c>
      <c r="BH17" s="340">
        <v>0</v>
      </c>
      <c r="BI17" s="340">
        <v>0</v>
      </c>
      <c r="BJ17" s="340">
        <v>0</v>
      </c>
      <c r="BK17" s="340">
        <v>0</v>
      </c>
      <c r="BL17" s="340">
        <v>0</v>
      </c>
      <c r="BM17" s="340">
        <v>129.30577739695983</v>
      </c>
      <c r="BN17" s="340">
        <v>100.65719198565735</v>
      </c>
      <c r="BO17" s="340">
        <v>0</v>
      </c>
      <c r="BP17" s="340">
        <v>0</v>
      </c>
      <c r="BQ17" s="340">
        <v>0</v>
      </c>
      <c r="BR17" s="340">
        <v>0</v>
      </c>
      <c r="BS17" s="340">
        <v>0</v>
      </c>
      <c r="BT17" s="340">
        <v>0</v>
      </c>
      <c r="BU17" s="340">
        <v>0</v>
      </c>
      <c r="BV17" s="340">
        <v>0</v>
      </c>
      <c r="BW17" s="340">
        <v>0</v>
      </c>
      <c r="BX17" s="340">
        <v>0</v>
      </c>
      <c r="BY17" s="340">
        <v>0</v>
      </c>
      <c r="BZ17" s="341">
        <v>0</v>
      </c>
    </row>
    <row r="18" spans="1:78" s="338" customFormat="1" x14ac:dyDescent="0.25">
      <c r="A18" s="337"/>
      <c r="B18" s="25" t="s">
        <v>384</v>
      </c>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40">
        <v>0</v>
      </c>
      <c r="AI18" s="340">
        <v>0</v>
      </c>
      <c r="AJ18" s="340">
        <v>0</v>
      </c>
      <c r="AK18" s="340">
        <v>0</v>
      </c>
      <c r="AL18" s="340">
        <v>0</v>
      </c>
      <c r="AM18" s="340">
        <v>0</v>
      </c>
      <c r="AN18" s="340">
        <v>0</v>
      </c>
      <c r="AO18" s="340">
        <v>0</v>
      </c>
      <c r="AP18" s="340">
        <v>0</v>
      </c>
      <c r="AQ18" s="340">
        <v>0</v>
      </c>
      <c r="AR18" s="340">
        <v>0</v>
      </c>
      <c r="AS18" s="340">
        <v>0</v>
      </c>
      <c r="AT18" s="340">
        <v>0</v>
      </c>
      <c r="AU18" s="340">
        <v>0</v>
      </c>
      <c r="AV18" s="340">
        <v>0</v>
      </c>
      <c r="AW18" s="340">
        <v>0</v>
      </c>
      <c r="AX18" s="340">
        <v>0</v>
      </c>
      <c r="AY18" s="340">
        <v>0</v>
      </c>
      <c r="AZ18" s="340">
        <v>0</v>
      </c>
      <c r="BA18" s="340">
        <v>0</v>
      </c>
      <c r="BB18" s="340">
        <v>0</v>
      </c>
      <c r="BC18" s="340">
        <v>0</v>
      </c>
      <c r="BD18" s="340">
        <v>0</v>
      </c>
      <c r="BE18" s="340">
        <v>0</v>
      </c>
      <c r="BF18" s="340">
        <v>0</v>
      </c>
      <c r="BG18" s="340">
        <v>20</v>
      </c>
      <c r="BH18" s="340">
        <v>37.799999999999997</v>
      </c>
      <c r="BI18" s="340">
        <v>50</v>
      </c>
      <c r="BJ18" s="340">
        <v>6.6920000000000002</v>
      </c>
      <c r="BK18" s="340">
        <v>42.8</v>
      </c>
      <c r="BL18" s="340">
        <v>44.476999999999997</v>
      </c>
      <c r="BM18" s="340">
        <v>47.67</v>
      </c>
      <c r="BN18" s="340">
        <v>57.039000000000001</v>
      </c>
      <c r="BO18" s="340">
        <v>84.575000000000003</v>
      </c>
      <c r="BP18" s="340">
        <v>38.807000000000002</v>
      </c>
      <c r="BQ18" s="340">
        <v>62</v>
      </c>
      <c r="BR18" s="340">
        <v>74</v>
      </c>
      <c r="BS18" s="340">
        <v>102</v>
      </c>
      <c r="BT18" s="340">
        <v>84</v>
      </c>
      <c r="BU18" s="340">
        <v>90</v>
      </c>
      <c r="BV18" s="340">
        <v>94</v>
      </c>
      <c r="BW18" s="340">
        <v>96</v>
      </c>
      <c r="BX18" s="340">
        <v>98</v>
      </c>
      <c r="BY18" s="340">
        <v>101</v>
      </c>
      <c r="BZ18" s="341">
        <v>102</v>
      </c>
    </row>
    <row r="19" spans="1:78" s="338" customFormat="1" ht="25.5" customHeight="1" thickBot="1" x14ac:dyDescent="0.3">
      <c r="A19" s="337"/>
      <c r="B19" s="71" t="s">
        <v>385</v>
      </c>
      <c r="C19" s="342"/>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4">
        <v>0</v>
      </c>
      <c r="AI19" s="344">
        <v>0</v>
      </c>
      <c r="AJ19" s="344">
        <v>0</v>
      </c>
      <c r="AK19" s="344">
        <v>0</v>
      </c>
      <c r="AL19" s="344">
        <v>0</v>
      </c>
      <c r="AM19" s="344">
        <v>0</v>
      </c>
      <c r="AN19" s="344">
        <v>0</v>
      </c>
      <c r="AO19" s="344">
        <v>0</v>
      </c>
      <c r="AP19" s="344">
        <v>0</v>
      </c>
      <c r="AQ19" s="340">
        <v>0</v>
      </c>
      <c r="AR19" s="340">
        <v>0</v>
      </c>
      <c r="AS19" s="340">
        <v>0</v>
      </c>
      <c r="AT19" s="340">
        <v>0</v>
      </c>
      <c r="AU19" s="340">
        <v>0</v>
      </c>
      <c r="AV19" s="340">
        <v>0</v>
      </c>
      <c r="AW19" s="340">
        <v>0</v>
      </c>
      <c r="AX19" s="340">
        <v>0</v>
      </c>
      <c r="AY19" s="340">
        <v>0</v>
      </c>
      <c r="AZ19" s="340">
        <v>0</v>
      </c>
      <c r="BA19" s="340">
        <v>0</v>
      </c>
      <c r="BB19" s="340">
        <v>0</v>
      </c>
      <c r="BC19" s="340">
        <v>0</v>
      </c>
      <c r="BD19" s="340">
        <v>0</v>
      </c>
      <c r="BE19" s="340">
        <v>0</v>
      </c>
      <c r="BF19" s="340">
        <v>0</v>
      </c>
      <c r="BG19" s="340">
        <v>0</v>
      </c>
      <c r="BH19" s="340">
        <v>0</v>
      </c>
      <c r="BI19" s="340">
        <v>0</v>
      </c>
      <c r="BJ19" s="340">
        <v>0</v>
      </c>
      <c r="BK19" s="340">
        <v>0</v>
      </c>
      <c r="BL19" s="340">
        <v>0</v>
      </c>
      <c r="BM19" s="340">
        <v>0</v>
      </c>
      <c r="BN19" s="340">
        <v>0</v>
      </c>
      <c r="BO19" s="340">
        <v>0</v>
      </c>
      <c r="BP19" s="340">
        <v>0</v>
      </c>
      <c r="BQ19" s="340">
        <v>0</v>
      </c>
      <c r="BR19" s="340">
        <v>0</v>
      </c>
      <c r="BS19" s="340">
        <v>0</v>
      </c>
      <c r="BT19" s="340">
        <v>0</v>
      </c>
      <c r="BU19" s="340">
        <v>34.256205150891198</v>
      </c>
      <c r="BV19" s="340">
        <v>238.91795937604394</v>
      </c>
      <c r="BW19" s="340">
        <v>528.61192372086202</v>
      </c>
      <c r="BX19" s="344">
        <v>686.23523301002695</v>
      </c>
      <c r="BY19" s="344">
        <v>800.70901352115322</v>
      </c>
      <c r="BZ19" s="345">
        <v>913.82080573026474</v>
      </c>
    </row>
    <row r="20" spans="1:78" s="330" customFormat="1" ht="26.25" customHeight="1" x14ac:dyDescent="0.35">
      <c r="A20" s="346"/>
      <c r="B20" s="56" t="s">
        <v>371</v>
      </c>
      <c r="D20" s="42" t="s">
        <v>619</v>
      </c>
      <c r="E20" s="42" t="s">
        <v>620</v>
      </c>
      <c r="F20" s="42" t="s">
        <v>621</v>
      </c>
      <c r="G20" s="42" t="s">
        <v>622</v>
      </c>
      <c r="H20" s="42" t="s">
        <v>623</v>
      </c>
      <c r="I20" s="42" t="s">
        <v>624</v>
      </c>
      <c r="J20" s="42" t="s">
        <v>625</v>
      </c>
      <c r="K20" s="42" t="s">
        <v>626</v>
      </c>
      <c r="L20" s="42" t="s">
        <v>627</v>
      </c>
      <c r="M20" s="42" t="s">
        <v>628</v>
      </c>
      <c r="N20" s="42" t="s">
        <v>629</v>
      </c>
      <c r="O20" s="42" t="s">
        <v>630</v>
      </c>
      <c r="P20" s="42" t="s">
        <v>631</v>
      </c>
      <c r="Q20" s="42" t="s">
        <v>632</v>
      </c>
      <c r="R20" s="42" t="s">
        <v>633</v>
      </c>
      <c r="S20" s="42" t="s">
        <v>634</v>
      </c>
      <c r="T20" s="42" t="s">
        <v>635</v>
      </c>
      <c r="U20" s="42" t="s">
        <v>636</v>
      </c>
      <c r="V20" s="42" t="s">
        <v>637</v>
      </c>
      <c r="W20" s="42" t="s">
        <v>638</v>
      </c>
      <c r="X20" s="42" t="s">
        <v>639</v>
      </c>
      <c r="Y20" s="42" t="s">
        <v>640</v>
      </c>
      <c r="Z20" s="42" t="s">
        <v>641</v>
      </c>
      <c r="AA20" s="42" t="s">
        <v>642</v>
      </c>
      <c r="AB20" s="42" t="s">
        <v>643</v>
      </c>
      <c r="AC20" s="42" t="s">
        <v>644</v>
      </c>
      <c r="AD20" s="42" t="s">
        <v>645</v>
      </c>
      <c r="AE20" s="42" t="s">
        <v>646</v>
      </c>
      <c r="AF20" s="42" t="s">
        <v>647</v>
      </c>
      <c r="AG20" s="42" t="s">
        <v>648</v>
      </c>
      <c r="AH20" s="42" t="s">
        <v>649</v>
      </c>
      <c r="AI20" s="42" t="s">
        <v>650</v>
      </c>
      <c r="AJ20" s="42" t="s">
        <v>651</v>
      </c>
      <c r="AK20" s="42" t="s">
        <v>652</v>
      </c>
      <c r="AL20" s="42" t="s">
        <v>653</v>
      </c>
      <c r="AM20" s="42" t="s">
        <v>654</v>
      </c>
      <c r="AN20" s="42" t="s">
        <v>655</v>
      </c>
      <c r="AO20" s="42" t="s">
        <v>656</v>
      </c>
      <c r="AP20" s="42" t="s">
        <v>657</v>
      </c>
      <c r="AQ20" s="42" t="s">
        <v>658</v>
      </c>
      <c r="AR20" s="42" t="s">
        <v>659</v>
      </c>
      <c r="AS20" s="42" t="s">
        <v>660</v>
      </c>
      <c r="AT20" s="42" t="s">
        <v>661</v>
      </c>
      <c r="AU20" s="42" t="s">
        <v>662</v>
      </c>
      <c r="AV20" s="42" t="s">
        <v>663</v>
      </c>
      <c r="AW20" s="42" t="s">
        <v>664</v>
      </c>
      <c r="AX20" s="42" t="s">
        <v>665</v>
      </c>
      <c r="AY20" s="42" t="s">
        <v>589</v>
      </c>
      <c r="AZ20" s="42" t="s">
        <v>590</v>
      </c>
      <c r="BA20" s="42" t="s">
        <v>591</v>
      </c>
      <c r="BB20" s="42" t="s">
        <v>592</v>
      </c>
      <c r="BC20" s="42" t="s">
        <v>593</v>
      </c>
      <c r="BD20" s="42" t="s">
        <v>594</v>
      </c>
      <c r="BE20" s="42" t="s">
        <v>595</v>
      </c>
      <c r="BF20" s="42" t="s">
        <v>596</v>
      </c>
      <c r="BG20" s="42" t="s">
        <v>597</v>
      </c>
      <c r="BH20" s="42" t="s">
        <v>598</v>
      </c>
      <c r="BI20" s="42" t="s">
        <v>599</v>
      </c>
      <c r="BJ20" s="42" t="s">
        <v>600</v>
      </c>
      <c r="BK20" s="42" t="s">
        <v>601</v>
      </c>
      <c r="BL20" s="42" t="s">
        <v>602</v>
      </c>
      <c r="BM20" s="42" t="s">
        <v>603</v>
      </c>
      <c r="BN20" s="42" t="s">
        <v>604</v>
      </c>
      <c r="BO20" s="42" t="s">
        <v>605</v>
      </c>
      <c r="BP20" s="42" t="s">
        <v>606</v>
      </c>
      <c r="BQ20" s="42" t="s">
        <v>607</v>
      </c>
      <c r="BR20" s="42" t="s">
        <v>608</v>
      </c>
      <c r="BS20" s="42" t="s">
        <v>609</v>
      </c>
      <c r="BT20" s="42" t="s">
        <v>610</v>
      </c>
      <c r="BU20" s="42" t="s">
        <v>611</v>
      </c>
      <c r="BV20" s="42" t="s">
        <v>612</v>
      </c>
      <c r="BW20" s="42" t="s">
        <v>613</v>
      </c>
      <c r="BX20" s="42" t="s">
        <v>614</v>
      </c>
      <c r="BY20" s="42" t="s">
        <v>615</v>
      </c>
      <c r="BZ20" s="43" t="s">
        <v>616</v>
      </c>
    </row>
    <row r="21" spans="1:78" s="330" customFormat="1" x14ac:dyDescent="0.35">
      <c r="A21" s="346"/>
      <c r="B21" s="347" t="s">
        <v>222</v>
      </c>
      <c r="C21" s="348"/>
      <c r="D21" s="279" t="s">
        <v>617</v>
      </c>
      <c r="E21" s="279" t="s">
        <v>617</v>
      </c>
      <c r="F21" s="279" t="s">
        <v>617</v>
      </c>
      <c r="G21" s="279" t="s">
        <v>617</v>
      </c>
      <c r="H21" s="279" t="s">
        <v>617</v>
      </c>
      <c r="I21" s="279" t="s">
        <v>617</v>
      </c>
      <c r="J21" s="279" t="s">
        <v>617</v>
      </c>
      <c r="K21" s="279" t="s">
        <v>617</v>
      </c>
      <c r="L21" s="279" t="s">
        <v>617</v>
      </c>
      <c r="M21" s="279" t="s">
        <v>617</v>
      </c>
      <c r="N21" s="279" t="s">
        <v>617</v>
      </c>
      <c r="O21" s="279" t="s">
        <v>617</v>
      </c>
      <c r="P21" s="279" t="s">
        <v>617</v>
      </c>
      <c r="Q21" s="279" t="s">
        <v>617</v>
      </c>
      <c r="R21" s="279" t="s">
        <v>617</v>
      </c>
      <c r="S21" s="279" t="s">
        <v>617</v>
      </c>
      <c r="T21" s="279" t="s">
        <v>617</v>
      </c>
      <c r="U21" s="279" t="s">
        <v>617</v>
      </c>
      <c r="V21" s="279" t="s">
        <v>617</v>
      </c>
      <c r="W21" s="279" t="s">
        <v>617</v>
      </c>
      <c r="X21" s="279" t="s">
        <v>617</v>
      </c>
      <c r="Y21" s="279" t="s">
        <v>617</v>
      </c>
      <c r="Z21" s="279" t="s">
        <v>617</v>
      </c>
      <c r="AA21" s="279" t="s">
        <v>617</v>
      </c>
      <c r="AB21" s="279" t="s">
        <v>617</v>
      </c>
      <c r="AC21" s="279" t="s">
        <v>617</v>
      </c>
      <c r="AD21" s="279" t="s">
        <v>617</v>
      </c>
      <c r="AE21" s="279" t="s">
        <v>617</v>
      </c>
      <c r="AF21" s="279" t="s">
        <v>617</v>
      </c>
      <c r="AG21" s="279" t="s">
        <v>617</v>
      </c>
      <c r="AH21" s="279" t="s">
        <v>617</v>
      </c>
      <c r="AI21" s="279" t="s">
        <v>617</v>
      </c>
      <c r="AJ21" s="279" t="s">
        <v>617</v>
      </c>
      <c r="AK21" s="279" t="s">
        <v>617</v>
      </c>
      <c r="AL21" s="279" t="s">
        <v>617</v>
      </c>
      <c r="AM21" s="279" t="s">
        <v>617</v>
      </c>
      <c r="AN21" s="279" t="s">
        <v>617</v>
      </c>
      <c r="AO21" s="279" t="s">
        <v>617</v>
      </c>
      <c r="AP21" s="279" t="s">
        <v>617</v>
      </c>
      <c r="AQ21" s="279" t="s">
        <v>617</v>
      </c>
      <c r="AR21" s="279" t="s">
        <v>617</v>
      </c>
      <c r="AS21" s="279" t="s">
        <v>617</v>
      </c>
      <c r="AT21" s="279" t="s">
        <v>617</v>
      </c>
      <c r="AU21" s="279" t="s">
        <v>617</v>
      </c>
      <c r="AV21" s="279" t="s">
        <v>617</v>
      </c>
      <c r="AW21" s="279" t="s">
        <v>617</v>
      </c>
      <c r="AX21" s="279" t="s">
        <v>617</v>
      </c>
      <c r="AY21" s="279" t="s">
        <v>617</v>
      </c>
      <c r="AZ21" s="279" t="s">
        <v>617</v>
      </c>
      <c r="BA21" s="279" t="s">
        <v>617</v>
      </c>
      <c r="BB21" s="279" t="s">
        <v>617</v>
      </c>
      <c r="BC21" s="279" t="s">
        <v>617</v>
      </c>
      <c r="BD21" s="279" t="s">
        <v>617</v>
      </c>
      <c r="BE21" s="279" t="s">
        <v>617</v>
      </c>
      <c r="BF21" s="279" t="s">
        <v>617</v>
      </c>
      <c r="BG21" s="279" t="s">
        <v>617</v>
      </c>
      <c r="BH21" s="279" t="s">
        <v>617</v>
      </c>
      <c r="BI21" s="279" t="s">
        <v>617</v>
      </c>
      <c r="BJ21" s="279" t="s">
        <v>617</v>
      </c>
      <c r="BK21" s="279" t="s">
        <v>617</v>
      </c>
      <c r="BL21" s="279" t="s">
        <v>617</v>
      </c>
      <c r="BM21" s="279" t="s">
        <v>617</v>
      </c>
      <c r="BN21" s="279" t="s">
        <v>617</v>
      </c>
      <c r="BO21" s="279" t="s">
        <v>617</v>
      </c>
      <c r="BP21" s="279" t="s">
        <v>617</v>
      </c>
      <c r="BQ21" s="279" t="s">
        <v>617</v>
      </c>
      <c r="BR21" s="279" t="s">
        <v>617</v>
      </c>
      <c r="BS21" s="279" t="s">
        <v>617</v>
      </c>
      <c r="BT21" s="279" t="s">
        <v>617</v>
      </c>
      <c r="BU21" s="279" t="s">
        <v>618</v>
      </c>
      <c r="BV21" s="279" t="s">
        <v>618</v>
      </c>
      <c r="BW21" s="279" t="s">
        <v>618</v>
      </c>
      <c r="BX21" s="279" t="s">
        <v>618</v>
      </c>
      <c r="BY21" s="279" t="s">
        <v>618</v>
      </c>
      <c r="BZ21" s="280" t="s">
        <v>618</v>
      </c>
    </row>
    <row r="22" spans="1:78" s="325" customFormat="1" ht="25.5" customHeight="1" x14ac:dyDescent="0.35">
      <c r="A22" s="349"/>
      <c r="B22" s="320" t="s">
        <v>88</v>
      </c>
      <c r="C22" s="160"/>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2">
        <v>9928.6081231898952</v>
      </c>
      <c r="AI22" s="322">
        <v>12716.327300907635</v>
      </c>
      <c r="AJ22" s="322">
        <v>11630.460312669571</v>
      </c>
      <c r="AK22" s="322">
        <v>12465.834839108513</v>
      </c>
      <c r="AL22" s="322">
        <v>13105.225442341534</v>
      </c>
      <c r="AM22" s="322">
        <v>13871.649843001242</v>
      </c>
      <c r="AN22" s="322">
        <v>14254.254871070099</v>
      </c>
      <c r="AO22" s="322">
        <v>14367.057083748323</v>
      </c>
      <c r="AP22" s="322">
        <v>14180.136246324586</v>
      </c>
      <c r="AQ22" s="322">
        <v>13794.707428971084</v>
      </c>
      <c r="AR22" s="322">
        <v>13325.221061037555</v>
      </c>
      <c r="AS22" s="322">
        <v>12703.228503387636</v>
      </c>
      <c r="AT22" s="322">
        <v>12344.626501460703</v>
      </c>
      <c r="AU22" s="322">
        <v>13756.806768461191</v>
      </c>
      <c r="AV22" s="322">
        <v>15604.923239735303</v>
      </c>
      <c r="AW22" s="322">
        <v>16765.86472327583</v>
      </c>
      <c r="AX22" s="322">
        <v>16925.988148615161</v>
      </c>
      <c r="AY22" s="322">
        <v>17205.121133458739</v>
      </c>
      <c r="AZ22" s="322">
        <v>17448.413840095043</v>
      </c>
      <c r="BA22" s="322">
        <v>17659.68532101341</v>
      </c>
      <c r="BB22" s="322">
        <v>17844.4153825822</v>
      </c>
      <c r="BC22" s="322">
        <v>20239.236222894415</v>
      </c>
      <c r="BD22" s="322">
        <v>23051.474395307476</v>
      </c>
      <c r="BE22" s="322">
        <v>25090.308560506153</v>
      </c>
      <c r="BF22" s="322">
        <v>26469.667089551131</v>
      </c>
      <c r="BG22" s="322">
        <v>35049.422477087617</v>
      </c>
      <c r="BH22" s="322">
        <v>36676.441603959473</v>
      </c>
      <c r="BI22" s="322">
        <v>37182.488200970649</v>
      </c>
      <c r="BJ22" s="322">
        <v>37260.004396650249</v>
      </c>
      <c r="BK22" s="322">
        <v>38063.840394477156</v>
      </c>
      <c r="BL22" s="322">
        <v>42227.164066202698</v>
      </c>
      <c r="BM22" s="322">
        <v>45755.657844326684</v>
      </c>
      <c r="BN22" s="322">
        <v>46348.755570023386</v>
      </c>
      <c r="BO22" s="322">
        <v>46159.795767157208</v>
      </c>
      <c r="BP22" s="322">
        <v>44950.356185002755</v>
      </c>
      <c r="BQ22" s="322">
        <v>43124.371043580104</v>
      </c>
      <c r="BR22" s="322">
        <v>42629.724351500459</v>
      </c>
      <c r="BS22" s="322">
        <v>41196.298140511943</v>
      </c>
      <c r="BT22" s="322">
        <v>39118.634175198407</v>
      </c>
      <c r="BU22" s="322">
        <v>36814.089967155858</v>
      </c>
      <c r="BV22" s="322">
        <v>36600.031925363117</v>
      </c>
      <c r="BW22" s="322">
        <v>35629.470326358096</v>
      </c>
      <c r="BX22" s="187">
        <v>35459.065101958855</v>
      </c>
      <c r="BY22" s="187">
        <v>35395.321226158077</v>
      </c>
      <c r="BZ22" s="329">
        <v>35367.181323784469</v>
      </c>
    </row>
    <row r="23" spans="1:78" s="330" customFormat="1" ht="25.5" customHeight="1" x14ac:dyDescent="0.35">
      <c r="A23" s="326"/>
      <c r="B23" s="320" t="s">
        <v>372</v>
      </c>
      <c r="C23" s="327"/>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2">
        <v>1464.7475473703882</v>
      </c>
      <c r="AI23" s="322">
        <v>1323.8178670476502</v>
      </c>
      <c r="AJ23" s="322">
        <v>1478.3688494176904</v>
      </c>
      <c r="AK23" s="322">
        <v>1925.8132617583249</v>
      </c>
      <c r="AL23" s="322">
        <v>2418.8011185537557</v>
      </c>
      <c r="AM23" s="322">
        <v>2734.560617419681</v>
      </c>
      <c r="AN23" s="322">
        <v>2948.0679300981469</v>
      </c>
      <c r="AO23" s="322">
        <v>3168.0353917568855</v>
      </c>
      <c r="AP23" s="322">
        <v>3286.1330905271034</v>
      </c>
      <c r="AQ23" s="322">
        <v>3255.7658552575804</v>
      </c>
      <c r="AR23" s="322">
        <v>3567.6082661349083</v>
      </c>
      <c r="AS23" s="322">
        <v>3556.6188286588545</v>
      </c>
      <c r="AT23" s="322">
        <v>3740.1753339283523</v>
      </c>
      <c r="AU23" s="322">
        <v>4575.243960461501</v>
      </c>
      <c r="AV23" s="322">
        <v>5797.7161637835461</v>
      </c>
      <c r="AW23" s="322">
        <v>6576.255325111556</v>
      </c>
      <c r="AX23" s="322">
        <v>6740.1339547796006</v>
      </c>
      <c r="AY23" s="322">
        <v>6950.3736561362166</v>
      </c>
      <c r="AZ23" s="322">
        <v>7105.9762010155937</v>
      </c>
      <c r="BA23" s="322">
        <v>7175.908669570541</v>
      </c>
      <c r="BB23" s="322">
        <v>7206.7414556413378</v>
      </c>
      <c r="BC23" s="322">
        <v>8214.22826258844</v>
      </c>
      <c r="BD23" s="322">
        <v>10735.539662138519</v>
      </c>
      <c r="BE23" s="322">
        <v>12733.00719169398</v>
      </c>
      <c r="BF23" s="322">
        <v>14189.206885086851</v>
      </c>
      <c r="BG23" s="322">
        <v>22779.680972068043</v>
      </c>
      <c r="BH23" s="322">
        <v>24501.591383899646</v>
      </c>
      <c r="BI23" s="322">
        <v>24532.672290596147</v>
      </c>
      <c r="BJ23" s="322">
        <v>24813.402395880443</v>
      </c>
      <c r="BK23" s="322">
        <v>25401.732994970742</v>
      </c>
      <c r="BL23" s="322">
        <v>29038.094432346934</v>
      </c>
      <c r="BM23" s="322">
        <v>31868.648255234046</v>
      </c>
      <c r="BN23" s="322">
        <v>32413.832818274554</v>
      </c>
      <c r="BO23" s="322">
        <v>32762.604345180273</v>
      </c>
      <c r="BP23" s="322">
        <v>31976.026696418368</v>
      </c>
      <c r="BQ23" s="322">
        <v>31117.229479183756</v>
      </c>
      <c r="BR23" s="322">
        <v>30635.60933064362</v>
      </c>
      <c r="BS23" s="322">
        <v>29153.084717675119</v>
      </c>
      <c r="BT23" s="322">
        <v>27395.26371416925</v>
      </c>
      <c r="BU23" s="322">
        <v>25322.04811351229</v>
      </c>
      <c r="BV23" s="322">
        <v>25105.61427471826</v>
      </c>
      <c r="BW23" s="322">
        <v>24011.789614376146</v>
      </c>
      <c r="BX23" s="187">
        <v>23696.480561951656</v>
      </c>
      <c r="BY23" s="187">
        <v>23492.936269613765</v>
      </c>
      <c r="BZ23" s="329">
        <v>23356.301090433215</v>
      </c>
    </row>
    <row r="24" spans="1:78" s="330" customFormat="1" x14ac:dyDescent="0.35">
      <c r="A24" s="326"/>
      <c r="B24" s="331" t="s">
        <v>373</v>
      </c>
      <c r="C24" s="332"/>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237">
        <v>0</v>
      </c>
      <c r="AI24" s="237">
        <v>0</v>
      </c>
      <c r="AJ24" s="237">
        <v>0</v>
      </c>
      <c r="AK24" s="237">
        <v>0</v>
      </c>
      <c r="AL24" s="237">
        <v>0</v>
      </c>
      <c r="AM24" s="237">
        <v>0</v>
      </c>
      <c r="AN24" s="237">
        <v>0</v>
      </c>
      <c r="AO24" s="237">
        <v>0</v>
      </c>
      <c r="AP24" s="237">
        <v>0</v>
      </c>
      <c r="AQ24" s="237">
        <v>0</v>
      </c>
      <c r="AR24" s="237">
        <v>0</v>
      </c>
      <c r="AS24" s="237">
        <v>0</v>
      </c>
      <c r="AT24" s="237">
        <v>0</v>
      </c>
      <c r="AU24" s="237">
        <v>0</v>
      </c>
      <c r="AV24" s="237">
        <v>4.7379474708683418</v>
      </c>
      <c r="AW24" s="237">
        <v>11.592122685948157</v>
      </c>
      <c r="AX24" s="237">
        <v>18.080953801964068</v>
      </c>
      <c r="AY24" s="237">
        <v>29.577562175841205</v>
      </c>
      <c r="AZ24" s="237">
        <v>50.688300027201514</v>
      </c>
      <c r="BA24" s="237">
        <v>62.143981646078011</v>
      </c>
      <c r="BB24" s="237">
        <v>71.190681026035008</v>
      </c>
      <c r="BC24" s="237">
        <v>57.025401241843085</v>
      </c>
      <c r="BD24" s="237">
        <v>-8.6741978864939728E-2</v>
      </c>
      <c r="BE24" s="237">
        <v>-0.12142127532020722</v>
      </c>
      <c r="BF24" s="237">
        <v>-0.20228841411169737</v>
      </c>
      <c r="BG24" s="237">
        <v>0.11445426514500216</v>
      </c>
      <c r="BH24" s="237">
        <v>-3.7898689767572317E-2</v>
      </c>
      <c r="BI24" s="237">
        <v>0</v>
      </c>
      <c r="BJ24" s="237">
        <v>0</v>
      </c>
      <c r="BK24" s="237">
        <v>0</v>
      </c>
      <c r="BL24" s="237">
        <v>0</v>
      </c>
      <c r="BM24" s="237">
        <v>0</v>
      </c>
      <c r="BN24" s="237">
        <v>0</v>
      </c>
      <c r="BO24" s="237">
        <v>0</v>
      </c>
      <c r="BP24" s="237">
        <v>0</v>
      </c>
      <c r="BQ24" s="237">
        <v>0</v>
      </c>
      <c r="BR24" s="237">
        <v>0</v>
      </c>
      <c r="BS24" s="237">
        <v>0</v>
      </c>
      <c r="BT24" s="237">
        <v>0</v>
      </c>
      <c r="BU24" s="237">
        <v>0</v>
      </c>
      <c r="BV24" s="209">
        <v>0</v>
      </c>
      <c r="BW24" s="209">
        <v>0</v>
      </c>
      <c r="BX24" s="210">
        <v>0</v>
      </c>
      <c r="BY24" s="210">
        <v>0</v>
      </c>
      <c r="BZ24" s="211">
        <v>0</v>
      </c>
    </row>
    <row r="25" spans="1:78" s="330" customFormat="1" x14ac:dyDescent="0.35">
      <c r="A25" s="326"/>
      <c r="B25" s="331" t="s">
        <v>374</v>
      </c>
      <c r="C25" s="238"/>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237">
        <v>112.8514743442601</v>
      </c>
      <c r="AI25" s="237">
        <v>108.61502638213967</v>
      </c>
      <c r="AJ25" s="237">
        <v>141.79841751133321</v>
      </c>
      <c r="AK25" s="237">
        <v>201.63519539278622</v>
      </c>
      <c r="AL25" s="237">
        <v>267.6589092555426</v>
      </c>
      <c r="AM25" s="237">
        <v>334.35732847120624</v>
      </c>
      <c r="AN25" s="237">
        <v>323.91531481638611</v>
      </c>
      <c r="AO25" s="237">
        <v>316.28781663238908</v>
      </c>
      <c r="AP25" s="237">
        <v>376.13864638288544</v>
      </c>
      <c r="AQ25" s="237">
        <v>397.7482760289073</v>
      </c>
      <c r="AR25" s="237">
        <v>819.35523958814974</v>
      </c>
      <c r="AS25" s="237">
        <v>820.74232475225938</v>
      </c>
      <c r="AT25" s="237">
        <v>882.28060374873132</v>
      </c>
      <c r="AU25" s="237">
        <v>1057.1606217019132</v>
      </c>
      <c r="AV25" s="237">
        <v>1529.3821061169763</v>
      </c>
      <c r="AW25" s="237">
        <v>1943.4586309024205</v>
      </c>
      <c r="AX25" s="237">
        <v>2291.405048377907</v>
      </c>
      <c r="AY25" s="237">
        <v>2684.9675307255052</v>
      </c>
      <c r="AZ25" s="237">
        <v>3103.9526552643265</v>
      </c>
      <c r="BA25" s="237">
        <v>3439.954625962117</v>
      </c>
      <c r="BB25" s="237">
        <v>3541.1342809620223</v>
      </c>
      <c r="BC25" s="237">
        <v>2751.5815673178972</v>
      </c>
      <c r="BD25" s="237">
        <v>2.4316194075253597</v>
      </c>
      <c r="BE25" s="237">
        <v>-1.1504887690696826</v>
      </c>
      <c r="BF25" s="237">
        <v>-1.0156103071890381</v>
      </c>
      <c r="BG25" s="237">
        <v>0.11445426514500216</v>
      </c>
      <c r="BH25" s="237">
        <v>-3.7898689767572317E-2</v>
      </c>
      <c r="BI25" s="237">
        <v>0</v>
      </c>
      <c r="BJ25" s="237">
        <v>0</v>
      </c>
      <c r="BK25" s="237">
        <v>0</v>
      </c>
      <c r="BL25" s="237">
        <v>0</v>
      </c>
      <c r="BM25" s="237">
        <v>0</v>
      </c>
      <c r="BN25" s="237">
        <v>0</v>
      </c>
      <c r="BO25" s="237">
        <v>0</v>
      </c>
      <c r="BP25" s="237">
        <v>0</v>
      </c>
      <c r="BQ25" s="237">
        <v>0</v>
      </c>
      <c r="BR25" s="237">
        <v>0</v>
      </c>
      <c r="BS25" s="237">
        <v>0</v>
      </c>
      <c r="BT25" s="237">
        <v>0</v>
      </c>
      <c r="BU25" s="237">
        <v>0</v>
      </c>
      <c r="BV25" s="209">
        <v>0</v>
      </c>
      <c r="BW25" s="209">
        <v>0</v>
      </c>
      <c r="BX25" s="210">
        <v>0</v>
      </c>
      <c r="BY25" s="210">
        <v>0</v>
      </c>
      <c r="BZ25" s="211">
        <v>0</v>
      </c>
    </row>
    <row r="26" spans="1:78" s="330" customFormat="1" x14ac:dyDescent="0.35">
      <c r="A26" s="326"/>
      <c r="B26" s="119" t="s">
        <v>375</v>
      </c>
      <c r="C26" s="238"/>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237">
        <v>1351.8960730261281</v>
      </c>
      <c r="AI26" s="237">
        <v>1215.2028406655106</v>
      </c>
      <c r="AJ26" s="237">
        <v>1336.570431906357</v>
      </c>
      <c r="AK26" s="237">
        <v>1724.1780663655386</v>
      </c>
      <c r="AL26" s="237">
        <v>2151.1422092982129</v>
      </c>
      <c r="AM26" s="237">
        <v>2400.2032889484749</v>
      </c>
      <c r="AN26" s="237">
        <v>2624.1526152817605</v>
      </c>
      <c r="AO26" s="237">
        <v>2851.7475751244965</v>
      </c>
      <c r="AP26" s="237">
        <v>2909.9944441442181</v>
      </c>
      <c r="AQ26" s="237">
        <v>2858.0175792286727</v>
      </c>
      <c r="AR26" s="237">
        <v>2748.2530265467585</v>
      </c>
      <c r="AS26" s="237">
        <v>2735.8765039065952</v>
      </c>
      <c r="AT26" s="237">
        <v>2857.8947301796211</v>
      </c>
      <c r="AU26" s="237">
        <v>3518.0833387595885</v>
      </c>
      <c r="AV26" s="237">
        <v>4263.5961101957018</v>
      </c>
      <c r="AW26" s="237">
        <v>4621.204571523187</v>
      </c>
      <c r="AX26" s="237">
        <v>4430.6479525997302</v>
      </c>
      <c r="AY26" s="237">
        <v>4235.8285632348698</v>
      </c>
      <c r="AZ26" s="237">
        <v>3632.1264400064242</v>
      </c>
      <c r="BA26" s="237">
        <v>3185.8379984015564</v>
      </c>
      <c r="BB26" s="237">
        <v>3149.7663111307406</v>
      </c>
      <c r="BC26" s="237">
        <v>3460.316094302621</v>
      </c>
      <c r="BD26" s="237">
        <v>4187.0267878127197</v>
      </c>
      <c r="BE26" s="237">
        <v>4670.8691948407932</v>
      </c>
      <c r="BF26" s="237">
        <v>5016.9540066060272</v>
      </c>
      <c r="BG26" s="237">
        <v>5040.8398785198033</v>
      </c>
      <c r="BH26" s="237">
        <v>4283.8587951069676</v>
      </c>
      <c r="BI26" s="237">
        <v>3217.1197780426428</v>
      </c>
      <c r="BJ26" s="237">
        <v>2531.59726374198</v>
      </c>
      <c r="BK26" s="237">
        <v>2093.7170883010544</v>
      </c>
      <c r="BL26" s="237">
        <v>1709.655741726302</v>
      </c>
      <c r="BM26" s="237">
        <v>1015.4260419679244</v>
      </c>
      <c r="BN26" s="237">
        <v>719.88995582441441</v>
      </c>
      <c r="BO26" s="237">
        <v>505.51501411342338</v>
      </c>
      <c r="BP26" s="237">
        <v>320.89555634082569</v>
      </c>
      <c r="BQ26" s="237">
        <v>185.86008786982265</v>
      </c>
      <c r="BR26" s="237">
        <v>127.14610564328035</v>
      </c>
      <c r="BS26" s="237">
        <v>84.792239657898236</v>
      </c>
      <c r="BT26" s="237">
        <v>61.191905010646209</v>
      </c>
      <c r="BU26" s="237">
        <v>43.254309264440188</v>
      </c>
      <c r="BV26" s="237">
        <v>32.681386523429374</v>
      </c>
      <c r="BW26" s="237">
        <v>25.108604585658085</v>
      </c>
      <c r="BX26" s="134">
        <v>19.278850093513142</v>
      </c>
      <c r="BY26" s="134">
        <v>15.304078768614323</v>
      </c>
      <c r="BZ26" s="135">
        <v>11.972438491902306</v>
      </c>
    </row>
    <row r="27" spans="1:78" s="330" customFormat="1" x14ac:dyDescent="0.35">
      <c r="A27" s="326"/>
      <c r="B27" s="119" t="s">
        <v>376</v>
      </c>
      <c r="C27" s="238"/>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237">
        <v>0</v>
      </c>
      <c r="AI27" s="237">
        <v>0</v>
      </c>
      <c r="AJ27" s="237">
        <v>0</v>
      </c>
      <c r="AK27" s="237">
        <v>0</v>
      </c>
      <c r="AL27" s="237">
        <v>0</v>
      </c>
      <c r="AM27" s="237">
        <v>0</v>
      </c>
      <c r="AN27" s="237">
        <v>0</v>
      </c>
      <c r="AO27" s="237">
        <v>0</v>
      </c>
      <c r="AP27" s="237">
        <v>0</v>
      </c>
      <c r="AQ27" s="237">
        <v>0</v>
      </c>
      <c r="AR27" s="237">
        <v>0</v>
      </c>
      <c r="AS27" s="237">
        <v>0</v>
      </c>
      <c r="AT27" s="237">
        <v>0</v>
      </c>
      <c r="AU27" s="237">
        <v>0</v>
      </c>
      <c r="AV27" s="237">
        <v>0</v>
      </c>
      <c r="AW27" s="237">
        <v>0</v>
      </c>
      <c r="AX27" s="237">
        <v>0</v>
      </c>
      <c r="AY27" s="237">
        <v>0</v>
      </c>
      <c r="AZ27" s="237">
        <v>319.20880571764076</v>
      </c>
      <c r="BA27" s="237">
        <v>487.97206356078959</v>
      </c>
      <c r="BB27" s="237">
        <v>444.65018252254009</v>
      </c>
      <c r="BC27" s="237">
        <v>413.66929734079821</v>
      </c>
      <c r="BD27" s="237">
        <v>433.70989432469867</v>
      </c>
      <c r="BE27" s="237">
        <v>398.94740507026938</v>
      </c>
      <c r="BF27" s="237">
        <v>397.80457096703583</v>
      </c>
      <c r="BG27" s="237">
        <v>343.71419696588435</v>
      </c>
      <c r="BH27" s="237">
        <v>186.72423078208621</v>
      </c>
      <c r="BI27" s="237">
        <v>30.723831767121922</v>
      </c>
      <c r="BJ27" s="237">
        <v>15.096483737290471</v>
      </c>
      <c r="BK27" s="237">
        <v>0</v>
      </c>
      <c r="BL27" s="237">
        <v>0</v>
      </c>
      <c r="BM27" s="237">
        <v>0</v>
      </c>
      <c r="BN27" s="237">
        <v>0</v>
      </c>
      <c r="BO27" s="237">
        <v>0</v>
      </c>
      <c r="BP27" s="237">
        <v>0</v>
      </c>
      <c r="BQ27" s="237">
        <v>0</v>
      </c>
      <c r="BR27" s="237">
        <v>0</v>
      </c>
      <c r="BS27" s="237">
        <v>0</v>
      </c>
      <c r="BT27" s="237">
        <v>0</v>
      </c>
      <c r="BU27" s="237">
        <v>0</v>
      </c>
      <c r="BV27" s="209">
        <v>0</v>
      </c>
      <c r="BW27" s="209">
        <v>0</v>
      </c>
      <c r="BX27" s="210">
        <v>0</v>
      </c>
      <c r="BY27" s="210">
        <v>0</v>
      </c>
      <c r="BZ27" s="211">
        <v>0</v>
      </c>
    </row>
    <row r="28" spans="1:78" s="330" customFormat="1" x14ac:dyDescent="0.35">
      <c r="A28" s="326"/>
      <c r="B28" s="119" t="s">
        <v>377</v>
      </c>
      <c r="C28" s="238"/>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237">
        <v>0</v>
      </c>
      <c r="AI28" s="237">
        <v>0</v>
      </c>
      <c r="AJ28" s="237">
        <v>0</v>
      </c>
      <c r="AK28" s="237">
        <v>0</v>
      </c>
      <c r="AL28" s="237">
        <v>0</v>
      </c>
      <c r="AM28" s="237">
        <v>0</v>
      </c>
      <c r="AN28" s="237">
        <v>0</v>
      </c>
      <c r="AO28" s="237">
        <v>0</v>
      </c>
      <c r="AP28" s="237">
        <v>0</v>
      </c>
      <c r="AQ28" s="237">
        <v>0</v>
      </c>
      <c r="AR28" s="237">
        <v>0</v>
      </c>
      <c r="AS28" s="237">
        <v>0</v>
      </c>
      <c r="AT28" s="237">
        <v>0</v>
      </c>
      <c r="AU28" s="237">
        <v>0</v>
      </c>
      <c r="AV28" s="237">
        <v>0</v>
      </c>
      <c r="AW28" s="237">
        <v>0</v>
      </c>
      <c r="AX28" s="237">
        <v>0</v>
      </c>
      <c r="AY28" s="237">
        <v>0</v>
      </c>
      <c r="AZ28" s="237">
        <v>0</v>
      </c>
      <c r="BA28" s="237">
        <v>0</v>
      </c>
      <c r="BB28" s="237">
        <v>0</v>
      </c>
      <c r="BC28" s="237">
        <v>0</v>
      </c>
      <c r="BD28" s="237">
        <v>0</v>
      </c>
      <c r="BE28" s="237">
        <v>0</v>
      </c>
      <c r="BF28" s="237">
        <v>0</v>
      </c>
      <c r="BG28" s="237">
        <v>17292.844778775809</v>
      </c>
      <c r="BH28" s="237">
        <v>20031.08415539013</v>
      </c>
      <c r="BI28" s="237">
        <v>21284.828680786384</v>
      </c>
      <c r="BJ28" s="237">
        <v>22266.708648401171</v>
      </c>
      <c r="BK28" s="237">
        <v>23308.015906669687</v>
      </c>
      <c r="BL28" s="237">
        <v>27328.438690620631</v>
      </c>
      <c r="BM28" s="237">
        <v>30853.222213266123</v>
      </c>
      <c r="BN28" s="237">
        <v>31693.942862450138</v>
      </c>
      <c r="BO28" s="237">
        <v>32257.089331066851</v>
      </c>
      <c r="BP28" s="237">
        <v>31655.131140077541</v>
      </c>
      <c r="BQ28" s="237">
        <v>30931.369391313932</v>
      </c>
      <c r="BR28" s="237">
        <v>30508.463225000338</v>
      </c>
      <c r="BS28" s="237">
        <v>29068.292478017222</v>
      </c>
      <c r="BT28" s="237">
        <v>27334.071809158602</v>
      </c>
      <c r="BU28" s="237">
        <v>25278.793804247849</v>
      </c>
      <c r="BV28" s="209">
        <v>25072.932888194831</v>
      </c>
      <c r="BW28" s="209">
        <v>23986.681009790485</v>
      </c>
      <c r="BX28" s="210">
        <v>23677.201711858143</v>
      </c>
      <c r="BY28" s="210">
        <v>23477.632190845154</v>
      </c>
      <c r="BZ28" s="211">
        <v>23344.328651941316</v>
      </c>
    </row>
    <row r="29" spans="1:78" s="330" customFormat="1" x14ac:dyDescent="0.35">
      <c r="A29" s="326"/>
      <c r="B29" s="119" t="s">
        <v>378</v>
      </c>
      <c r="C29" s="238"/>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237">
        <v>0</v>
      </c>
      <c r="AI29" s="237">
        <v>0</v>
      </c>
      <c r="AJ29" s="237">
        <v>0</v>
      </c>
      <c r="AK29" s="237">
        <v>0</v>
      </c>
      <c r="AL29" s="237">
        <v>0</v>
      </c>
      <c r="AM29" s="237">
        <v>0</v>
      </c>
      <c r="AN29" s="237">
        <v>0</v>
      </c>
      <c r="AO29" s="237">
        <v>0</v>
      </c>
      <c r="AP29" s="237">
        <v>0</v>
      </c>
      <c r="AQ29" s="237">
        <v>0</v>
      </c>
      <c r="AR29" s="237">
        <v>0</v>
      </c>
      <c r="AS29" s="237">
        <v>0</v>
      </c>
      <c r="AT29" s="237">
        <v>0</v>
      </c>
      <c r="AU29" s="237">
        <v>0</v>
      </c>
      <c r="AV29" s="237">
        <v>0</v>
      </c>
      <c r="AW29" s="237">
        <v>0</v>
      </c>
      <c r="AX29" s="237">
        <v>0</v>
      </c>
      <c r="AY29" s="237">
        <v>0</v>
      </c>
      <c r="AZ29" s="237">
        <v>0</v>
      </c>
      <c r="BA29" s="237">
        <v>0</v>
      </c>
      <c r="BB29" s="237">
        <v>0</v>
      </c>
      <c r="BC29" s="237">
        <v>1531.6359023852804</v>
      </c>
      <c r="BD29" s="237">
        <v>6112.458102572441</v>
      </c>
      <c r="BE29" s="237">
        <v>7664.4625018273064</v>
      </c>
      <c r="BF29" s="237">
        <v>8775.6662062350897</v>
      </c>
      <c r="BG29" s="237">
        <v>102.05320927625603</v>
      </c>
      <c r="BH29" s="237">
        <v>0</v>
      </c>
      <c r="BI29" s="237">
        <v>0</v>
      </c>
      <c r="BJ29" s="237">
        <v>0</v>
      </c>
      <c r="BK29" s="237">
        <v>0</v>
      </c>
      <c r="BL29" s="237">
        <v>0</v>
      </c>
      <c r="BM29" s="237">
        <v>0</v>
      </c>
      <c r="BN29" s="237">
        <v>0</v>
      </c>
      <c r="BO29" s="237">
        <v>0</v>
      </c>
      <c r="BP29" s="237">
        <v>0</v>
      </c>
      <c r="BQ29" s="237">
        <v>0</v>
      </c>
      <c r="BR29" s="237">
        <v>0</v>
      </c>
      <c r="BS29" s="237">
        <v>0</v>
      </c>
      <c r="BT29" s="237">
        <v>0</v>
      </c>
      <c r="BU29" s="237">
        <v>0</v>
      </c>
      <c r="BV29" s="209">
        <v>0</v>
      </c>
      <c r="BW29" s="209">
        <v>0</v>
      </c>
      <c r="BX29" s="210">
        <v>0</v>
      </c>
      <c r="BY29" s="210">
        <v>0</v>
      </c>
      <c r="BZ29" s="211">
        <v>0</v>
      </c>
    </row>
    <row r="30" spans="1:78" s="330" customFormat="1" ht="25.5" customHeight="1" x14ac:dyDescent="0.35">
      <c r="A30" s="326"/>
      <c r="B30" s="327" t="s">
        <v>379</v>
      </c>
      <c r="C30" s="334"/>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270">
        <v>8463.8605758195081</v>
      </c>
      <c r="AI30" s="270">
        <v>11392.509433859985</v>
      </c>
      <c r="AJ30" s="270">
        <v>10152.09146325188</v>
      </c>
      <c r="AK30" s="270">
        <v>10540.021577350188</v>
      </c>
      <c r="AL30" s="270">
        <v>10686.42432378778</v>
      </c>
      <c r="AM30" s="270">
        <v>11137.08922558156</v>
      </c>
      <c r="AN30" s="270">
        <v>11306.186940971953</v>
      </c>
      <c r="AO30" s="270">
        <v>11199.021691991436</v>
      </c>
      <c r="AP30" s="270">
        <v>10894.003155797483</v>
      </c>
      <c r="AQ30" s="270">
        <v>10538.941573713502</v>
      </c>
      <c r="AR30" s="270">
        <v>9757.6127949026468</v>
      </c>
      <c r="AS30" s="270">
        <v>9146.6096747287811</v>
      </c>
      <c r="AT30" s="270">
        <v>8604.451167532352</v>
      </c>
      <c r="AU30" s="270">
        <v>9181.5628079996895</v>
      </c>
      <c r="AV30" s="270">
        <v>9807.2070759517574</v>
      </c>
      <c r="AW30" s="270">
        <v>10189.609398164273</v>
      </c>
      <c r="AX30" s="270">
        <v>10185.854193835559</v>
      </c>
      <c r="AY30" s="270">
        <v>10254.74747732252</v>
      </c>
      <c r="AZ30" s="270">
        <v>10342.437639079451</v>
      </c>
      <c r="BA30" s="270">
        <v>10483.776651442868</v>
      </c>
      <c r="BB30" s="270">
        <v>10637.673926940864</v>
      </c>
      <c r="BC30" s="270">
        <v>12025.007960305975</v>
      </c>
      <c r="BD30" s="270">
        <v>12315.934733168957</v>
      </c>
      <c r="BE30" s="270">
        <v>12357.301368812174</v>
      </c>
      <c r="BF30" s="270">
        <v>12280.460204464283</v>
      </c>
      <c r="BG30" s="270">
        <v>12242.877005691105</v>
      </c>
      <c r="BH30" s="270">
        <v>12125.451238224858</v>
      </c>
      <c r="BI30" s="270">
        <v>12038.330081606076</v>
      </c>
      <c r="BJ30" s="270">
        <v>12132.02366656807</v>
      </c>
      <c r="BK30" s="270">
        <v>12363.010931804149</v>
      </c>
      <c r="BL30" s="270">
        <v>12799.996313866566</v>
      </c>
      <c r="BM30" s="270">
        <v>13248.052657557793</v>
      </c>
      <c r="BN30" s="270">
        <v>13380.026109869377</v>
      </c>
      <c r="BO30" s="270">
        <v>13209.020146503508</v>
      </c>
      <c r="BP30" s="270">
        <v>12931.722410124554</v>
      </c>
      <c r="BQ30" s="270">
        <v>11940.213462298902</v>
      </c>
      <c r="BR30" s="270">
        <v>11915.374538310531</v>
      </c>
      <c r="BS30" s="270">
        <v>11935.406259595806</v>
      </c>
      <c r="BT30" s="270">
        <v>11636.506501225946</v>
      </c>
      <c r="BU30" s="270">
        <v>11365.900253492771</v>
      </c>
      <c r="BV30" s="322">
        <v>11161.499691268815</v>
      </c>
      <c r="BW30" s="322">
        <v>11002.725944595188</v>
      </c>
      <c r="BX30" s="187">
        <v>11003.088211473325</v>
      </c>
      <c r="BY30" s="187">
        <v>11044.037722107098</v>
      </c>
      <c r="BZ30" s="329">
        <v>11061.366111130343</v>
      </c>
    </row>
    <row r="31" spans="1:78" s="330" customFormat="1" x14ac:dyDescent="0.35">
      <c r="A31" s="326"/>
      <c r="B31" s="238" t="s">
        <v>103</v>
      </c>
      <c r="C31" s="334"/>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237">
        <v>8463.8605758195081</v>
      </c>
      <c r="AI31" s="237">
        <v>11392.509433859985</v>
      </c>
      <c r="AJ31" s="237">
        <v>10152.09146325188</v>
      </c>
      <c r="AK31" s="237">
        <v>10540.021577350188</v>
      </c>
      <c r="AL31" s="237">
        <v>10686.42432378778</v>
      </c>
      <c r="AM31" s="237">
        <v>11137.08922558156</v>
      </c>
      <c r="AN31" s="237">
        <v>11306.186940971953</v>
      </c>
      <c r="AO31" s="237">
        <v>11199.021691991436</v>
      </c>
      <c r="AP31" s="237">
        <v>10894.003155797483</v>
      </c>
      <c r="AQ31" s="237">
        <v>10538.941573713502</v>
      </c>
      <c r="AR31" s="237">
        <v>9757.6127949026468</v>
      </c>
      <c r="AS31" s="237">
        <v>9146.6096747287811</v>
      </c>
      <c r="AT31" s="237">
        <v>8604.451167532352</v>
      </c>
      <c r="AU31" s="237">
        <v>9181.5628079996895</v>
      </c>
      <c r="AV31" s="237">
        <v>9807.2070759517574</v>
      </c>
      <c r="AW31" s="237">
        <v>10189.609398164273</v>
      </c>
      <c r="AX31" s="237">
        <v>10185.854193835559</v>
      </c>
      <c r="AY31" s="237">
        <v>10254.74747732252</v>
      </c>
      <c r="AZ31" s="237">
        <v>10342.437639079451</v>
      </c>
      <c r="BA31" s="237">
        <v>10483.776651442868</v>
      </c>
      <c r="BB31" s="237">
        <v>10637.673926940864</v>
      </c>
      <c r="BC31" s="237">
        <v>12025.007960305975</v>
      </c>
      <c r="BD31" s="237">
        <v>12315.934733168957</v>
      </c>
      <c r="BE31" s="237">
        <v>12357.301368812174</v>
      </c>
      <c r="BF31" s="237">
        <v>12280.460204464283</v>
      </c>
      <c r="BG31" s="237">
        <v>0</v>
      </c>
      <c r="BH31" s="237">
        <v>0</v>
      </c>
      <c r="BI31" s="237">
        <v>0</v>
      </c>
      <c r="BJ31" s="237">
        <v>0</v>
      </c>
      <c r="BK31" s="237">
        <v>0</v>
      </c>
      <c r="BL31" s="237">
        <v>0</v>
      </c>
      <c r="BM31" s="237">
        <v>0</v>
      </c>
      <c r="BN31" s="237">
        <v>0</v>
      </c>
      <c r="BO31" s="237">
        <v>0</v>
      </c>
      <c r="BP31" s="237">
        <v>0</v>
      </c>
      <c r="BQ31" s="237">
        <v>0</v>
      </c>
      <c r="BR31" s="237">
        <v>0</v>
      </c>
      <c r="BS31" s="237">
        <v>0</v>
      </c>
      <c r="BT31" s="237">
        <v>0</v>
      </c>
      <c r="BU31" s="237">
        <v>0</v>
      </c>
      <c r="BV31" s="209">
        <v>0</v>
      </c>
      <c r="BW31" s="209">
        <v>0</v>
      </c>
      <c r="BX31" s="210">
        <v>0</v>
      </c>
      <c r="BY31" s="210">
        <v>0</v>
      </c>
      <c r="BZ31" s="211">
        <v>0</v>
      </c>
    </row>
    <row r="32" spans="1:78" s="330" customFormat="1" x14ac:dyDescent="0.35">
      <c r="A32" s="326"/>
      <c r="B32" s="336" t="s">
        <v>380</v>
      </c>
      <c r="C32" s="334"/>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237">
        <v>0</v>
      </c>
      <c r="AI32" s="237">
        <v>0</v>
      </c>
      <c r="AJ32" s="237">
        <v>0</v>
      </c>
      <c r="AK32" s="237">
        <v>0</v>
      </c>
      <c r="AL32" s="237">
        <v>0</v>
      </c>
      <c r="AM32" s="237">
        <v>0</v>
      </c>
      <c r="AN32" s="237">
        <v>0</v>
      </c>
      <c r="AO32" s="237">
        <v>0</v>
      </c>
      <c r="AP32" s="237">
        <v>0</v>
      </c>
      <c r="AQ32" s="237">
        <v>0</v>
      </c>
      <c r="AR32" s="237">
        <v>0</v>
      </c>
      <c r="AS32" s="237">
        <v>0</v>
      </c>
      <c r="AT32" s="237">
        <v>0</v>
      </c>
      <c r="AU32" s="237">
        <v>0</v>
      </c>
      <c r="AV32" s="237">
        <v>0</v>
      </c>
      <c r="AW32" s="237">
        <v>0</v>
      </c>
      <c r="AX32" s="237">
        <v>0</v>
      </c>
      <c r="AY32" s="237">
        <v>0</v>
      </c>
      <c r="AZ32" s="237">
        <v>0</v>
      </c>
      <c r="BA32" s="237">
        <v>0</v>
      </c>
      <c r="BB32" s="237">
        <v>0</v>
      </c>
      <c r="BC32" s="237">
        <v>0</v>
      </c>
      <c r="BD32" s="237">
        <v>0</v>
      </c>
      <c r="BE32" s="237">
        <v>0</v>
      </c>
      <c r="BF32" s="237">
        <v>0</v>
      </c>
      <c r="BG32" s="237">
        <v>12242.877005691105</v>
      </c>
      <c r="BH32" s="237">
        <v>12125.451238224858</v>
      </c>
      <c r="BI32" s="237">
        <v>12038.330081606076</v>
      </c>
      <c r="BJ32" s="237">
        <v>12132.02366656807</v>
      </c>
      <c r="BK32" s="237">
        <v>12363.010931804149</v>
      </c>
      <c r="BL32" s="237">
        <v>12799.996313866566</v>
      </c>
      <c r="BM32" s="237">
        <v>13248.052657557793</v>
      </c>
      <c r="BN32" s="237">
        <v>13380.026109869377</v>
      </c>
      <c r="BO32" s="237">
        <v>13209.020146503508</v>
      </c>
      <c r="BP32" s="237">
        <v>12931.722410124554</v>
      </c>
      <c r="BQ32" s="237">
        <v>11940.213462298902</v>
      </c>
      <c r="BR32" s="237">
        <v>11915.374538310531</v>
      </c>
      <c r="BS32" s="237">
        <v>11935.406259595806</v>
      </c>
      <c r="BT32" s="237">
        <v>11636.506501225946</v>
      </c>
      <c r="BU32" s="237">
        <v>11365.900253492771</v>
      </c>
      <c r="BV32" s="209">
        <v>11161.499691268815</v>
      </c>
      <c r="BW32" s="209">
        <v>11002.725944595188</v>
      </c>
      <c r="BX32" s="210">
        <v>11003.088211473325</v>
      </c>
      <c r="BY32" s="210">
        <v>11044.037722107098</v>
      </c>
      <c r="BZ32" s="211">
        <v>11061.366111130343</v>
      </c>
    </row>
    <row r="33" spans="1:78" s="330" customFormat="1" ht="25.5" customHeight="1" x14ac:dyDescent="0.35">
      <c r="A33" s="326"/>
      <c r="B33" s="320" t="s">
        <v>381</v>
      </c>
      <c r="C33" s="334"/>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187">
        <v>0</v>
      </c>
      <c r="AI33" s="187">
        <v>0</v>
      </c>
      <c r="AJ33" s="187">
        <v>0</v>
      </c>
      <c r="AK33" s="187">
        <v>0</v>
      </c>
      <c r="AL33" s="187">
        <v>0</v>
      </c>
      <c r="AM33" s="187">
        <v>0</v>
      </c>
      <c r="AN33" s="187">
        <v>0</v>
      </c>
      <c r="AO33" s="187">
        <v>0</v>
      </c>
      <c r="AP33" s="187">
        <v>0</v>
      </c>
      <c r="AQ33" s="187">
        <v>0</v>
      </c>
      <c r="AR33" s="187">
        <v>0</v>
      </c>
      <c r="AS33" s="187">
        <v>0</v>
      </c>
      <c r="AT33" s="187">
        <v>0</v>
      </c>
      <c r="AU33" s="187">
        <v>0</v>
      </c>
      <c r="AV33" s="187">
        <v>0</v>
      </c>
      <c r="AW33" s="187">
        <v>0</v>
      </c>
      <c r="AX33" s="187">
        <v>0</v>
      </c>
      <c r="AY33" s="187">
        <v>0</v>
      </c>
      <c r="AZ33" s="187">
        <v>0</v>
      </c>
      <c r="BA33" s="187">
        <v>0</v>
      </c>
      <c r="BB33" s="187">
        <v>0</v>
      </c>
      <c r="BC33" s="187">
        <v>0</v>
      </c>
      <c r="BD33" s="187">
        <v>0</v>
      </c>
      <c r="BE33" s="187">
        <v>0</v>
      </c>
      <c r="BF33" s="187">
        <v>0</v>
      </c>
      <c r="BG33" s="187">
        <v>26.864499328471727</v>
      </c>
      <c r="BH33" s="187">
        <v>49.398981834973561</v>
      </c>
      <c r="BI33" s="187">
        <v>611.48582876842158</v>
      </c>
      <c r="BJ33" s="187">
        <v>314.57833420173591</v>
      </c>
      <c r="BK33" s="187">
        <v>299.09646770227022</v>
      </c>
      <c r="BL33" s="187">
        <v>389.07331998920063</v>
      </c>
      <c r="BM33" s="187">
        <v>638.95693153483785</v>
      </c>
      <c r="BN33" s="187">
        <v>554.89664187945868</v>
      </c>
      <c r="BO33" s="187">
        <v>188.17127547342611</v>
      </c>
      <c r="BP33" s="187">
        <v>42.607078459828095</v>
      </c>
      <c r="BQ33" s="187">
        <v>66.928102097449624</v>
      </c>
      <c r="BR33" s="187">
        <v>78.74048254630921</v>
      </c>
      <c r="BS33" s="187">
        <v>107.80716324101736</v>
      </c>
      <c r="BT33" s="187">
        <v>86.863959803213774</v>
      </c>
      <c r="BU33" s="187">
        <v>126.14160015079194</v>
      </c>
      <c r="BV33" s="187">
        <v>332.91795937604394</v>
      </c>
      <c r="BW33" s="187">
        <v>614.95476738675859</v>
      </c>
      <c r="BX33" s="187">
        <v>759.49632853387709</v>
      </c>
      <c r="BY33" s="187">
        <v>858.3472344372118</v>
      </c>
      <c r="BZ33" s="329">
        <v>949.51412222091301</v>
      </c>
    </row>
    <row r="34" spans="1:78" s="330" customFormat="1" x14ac:dyDescent="0.35">
      <c r="A34" s="326"/>
      <c r="B34" s="332" t="s">
        <v>382</v>
      </c>
      <c r="C34" s="332"/>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237">
        <v>0</v>
      </c>
      <c r="AI34" s="237">
        <v>0</v>
      </c>
      <c r="AJ34" s="237">
        <v>0</v>
      </c>
      <c r="AK34" s="237">
        <v>0</v>
      </c>
      <c r="AL34" s="237">
        <v>0</v>
      </c>
      <c r="AM34" s="237">
        <v>0</v>
      </c>
      <c r="AN34" s="237">
        <v>0</v>
      </c>
      <c r="AO34" s="237">
        <v>0</v>
      </c>
      <c r="AP34" s="237">
        <v>0</v>
      </c>
      <c r="AQ34" s="237">
        <v>0</v>
      </c>
      <c r="AR34" s="237">
        <v>0</v>
      </c>
      <c r="AS34" s="237">
        <v>0</v>
      </c>
      <c r="AT34" s="237">
        <v>0</v>
      </c>
      <c r="AU34" s="237">
        <v>0</v>
      </c>
      <c r="AV34" s="237">
        <v>0</v>
      </c>
      <c r="AW34" s="237">
        <v>0</v>
      </c>
      <c r="AX34" s="237">
        <v>0</v>
      </c>
      <c r="AY34" s="237">
        <v>0</v>
      </c>
      <c r="AZ34" s="237">
        <v>0</v>
      </c>
      <c r="BA34" s="237">
        <v>0</v>
      </c>
      <c r="BB34" s="237">
        <v>0</v>
      </c>
      <c r="BC34" s="237">
        <v>0</v>
      </c>
      <c r="BD34" s="237">
        <v>0</v>
      </c>
      <c r="BE34" s="237">
        <v>0</v>
      </c>
      <c r="BF34" s="237">
        <v>0</v>
      </c>
      <c r="BG34" s="237">
        <v>0</v>
      </c>
      <c r="BH34" s="237">
        <v>0</v>
      </c>
      <c r="BI34" s="237">
        <v>547.80570647937475</v>
      </c>
      <c r="BJ34" s="237">
        <v>306.3142127924865</v>
      </c>
      <c r="BK34" s="237">
        <v>247.5220944686817</v>
      </c>
      <c r="BL34" s="237">
        <v>336.83668014570134</v>
      </c>
      <c r="BM34" s="237">
        <v>434.08191606710147</v>
      </c>
      <c r="BN34" s="237">
        <v>375.61620862440844</v>
      </c>
      <c r="BO34" s="237">
        <v>93.385329165237266</v>
      </c>
      <c r="BP34" s="237">
        <v>0</v>
      </c>
      <c r="BQ34" s="237">
        <v>0</v>
      </c>
      <c r="BR34" s="237">
        <v>0</v>
      </c>
      <c r="BS34" s="237">
        <v>0</v>
      </c>
      <c r="BT34" s="237">
        <v>0</v>
      </c>
      <c r="BU34" s="237">
        <v>0</v>
      </c>
      <c r="BV34" s="209">
        <v>0</v>
      </c>
      <c r="BW34" s="209">
        <v>0</v>
      </c>
      <c r="BX34" s="210">
        <v>0</v>
      </c>
      <c r="BY34" s="210">
        <v>0</v>
      </c>
      <c r="BZ34" s="211">
        <v>0</v>
      </c>
    </row>
    <row r="35" spans="1:78" s="338" customFormat="1" x14ac:dyDescent="0.25">
      <c r="A35" s="337"/>
      <c r="B35" s="25" t="s">
        <v>383</v>
      </c>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40">
        <v>0</v>
      </c>
      <c r="AI35" s="340">
        <v>0</v>
      </c>
      <c r="AJ35" s="340">
        <v>0</v>
      </c>
      <c r="AK35" s="340">
        <v>0</v>
      </c>
      <c r="AL35" s="340">
        <v>0</v>
      </c>
      <c r="AM35" s="340">
        <v>0</v>
      </c>
      <c r="AN35" s="340">
        <v>0</v>
      </c>
      <c r="AO35" s="340">
        <v>0</v>
      </c>
      <c r="AP35" s="340">
        <v>0</v>
      </c>
      <c r="AQ35" s="340">
        <v>0</v>
      </c>
      <c r="AR35" s="340">
        <v>0</v>
      </c>
      <c r="AS35" s="340">
        <v>0</v>
      </c>
      <c r="AT35" s="340">
        <v>0</v>
      </c>
      <c r="AU35" s="340">
        <v>0</v>
      </c>
      <c r="AV35" s="340">
        <v>0</v>
      </c>
      <c r="AW35" s="340">
        <v>0</v>
      </c>
      <c r="AX35" s="340">
        <v>0</v>
      </c>
      <c r="AY35" s="340">
        <v>0</v>
      </c>
      <c r="AZ35" s="340">
        <v>0</v>
      </c>
      <c r="BA35" s="340">
        <v>0</v>
      </c>
      <c r="BB35" s="340">
        <v>0</v>
      </c>
      <c r="BC35" s="340">
        <v>0</v>
      </c>
      <c r="BD35" s="340">
        <v>0</v>
      </c>
      <c r="BE35" s="340">
        <v>0</v>
      </c>
      <c r="BF35" s="340">
        <v>0</v>
      </c>
      <c r="BG35" s="340">
        <v>0</v>
      </c>
      <c r="BH35" s="340">
        <v>0</v>
      </c>
      <c r="BI35" s="340">
        <v>0</v>
      </c>
      <c r="BJ35" s="340">
        <v>0</v>
      </c>
      <c r="BK35" s="340">
        <v>0</v>
      </c>
      <c r="BL35" s="340">
        <v>0</v>
      </c>
      <c r="BM35" s="340">
        <v>149.69010750464949</v>
      </c>
      <c r="BN35" s="340">
        <v>114.43437385645129</v>
      </c>
      <c r="BO35" s="340">
        <v>0</v>
      </c>
      <c r="BP35" s="340">
        <v>0</v>
      </c>
      <c r="BQ35" s="340">
        <v>0</v>
      </c>
      <c r="BR35" s="340">
        <v>0</v>
      </c>
      <c r="BS35" s="340">
        <v>0</v>
      </c>
      <c r="BT35" s="340">
        <v>0</v>
      </c>
      <c r="BU35" s="340">
        <v>0</v>
      </c>
      <c r="BV35" s="340">
        <v>0</v>
      </c>
      <c r="BW35" s="340">
        <v>0</v>
      </c>
      <c r="BX35" s="340">
        <v>0</v>
      </c>
      <c r="BY35" s="340">
        <v>0</v>
      </c>
      <c r="BZ35" s="341">
        <v>0</v>
      </c>
    </row>
    <row r="36" spans="1:78" s="338" customFormat="1" x14ac:dyDescent="0.25">
      <c r="A36" s="337"/>
      <c r="B36" s="25" t="s">
        <v>384</v>
      </c>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40">
        <v>0</v>
      </c>
      <c r="AI36" s="340">
        <v>0</v>
      </c>
      <c r="AJ36" s="340">
        <v>0</v>
      </c>
      <c r="AK36" s="340">
        <v>0</v>
      </c>
      <c r="AL36" s="340">
        <v>0</v>
      </c>
      <c r="AM36" s="340">
        <v>0</v>
      </c>
      <c r="AN36" s="340">
        <v>0</v>
      </c>
      <c r="AO36" s="340">
        <v>0</v>
      </c>
      <c r="AP36" s="340">
        <v>0</v>
      </c>
      <c r="AQ36" s="340">
        <v>0</v>
      </c>
      <c r="AR36" s="340">
        <v>0</v>
      </c>
      <c r="AS36" s="340">
        <v>0</v>
      </c>
      <c r="AT36" s="340">
        <v>0</v>
      </c>
      <c r="AU36" s="340">
        <v>0</v>
      </c>
      <c r="AV36" s="340">
        <v>0</v>
      </c>
      <c r="AW36" s="340">
        <v>0</v>
      </c>
      <c r="AX36" s="340">
        <v>0</v>
      </c>
      <c r="AY36" s="340">
        <v>0</v>
      </c>
      <c r="AZ36" s="340">
        <v>0</v>
      </c>
      <c r="BA36" s="340">
        <v>0</v>
      </c>
      <c r="BB36" s="340">
        <v>0</v>
      </c>
      <c r="BC36" s="340">
        <v>0</v>
      </c>
      <c r="BD36" s="340">
        <v>0</v>
      </c>
      <c r="BE36" s="340">
        <v>0</v>
      </c>
      <c r="BF36" s="340">
        <v>0</v>
      </c>
      <c r="BG36" s="340">
        <v>26.864499328471727</v>
      </c>
      <c r="BH36" s="340">
        <v>49.398981834973561</v>
      </c>
      <c r="BI36" s="340">
        <v>63.680122289046786</v>
      </c>
      <c r="BJ36" s="340">
        <v>8.2641214092494284</v>
      </c>
      <c r="BK36" s="340">
        <v>51.574373233588496</v>
      </c>
      <c r="BL36" s="340">
        <v>52.236639843499326</v>
      </c>
      <c r="BM36" s="340">
        <v>55.184907963086978</v>
      </c>
      <c r="BN36" s="340">
        <v>64.846059398599053</v>
      </c>
      <c r="BO36" s="340">
        <v>94.785946308188855</v>
      </c>
      <c r="BP36" s="340">
        <v>42.607078459828095</v>
      </c>
      <c r="BQ36" s="340">
        <v>66.928102097449624</v>
      </c>
      <c r="BR36" s="340">
        <v>78.74048254630921</v>
      </c>
      <c r="BS36" s="340">
        <v>107.80716324101736</v>
      </c>
      <c r="BT36" s="340">
        <v>86.863959803213774</v>
      </c>
      <c r="BU36" s="340">
        <v>91.365610271012301</v>
      </c>
      <c r="BV36" s="340">
        <v>94</v>
      </c>
      <c r="BW36" s="340">
        <v>94.515739176813668</v>
      </c>
      <c r="BX36" s="340">
        <v>94.908564501294606</v>
      </c>
      <c r="BY36" s="340">
        <v>96.143067639552498</v>
      </c>
      <c r="BZ36" s="341">
        <v>95.342052377937051</v>
      </c>
    </row>
    <row r="37" spans="1:78" s="338" customFormat="1" ht="25.5" customHeight="1" thickBot="1" x14ac:dyDescent="0.3">
      <c r="A37" s="337"/>
      <c r="B37" s="71" t="s">
        <v>385</v>
      </c>
      <c r="C37" s="342"/>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4">
        <v>0</v>
      </c>
      <c r="AI37" s="344">
        <v>0</v>
      </c>
      <c r="AJ37" s="344">
        <v>0</v>
      </c>
      <c r="AK37" s="344">
        <v>0</v>
      </c>
      <c r="AL37" s="344">
        <v>0</v>
      </c>
      <c r="AM37" s="344">
        <v>0</v>
      </c>
      <c r="AN37" s="344">
        <v>0</v>
      </c>
      <c r="AO37" s="344">
        <v>0</v>
      </c>
      <c r="AP37" s="344">
        <v>0</v>
      </c>
      <c r="AQ37" s="344">
        <v>0</v>
      </c>
      <c r="AR37" s="344">
        <v>0</v>
      </c>
      <c r="AS37" s="344">
        <v>0</v>
      </c>
      <c r="AT37" s="344">
        <v>0</v>
      </c>
      <c r="AU37" s="344">
        <v>0</v>
      </c>
      <c r="AV37" s="344">
        <v>0</v>
      </c>
      <c r="AW37" s="344">
        <v>0</v>
      </c>
      <c r="AX37" s="344">
        <v>0</v>
      </c>
      <c r="AY37" s="344">
        <v>0</v>
      </c>
      <c r="AZ37" s="344">
        <v>0</v>
      </c>
      <c r="BA37" s="344">
        <v>0</v>
      </c>
      <c r="BB37" s="344">
        <v>0</v>
      </c>
      <c r="BC37" s="344">
        <v>0</v>
      </c>
      <c r="BD37" s="344">
        <v>0</v>
      </c>
      <c r="BE37" s="344">
        <v>0</v>
      </c>
      <c r="BF37" s="344">
        <v>0</v>
      </c>
      <c r="BG37" s="344">
        <v>0</v>
      </c>
      <c r="BH37" s="344">
        <v>0</v>
      </c>
      <c r="BI37" s="344">
        <v>0</v>
      </c>
      <c r="BJ37" s="344">
        <v>0</v>
      </c>
      <c r="BK37" s="344">
        <v>0</v>
      </c>
      <c r="BL37" s="344">
        <v>0</v>
      </c>
      <c r="BM37" s="344">
        <v>0</v>
      </c>
      <c r="BN37" s="344">
        <v>0</v>
      </c>
      <c r="BO37" s="344">
        <v>0</v>
      </c>
      <c r="BP37" s="344">
        <v>0</v>
      </c>
      <c r="BQ37" s="344">
        <v>0</v>
      </c>
      <c r="BR37" s="344">
        <v>0</v>
      </c>
      <c r="BS37" s="344">
        <v>0</v>
      </c>
      <c r="BT37" s="344">
        <v>0</v>
      </c>
      <c r="BU37" s="344">
        <v>34.775989879779658</v>
      </c>
      <c r="BV37" s="344">
        <v>238.91795937604394</v>
      </c>
      <c r="BW37" s="344">
        <v>520.43902820994492</v>
      </c>
      <c r="BX37" s="344">
        <v>664.58776403258241</v>
      </c>
      <c r="BY37" s="344">
        <v>762.20416679765924</v>
      </c>
      <c r="BZ37" s="345">
        <v>854.17206984297593</v>
      </c>
    </row>
    <row r="38" spans="1:78" s="330" customFormat="1" ht="26.25" customHeight="1" x14ac:dyDescent="0.35">
      <c r="A38" s="350"/>
      <c r="B38" s="156" t="s">
        <v>386</v>
      </c>
      <c r="C38" s="326"/>
      <c r="D38" s="42" t="s">
        <v>619</v>
      </c>
      <c r="E38" s="42" t="s">
        <v>620</v>
      </c>
      <c r="F38" s="42" t="s">
        <v>621</v>
      </c>
      <c r="G38" s="42" t="s">
        <v>622</v>
      </c>
      <c r="H38" s="42" t="s">
        <v>623</v>
      </c>
      <c r="I38" s="42" t="s">
        <v>624</v>
      </c>
      <c r="J38" s="42" t="s">
        <v>625</v>
      </c>
      <c r="K38" s="42" t="s">
        <v>626</v>
      </c>
      <c r="L38" s="42" t="s">
        <v>627</v>
      </c>
      <c r="M38" s="42" t="s">
        <v>628</v>
      </c>
      <c r="N38" s="42" t="s">
        <v>629</v>
      </c>
      <c r="O38" s="42" t="s">
        <v>630</v>
      </c>
      <c r="P38" s="42" t="s">
        <v>631</v>
      </c>
      <c r="Q38" s="42" t="s">
        <v>632</v>
      </c>
      <c r="R38" s="42" t="s">
        <v>633</v>
      </c>
      <c r="S38" s="42" t="s">
        <v>634</v>
      </c>
      <c r="T38" s="42" t="s">
        <v>635</v>
      </c>
      <c r="U38" s="42" t="s">
        <v>636</v>
      </c>
      <c r="V38" s="42" t="s">
        <v>637</v>
      </c>
      <c r="W38" s="42" t="s">
        <v>638</v>
      </c>
      <c r="X38" s="42" t="s">
        <v>639</v>
      </c>
      <c r="Y38" s="42" t="s">
        <v>640</v>
      </c>
      <c r="Z38" s="42" t="s">
        <v>641</v>
      </c>
      <c r="AA38" s="42" t="s">
        <v>642</v>
      </c>
      <c r="AB38" s="42" t="s">
        <v>643</v>
      </c>
      <c r="AC38" s="42" t="s">
        <v>644</v>
      </c>
      <c r="AD38" s="42" t="s">
        <v>645</v>
      </c>
      <c r="AE38" s="42" t="s">
        <v>646</v>
      </c>
      <c r="AF38" s="42" t="s">
        <v>647</v>
      </c>
      <c r="AG38" s="42" t="s">
        <v>648</v>
      </c>
      <c r="AH38" s="42" t="s">
        <v>649</v>
      </c>
      <c r="AI38" s="42" t="s">
        <v>650</v>
      </c>
      <c r="AJ38" s="42" t="s">
        <v>651</v>
      </c>
      <c r="AK38" s="42" t="s">
        <v>652</v>
      </c>
      <c r="AL38" s="42" t="s">
        <v>653</v>
      </c>
      <c r="AM38" s="42" t="s">
        <v>654</v>
      </c>
      <c r="AN38" s="42" t="s">
        <v>655</v>
      </c>
      <c r="AO38" s="42" t="s">
        <v>656</v>
      </c>
      <c r="AP38" s="42" t="s">
        <v>657</v>
      </c>
      <c r="AQ38" s="42" t="s">
        <v>658</v>
      </c>
      <c r="AR38" s="42" t="s">
        <v>659</v>
      </c>
      <c r="AS38" s="42" t="s">
        <v>660</v>
      </c>
      <c r="AT38" s="42" t="s">
        <v>661</v>
      </c>
      <c r="AU38" s="42" t="s">
        <v>662</v>
      </c>
      <c r="AV38" s="42" t="s">
        <v>663</v>
      </c>
      <c r="AW38" s="42" t="s">
        <v>664</v>
      </c>
      <c r="AX38" s="42" t="s">
        <v>665</v>
      </c>
      <c r="AY38" s="42" t="s">
        <v>589</v>
      </c>
      <c r="AZ38" s="42" t="s">
        <v>590</v>
      </c>
      <c r="BA38" s="42" t="s">
        <v>591</v>
      </c>
      <c r="BB38" s="42" t="s">
        <v>592</v>
      </c>
      <c r="BC38" s="42" t="s">
        <v>593</v>
      </c>
      <c r="BD38" s="42" t="s">
        <v>594</v>
      </c>
      <c r="BE38" s="42" t="s">
        <v>595</v>
      </c>
      <c r="BF38" s="42" t="s">
        <v>596</v>
      </c>
      <c r="BG38" s="42" t="s">
        <v>597</v>
      </c>
      <c r="BH38" s="42" t="s">
        <v>598</v>
      </c>
      <c r="BI38" s="42" t="s">
        <v>599</v>
      </c>
      <c r="BJ38" s="42" t="s">
        <v>600</v>
      </c>
      <c r="BK38" s="42" t="s">
        <v>601</v>
      </c>
      <c r="BL38" s="42" t="s">
        <v>602</v>
      </c>
      <c r="BM38" s="42" t="s">
        <v>603</v>
      </c>
      <c r="BN38" s="42" t="s">
        <v>604</v>
      </c>
      <c r="BO38" s="42" t="s">
        <v>605</v>
      </c>
      <c r="BP38" s="42" t="s">
        <v>606</v>
      </c>
      <c r="BQ38" s="42" t="s">
        <v>607</v>
      </c>
      <c r="BR38" s="42" t="s">
        <v>608</v>
      </c>
      <c r="BS38" s="42" t="s">
        <v>609</v>
      </c>
      <c r="BT38" s="42" t="s">
        <v>610</v>
      </c>
      <c r="BU38" s="42" t="s">
        <v>611</v>
      </c>
      <c r="BV38" s="42" t="s">
        <v>612</v>
      </c>
      <c r="BW38" s="42" t="s">
        <v>613</v>
      </c>
      <c r="BX38" s="42" t="s">
        <v>614</v>
      </c>
      <c r="BY38" s="42" t="s">
        <v>615</v>
      </c>
      <c r="BZ38" s="43" t="s">
        <v>616</v>
      </c>
    </row>
    <row r="39" spans="1:78" s="330" customFormat="1" x14ac:dyDescent="0.35">
      <c r="A39" s="326"/>
      <c r="B39" s="347" t="s">
        <v>118</v>
      </c>
      <c r="C39" s="351"/>
      <c r="D39" s="279" t="s">
        <v>617</v>
      </c>
      <c r="E39" s="279" t="s">
        <v>617</v>
      </c>
      <c r="F39" s="279" t="s">
        <v>617</v>
      </c>
      <c r="G39" s="279" t="s">
        <v>617</v>
      </c>
      <c r="H39" s="279" t="s">
        <v>617</v>
      </c>
      <c r="I39" s="279" t="s">
        <v>617</v>
      </c>
      <c r="J39" s="279" t="s">
        <v>617</v>
      </c>
      <c r="K39" s="279" t="s">
        <v>617</v>
      </c>
      <c r="L39" s="279" t="s">
        <v>617</v>
      </c>
      <c r="M39" s="279" t="s">
        <v>617</v>
      </c>
      <c r="N39" s="279" t="s">
        <v>617</v>
      </c>
      <c r="O39" s="279" t="s">
        <v>617</v>
      </c>
      <c r="P39" s="279" t="s">
        <v>617</v>
      </c>
      <c r="Q39" s="279" t="s">
        <v>617</v>
      </c>
      <c r="R39" s="279" t="s">
        <v>617</v>
      </c>
      <c r="S39" s="279" t="s">
        <v>617</v>
      </c>
      <c r="T39" s="279" t="s">
        <v>617</v>
      </c>
      <c r="U39" s="279" t="s">
        <v>617</v>
      </c>
      <c r="V39" s="279" t="s">
        <v>617</v>
      </c>
      <c r="W39" s="279" t="s">
        <v>617</v>
      </c>
      <c r="X39" s="279" t="s">
        <v>617</v>
      </c>
      <c r="Y39" s="279" t="s">
        <v>617</v>
      </c>
      <c r="Z39" s="279" t="s">
        <v>617</v>
      </c>
      <c r="AA39" s="279" t="s">
        <v>617</v>
      </c>
      <c r="AB39" s="279" t="s">
        <v>617</v>
      </c>
      <c r="AC39" s="279" t="s">
        <v>617</v>
      </c>
      <c r="AD39" s="279" t="s">
        <v>617</v>
      </c>
      <c r="AE39" s="279" t="s">
        <v>617</v>
      </c>
      <c r="AF39" s="279" t="s">
        <v>617</v>
      </c>
      <c r="AG39" s="279" t="s">
        <v>617</v>
      </c>
      <c r="AH39" s="279" t="s">
        <v>617</v>
      </c>
      <c r="AI39" s="279" t="s">
        <v>617</v>
      </c>
      <c r="AJ39" s="279" t="s">
        <v>617</v>
      </c>
      <c r="AK39" s="279" t="s">
        <v>617</v>
      </c>
      <c r="AL39" s="279" t="s">
        <v>617</v>
      </c>
      <c r="AM39" s="279" t="s">
        <v>617</v>
      </c>
      <c r="AN39" s="279" t="s">
        <v>617</v>
      </c>
      <c r="AO39" s="279" t="s">
        <v>617</v>
      </c>
      <c r="AP39" s="279" t="s">
        <v>617</v>
      </c>
      <c r="AQ39" s="279" t="s">
        <v>617</v>
      </c>
      <c r="AR39" s="279" t="s">
        <v>617</v>
      </c>
      <c r="AS39" s="279" t="s">
        <v>617</v>
      </c>
      <c r="AT39" s="279" t="s">
        <v>617</v>
      </c>
      <c r="AU39" s="279" t="s">
        <v>617</v>
      </c>
      <c r="AV39" s="279" t="s">
        <v>617</v>
      </c>
      <c r="AW39" s="279" t="s">
        <v>617</v>
      </c>
      <c r="AX39" s="279" t="s">
        <v>617</v>
      </c>
      <c r="AY39" s="279" t="s">
        <v>617</v>
      </c>
      <c r="AZ39" s="279" t="s">
        <v>617</v>
      </c>
      <c r="BA39" s="279" t="s">
        <v>617</v>
      </c>
      <c r="BB39" s="279" t="s">
        <v>617</v>
      </c>
      <c r="BC39" s="279" t="s">
        <v>617</v>
      </c>
      <c r="BD39" s="279" t="s">
        <v>617</v>
      </c>
      <c r="BE39" s="279" t="s">
        <v>617</v>
      </c>
      <c r="BF39" s="279" t="s">
        <v>617</v>
      </c>
      <c r="BG39" s="279" t="s">
        <v>617</v>
      </c>
      <c r="BH39" s="279" t="s">
        <v>617</v>
      </c>
      <c r="BI39" s="279" t="s">
        <v>617</v>
      </c>
      <c r="BJ39" s="279" t="s">
        <v>617</v>
      </c>
      <c r="BK39" s="279" t="s">
        <v>617</v>
      </c>
      <c r="BL39" s="279" t="s">
        <v>617</v>
      </c>
      <c r="BM39" s="279" t="s">
        <v>617</v>
      </c>
      <c r="BN39" s="279" t="s">
        <v>617</v>
      </c>
      <c r="BO39" s="279" t="s">
        <v>617</v>
      </c>
      <c r="BP39" s="279" t="s">
        <v>617</v>
      </c>
      <c r="BQ39" s="279" t="s">
        <v>617</v>
      </c>
      <c r="BR39" s="279" t="s">
        <v>617</v>
      </c>
      <c r="BS39" s="279" t="s">
        <v>617</v>
      </c>
      <c r="BT39" s="279" t="s">
        <v>617</v>
      </c>
      <c r="BU39" s="279" t="s">
        <v>618</v>
      </c>
      <c r="BV39" s="279" t="s">
        <v>618</v>
      </c>
      <c r="BW39" s="279" t="s">
        <v>618</v>
      </c>
      <c r="BX39" s="279" t="s">
        <v>618</v>
      </c>
      <c r="BY39" s="279" t="s">
        <v>618</v>
      </c>
      <c r="BZ39" s="280" t="s">
        <v>618</v>
      </c>
    </row>
    <row r="40" spans="1:78" s="325" customFormat="1" ht="25.5" customHeight="1" x14ac:dyDescent="0.35">
      <c r="A40" s="349"/>
      <c r="B40" s="320" t="s">
        <v>387</v>
      </c>
      <c r="C40" s="160"/>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f t="shared" ref="BC40:BM40" si="5">SUM(BC41,BC42,BC45:BC48)</f>
        <v>1097</v>
      </c>
      <c r="BD40" s="322">
        <f t="shared" si="5"/>
        <v>4469</v>
      </c>
      <c r="BE40" s="322">
        <f t="shared" si="5"/>
        <v>5673</v>
      </c>
      <c r="BF40" s="322">
        <f t="shared" si="5"/>
        <v>6648</v>
      </c>
      <c r="BG40" s="322">
        <f t="shared" si="5"/>
        <v>22865</v>
      </c>
      <c r="BH40" s="322">
        <f t="shared" si="5"/>
        <v>25489</v>
      </c>
      <c r="BI40" s="322">
        <f t="shared" si="5"/>
        <v>27545.918000000001</v>
      </c>
      <c r="BJ40" s="322">
        <f t="shared" si="5"/>
        <v>29096</v>
      </c>
      <c r="BK40" s="322">
        <f t="shared" si="5"/>
        <v>30845</v>
      </c>
      <c r="BL40" s="322">
        <f t="shared" si="5"/>
        <v>35657.162181390333</v>
      </c>
      <c r="BM40" s="322">
        <f t="shared" si="5"/>
        <v>39945.599999999999</v>
      </c>
      <c r="BN40" s="322">
        <f>SUM(BN41,BN42,BN45:BN48)</f>
        <v>41484.377503978976</v>
      </c>
      <c r="BO40" s="322">
        <f t="shared" ref="BO40:BX40" si="6">SUM(BO41,BO42,BO45:BO48)</f>
        <v>42093.378866250001</v>
      </c>
      <c r="BP40" s="322">
        <f t="shared" si="6"/>
        <v>42055.181777400001</v>
      </c>
      <c r="BQ40" s="322">
        <f t="shared" si="6"/>
        <v>41148</v>
      </c>
      <c r="BR40" s="322">
        <f t="shared" si="6"/>
        <v>41314</v>
      </c>
      <c r="BS40" s="322">
        <f t="shared" si="6"/>
        <v>40219.909148139996</v>
      </c>
      <c r="BT40" s="322">
        <f t="shared" si="6"/>
        <v>39068.956647610001</v>
      </c>
      <c r="BU40" s="322">
        <f t="shared" si="6"/>
        <v>37456.105001623735</v>
      </c>
      <c r="BV40" s="322">
        <f t="shared" si="6"/>
        <v>37811.226440245038</v>
      </c>
      <c r="BW40" s="322">
        <f t="shared" si="6"/>
        <v>37390.022477166654</v>
      </c>
      <c r="BX40" s="187">
        <f t="shared" si="6"/>
        <v>37834.238525624904</v>
      </c>
      <c r="BY40" s="187">
        <f>SUM(BY41,BY42,BY45:BY48)</f>
        <v>38425.115146249038</v>
      </c>
      <c r="BZ40" s="329">
        <f>SUM(BZ41,BZ42,BZ45:BZ48)</f>
        <v>39104.874437338542</v>
      </c>
    </row>
    <row r="41" spans="1:78" s="330" customFormat="1" x14ac:dyDescent="0.35">
      <c r="A41" s="326"/>
      <c r="B41" s="238" t="s">
        <v>388</v>
      </c>
      <c r="C41" s="326"/>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v>0</v>
      </c>
      <c r="BD41" s="237">
        <v>0</v>
      </c>
      <c r="BE41" s="237">
        <v>0</v>
      </c>
      <c r="BF41" s="237">
        <v>0</v>
      </c>
      <c r="BG41" s="237">
        <v>13361</v>
      </c>
      <c r="BH41" s="237">
        <v>15896</v>
      </c>
      <c r="BI41" s="237">
        <v>17332</v>
      </c>
      <c r="BJ41" s="237">
        <v>18684</v>
      </c>
      <c r="BK41" s="237">
        <v>20030</v>
      </c>
      <c r="BL41" s="237">
        <v>24099.162181390333</v>
      </c>
      <c r="BM41" s="237">
        <v>27601</v>
      </c>
      <c r="BN41" s="237">
        <v>28879.49392832</v>
      </c>
      <c r="BO41" s="237">
        <v>29830.088114480001</v>
      </c>
      <c r="BP41" s="237">
        <v>29887.8448145</v>
      </c>
      <c r="BQ41" s="237">
        <v>29710</v>
      </c>
      <c r="BR41" s="237">
        <v>29732</v>
      </c>
      <c r="BS41" s="237">
        <v>28538.909148139999</v>
      </c>
      <c r="BT41" s="237">
        <v>27428.956647610001</v>
      </c>
      <c r="BU41" s="237">
        <v>25839.338528799064</v>
      </c>
      <c r="BV41" s="237">
        <v>26017.791709899135</v>
      </c>
      <c r="BW41" s="237">
        <v>25281.483348562928</v>
      </c>
      <c r="BX41" s="134">
        <v>25369.758864288273</v>
      </c>
      <c r="BY41" s="134">
        <v>25593.10553808674</v>
      </c>
      <c r="BZ41" s="135">
        <v>25915.665058297538</v>
      </c>
    </row>
    <row r="42" spans="1:78" s="330" customFormat="1" x14ac:dyDescent="0.35">
      <c r="A42" s="326"/>
      <c r="B42" s="160" t="s">
        <v>389</v>
      </c>
      <c r="C42" s="326"/>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f t="shared" ref="BC42:BW42" si="7">BC43+BC44</f>
        <v>1097</v>
      </c>
      <c r="BD42" s="237">
        <f t="shared" si="7"/>
        <v>4469</v>
      </c>
      <c r="BE42" s="237">
        <f t="shared" si="7"/>
        <v>5673</v>
      </c>
      <c r="BF42" s="237">
        <f t="shared" si="7"/>
        <v>6648</v>
      </c>
      <c r="BG42" s="237">
        <f t="shared" si="7"/>
        <v>79</v>
      </c>
      <c r="BH42" s="237">
        <f t="shared" si="7"/>
        <v>0</v>
      </c>
      <c r="BI42" s="237">
        <f t="shared" si="7"/>
        <v>0</v>
      </c>
      <c r="BJ42" s="237">
        <f t="shared" si="7"/>
        <v>0</v>
      </c>
      <c r="BK42" s="237">
        <f t="shared" si="7"/>
        <v>0</v>
      </c>
      <c r="BL42" s="237">
        <f t="shared" si="7"/>
        <v>0</v>
      </c>
      <c r="BM42" s="237">
        <f t="shared" si="7"/>
        <v>0</v>
      </c>
      <c r="BN42" s="237">
        <f t="shared" si="7"/>
        <v>0</v>
      </c>
      <c r="BO42" s="237">
        <f t="shared" si="7"/>
        <v>0</v>
      </c>
      <c r="BP42" s="237">
        <f t="shared" si="7"/>
        <v>0</v>
      </c>
      <c r="BQ42" s="237">
        <f t="shared" si="7"/>
        <v>0</v>
      </c>
      <c r="BR42" s="237">
        <f t="shared" si="7"/>
        <v>0</v>
      </c>
      <c r="BS42" s="237">
        <f t="shared" si="7"/>
        <v>0</v>
      </c>
      <c r="BT42" s="237">
        <f t="shared" si="7"/>
        <v>0</v>
      </c>
      <c r="BU42" s="237">
        <f t="shared" si="7"/>
        <v>0</v>
      </c>
      <c r="BV42" s="237">
        <f t="shared" si="7"/>
        <v>0</v>
      </c>
      <c r="BW42" s="237">
        <f t="shared" si="7"/>
        <v>0</v>
      </c>
      <c r="BX42" s="134">
        <f>BX43+BX44</f>
        <v>0</v>
      </c>
      <c r="BY42" s="134">
        <f>BY43+BY44</f>
        <v>0</v>
      </c>
      <c r="BZ42" s="135">
        <f>BZ43+BZ44</f>
        <v>0</v>
      </c>
    </row>
    <row r="43" spans="1:78" s="330" customFormat="1" x14ac:dyDescent="0.35">
      <c r="A43" s="326"/>
      <c r="B43" s="119" t="s">
        <v>390</v>
      </c>
      <c r="C43" s="326"/>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v>924</v>
      </c>
      <c r="BD43" s="237">
        <v>3695</v>
      </c>
      <c r="BE43" s="237">
        <v>4969</v>
      </c>
      <c r="BF43" s="237">
        <v>5834</v>
      </c>
      <c r="BG43" s="237">
        <v>79</v>
      </c>
      <c r="BH43" s="237">
        <v>0</v>
      </c>
      <c r="BI43" s="237">
        <v>0</v>
      </c>
      <c r="BJ43" s="237">
        <v>0</v>
      </c>
      <c r="BK43" s="237">
        <v>0</v>
      </c>
      <c r="BL43" s="237">
        <v>0</v>
      </c>
      <c r="BM43" s="237">
        <v>0</v>
      </c>
      <c r="BN43" s="237">
        <v>0</v>
      </c>
      <c r="BO43" s="237">
        <v>0</v>
      </c>
      <c r="BP43" s="237">
        <v>0</v>
      </c>
      <c r="BQ43" s="237">
        <v>0</v>
      </c>
      <c r="BR43" s="237">
        <v>0</v>
      </c>
      <c r="BS43" s="237">
        <v>0</v>
      </c>
      <c r="BT43" s="237">
        <v>0</v>
      </c>
      <c r="BU43" s="237">
        <v>0</v>
      </c>
      <c r="BV43" s="237">
        <v>0</v>
      </c>
      <c r="BW43" s="237">
        <v>0</v>
      </c>
      <c r="BX43" s="134">
        <v>0</v>
      </c>
      <c r="BY43" s="134">
        <v>0</v>
      </c>
      <c r="BZ43" s="135">
        <v>0</v>
      </c>
    </row>
    <row r="44" spans="1:78" s="330" customFormat="1" x14ac:dyDescent="0.35">
      <c r="A44" s="326"/>
      <c r="B44" s="119" t="s">
        <v>391</v>
      </c>
      <c r="C44" s="326"/>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v>173</v>
      </c>
      <c r="BD44" s="237">
        <v>774</v>
      </c>
      <c r="BE44" s="237">
        <v>704</v>
      </c>
      <c r="BF44" s="237">
        <v>814</v>
      </c>
      <c r="BG44" s="237">
        <v>0</v>
      </c>
      <c r="BH44" s="237">
        <v>0</v>
      </c>
      <c r="BI44" s="237">
        <v>0</v>
      </c>
      <c r="BJ44" s="237">
        <v>0</v>
      </c>
      <c r="BK44" s="237">
        <v>0</v>
      </c>
      <c r="BL44" s="237">
        <v>0</v>
      </c>
      <c r="BM44" s="237">
        <v>0</v>
      </c>
      <c r="BN44" s="237">
        <v>0</v>
      </c>
      <c r="BO44" s="237">
        <v>0</v>
      </c>
      <c r="BP44" s="237">
        <v>0</v>
      </c>
      <c r="BQ44" s="237">
        <v>0</v>
      </c>
      <c r="BR44" s="237">
        <v>0</v>
      </c>
      <c r="BS44" s="237">
        <v>0</v>
      </c>
      <c r="BT44" s="237">
        <v>0</v>
      </c>
      <c r="BU44" s="237">
        <v>0</v>
      </c>
      <c r="BV44" s="237">
        <v>0</v>
      </c>
      <c r="BW44" s="237">
        <v>0</v>
      </c>
      <c r="BX44" s="134">
        <v>0</v>
      </c>
      <c r="BY44" s="134">
        <v>0</v>
      </c>
      <c r="BZ44" s="135">
        <v>0</v>
      </c>
    </row>
    <row r="45" spans="1:78" s="330" customFormat="1" ht="25.5" customHeight="1" x14ac:dyDescent="0.35">
      <c r="A45" s="326"/>
      <c r="B45" s="332" t="s">
        <v>392</v>
      </c>
      <c r="C45" s="326"/>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v>0</v>
      </c>
      <c r="BD45" s="237">
        <v>0</v>
      </c>
      <c r="BE45" s="237">
        <v>0</v>
      </c>
      <c r="BF45" s="237">
        <v>0</v>
      </c>
      <c r="BG45" s="237">
        <v>9425</v>
      </c>
      <c r="BH45" s="237">
        <v>9593</v>
      </c>
      <c r="BI45" s="237">
        <v>9770</v>
      </c>
      <c r="BJ45" s="237">
        <v>10156</v>
      </c>
      <c r="BK45" s="237">
        <v>10603</v>
      </c>
      <c r="BL45" s="237">
        <v>11262</v>
      </c>
      <c r="BM45" s="237">
        <v>11824</v>
      </c>
      <c r="BN45" s="237">
        <v>12159.88357565898</v>
      </c>
      <c r="BO45" s="237">
        <v>12177.29075177</v>
      </c>
      <c r="BP45" s="237">
        <v>12167.336962900001</v>
      </c>
      <c r="BQ45" s="237">
        <v>11438</v>
      </c>
      <c r="BR45" s="237">
        <v>11582</v>
      </c>
      <c r="BS45" s="237">
        <v>11681</v>
      </c>
      <c r="BT45" s="237">
        <v>11640</v>
      </c>
      <c r="BU45" s="237">
        <v>11581.219342604129</v>
      </c>
      <c r="BV45" s="237">
        <v>11545.513287309341</v>
      </c>
      <c r="BW45" s="237">
        <v>11560.00677349125</v>
      </c>
      <c r="BX45" s="134">
        <v>11752.384054649332</v>
      </c>
      <c r="BY45" s="134">
        <v>12001.126343450936</v>
      </c>
      <c r="BZ45" s="135">
        <v>12240.951770340718</v>
      </c>
    </row>
    <row r="46" spans="1:78" s="330" customFormat="1" x14ac:dyDescent="0.35">
      <c r="A46" s="326"/>
      <c r="B46" s="332" t="s">
        <v>382</v>
      </c>
      <c r="C46" s="326"/>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v>0</v>
      </c>
      <c r="BD46" s="237">
        <v>0</v>
      </c>
      <c r="BE46" s="237">
        <v>0</v>
      </c>
      <c r="BF46" s="237">
        <v>0</v>
      </c>
      <c r="BG46" s="237">
        <v>0</v>
      </c>
      <c r="BH46" s="237">
        <v>0</v>
      </c>
      <c r="BI46" s="237">
        <v>443.91800000000001</v>
      </c>
      <c r="BJ46" s="237">
        <v>256</v>
      </c>
      <c r="BK46" s="237">
        <v>212</v>
      </c>
      <c r="BL46" s="237">
        <v>296</v>
      </c>
      <c r="BM46" s="237">
        <v>387</v>
      </c>
      <c r="BN46" s="237">
        <v>341</v>
      </c>
      <c r="BO46" s="237">
        <v>86</v>
      </c>
      <c r="BP46" s="237">
        <v>0</v>
      </c>
      <c r="BQ46" s="237">
        <v>0</v>
      </c>
      <c r="BR46" s="237">
        <v>0</v>
      </c>
      <c r="BS46" s="237">
        <v>0</v>
      </c>
      <c r="BT46" s="237">
        <v>0</v>
      </c>
      <c r="BU46" s="237">
        <v>0</v>
      </c>
      <c r="BV46" s="237">
        <v>0</v>
      </c>
      <c r="BW46" s="237">
        <v>0</v>
      </c>
      <c r="BX46" s="134">
        <v>0</v>
      </c>
      <c r="BY46" s="134">
        <v>0</v>
      </c>
      <c r="BZ46" s="135">
        <v>0</v>
      </c>
    </row>
    <row r="47" spans="1:78" s="330" customFormat="1" x14ac:dyDescent="0.35">
      <c r="A47" s="326"/>
      <c r="B47" s="332" t="s">
        <v>383</v>
      </c>
      <c r="C47" s="326"/>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v>0</v>
      </c>
      <c r="BD47" s="237">
        <v>0</v>
      </c>
      <c r="BE47" s="237">
        <v>0</v>
      </c>
      <c r="BF47" s="237">
        <v>0</v>
      </c>
      <c r="BG47" s="237">
        <v>0</v>
      </c>
      <c r="BH47" s="237">
        <v>0</v>
      </c>
      <c r="BI47" s="237">
        <v>0</v>
      </c>
      <c r="BJ47" s="237">
        <v>0</v>
      </c>
      <c r="BK47" s="237">
        <v>0</v>
      </c>
      <c r="BL47" s="237">
        <v>0</v>
      </c>
      <c r="BM47" s="237">
        <v>133.6</v>
      </c>
      <c r="BN47" s="237">
        <v>104</v>
      </c>
      <c r="BO47" s="237">
        <v>0</v>
      </c>
      <c r="BP47" s="237">
        <v>0</v>
      </c>
      <c r="BQ47" s="237">
        <v>0</v>
      </c>
      <c r="BR47" s="237">
        <v>0</v>
      </c>
      <c r="BS47" s="237">
        <v>0</v>
      </c>
      <c r="BT47" s="237">
        <v>0</v>
      </c>
      <c r="BU47" s="237">
        <v>0</v>
      </c>
      <c r="BV47" s="237">
        <v>0</v>
      </c>
      <c r="BW47" s="237">
        <v>0</v>
      </c>
      <c r="BX47" s="134">
        <v>0</v>
      </c>
      <c r="BY47" s="134">
        <v>0</v>
      </c>
      <c r="BZ47" s="135">
        <v>0</v>
      </c>
    </row>
    <row r="48" spans="1:78" s="330" customFormat="1" x14ac:dyDescent="0.35">
      <c r="A48" s="326"/>
      <c r="B48" s="332" t="s">
        <v>385</v>
      </c>
      <c r="C48" s="326"/>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v>0</v>
      </c>
      <c r="BD48" s="237">
        <v>0</v>
      </c>
      <c r="BE48" s="237">
        <v>0</v>
      </c>
      <c r="BF48" s="237">
        <v>0</v>
      </c>
      <c r="BG48" s="237">
        <v>0</v>
      </c>
      <c r="BH48" s="237">
        <v>0</v>
      </c>
      <c r="BI48" s="237">
        <v>0</v>
      </c>
      <c r="BJ48" s="237">
        <v>0</v>
      </c>
      <c r="BK48" s="237">
        <v>0</v>
      </c>
      <c r="BL48" s="237">
        <v>0</v>
      </c>
      <c r="BM48" s="237">
        <v>0</v>
      </c>
      <c r="BN48" s="237">
        <v>0</v>
      </c>
      <c r="BO48" s="237">
        <v>0</v>
      </c>
      <c r="BP48" s="237">
        <v>0</v>
      </c>
      <c r="BQ48" s="237">
        <v>0</v>
      </c>
      <c r="BR48" s="237">
        <v>0</v>
      </c>
      <c r="BS48" s="237">
        <v>0</v>
      </c>
      <c r="BT48" s="237">
        <v>0</v>
      </c>
      <c r="BU48" s="237">
        <v>35.547130220537575</v>
      </c>
      <c r="BV48" s="237">
        <v>247.92144303655868</v>
      </c>
      <c r="BW48" s="237">
        <v>548.53235511247249</v>
      </c>
      <c r="BX48" s="134">
        <v>712.09560668729694</v>
      </c>
      <c r="BY48" s="134">
        <v>830.88326471136099</v>
      </c>
      <c r="BZ48" s="135">
        <v>948.25760870027977</v>
      </c>
    </row>
    <row r="49" spans="1:78" s="325" customFormat="1" ht="25.5" customHeight="1" x14ac:dyDescent="0.35">
      <c r="A49" s="349"/>
      <c r="B49" s="320" t="s">
        <v>393</v>
      </c>
      <c r="C49" s="160"/>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f t="shared" ref="BC49:BT49" si="8">SUM(BC50:BC55)</f>
        <v>1055.2299505568199</v>
      </c>
      <c r="BD49" s="322">
        <f t="shared" si="8"/>
        <v>4298.4947903652828</v>
      </c>
      <c r="BE49" s="322">
        <f t="shared" si="8"/>
        <v>5456.1261029772995</v>
      </c>
      <c r="BF49" s="322">
        <f t="shared" si="8"/>
        <v>6393.3457175844296</v>
      </c>
      <c r="BG49" s="322">
        <f t="shared" si="8"/>
        <v>22064.639754765318</v>
      </c>
      <c r="BH49" s="322">
        <f t="shared" si="8"/>
        <v>24606.115201712171</v>
      </c>
      <c r="BI49" s="322">
        <f t="shared" si="8"/>
        <v>26594.613241420993</v>
      </c>
      <c r="BJ49" s="322">
        <f t="shared" si="8"/>
        <v>28102.947653194598</v>
      </c>
      <c r="BK49" s="322">
        <f t="shared" si="8"/>
        <v>29807.708711596002</v>
      </c>
      <c r="BL49" s="322">
        <f t="shared" si="8"/>
        <v>34454.243115742698</v>
      </c>
      <c r="BM49" s="322">
        <f t="shared" si="8"/>
        <v>38599.977132890817</v>
      </c>
      <c r="BN49" s="322">
        <f t="shared" si="8"/>
        <v>40078.396983401071</v>
      </c>
      <c r="BO49" s="322">
        <f t="shared" si="8"/>
        <v>40651.535626930534</v>
      </c>
      <c r="BP49" s="322">
        <f t="shared" si="8"/>
        <v>40610.201127826265</v>
      </c>
      <c r="BQ49" s="322">
        <f t="shared" si="8"/>
        <v>39714.829102038493</v>
      </c>
      <c r="BR49" s="322">
        <f t="shared" si="8"/>
        <v>39869.758134116935</v>
      </c>
      <c r="BS49" s="322">
        <f t="shared" si="8"/>
        <v>38794.984911032894</v>
      </c>
      <c r="BT49" s="322">
        <f t="shared" si="8"/>
        <v>37685.6936465748</v>
      </c>
      <c r="BU49" s="322">
        <f t="shared" ref="BU49:BZ49" si="9">SUM(BU50:BU55)</f>
        <v>36131.234657042485</v>
      </c>
      <c r="BV49" s="322">
        <f t="shared" si="9"/>
        <v>36473.350538839688</v>
      </c>
      <c r="BW49" s="322">
        <f t="shared" si="9"/>
        <v>36067.48721450461</v>
      </c>
      <c r="BX49" s="187">
        <f t="shared" si="9"/>
        <v>36496.158503318511</v>
      </c>
      <c r="BY49" s="187">
        <f t="shared" si="9"/>
        <v>37066.336341744471</v>
      </c>
      <c r="BZ49" s="329">
        <f t="shared" si="9"/>
        <v>37722.141775390955</v>
      </c>
    </row>
    <row r="50" spans="1:78" s="330" customFormat="1" x14ac:dyDescent="0.35">
      <c r="A50" s="326"/>
      <c r="B50" s="238" t="s">
        <v>388</v>
      </c>
      <c r="C50" s="326"/>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v>0</v>
      </c>
      <c r="BD50" s="237">
        <v>0</v>
      </c>
      <c r="BE50" s="237">
        <v>0</v>
      </c>
      <c r="BF50" s="237">
        <v>0</v>
      </c>
      <c r="BG50" s="237">
        <v>12874.12400085073</v>
      </c>
      <c r="BH50" s="237">
        <v>15327.744681119742</v>
      </c>
      <c r="BI50" s="237">
        <v>16712.301983477388</v>
      </c>
      <c r="BJ50" s="237">
        <v>18030.81137074365</v>
      </c>
      <c r="BK50" s="237">
        <v>19342.611810079608</v>
      </c>
      <c r="BL50" s="237">
        <v>23268.858243645183</v>
      </c>
      <c r="BM50" s="237">
        <v>26651.727024537067</v>
      </c>
      <c r="BN50" s="237">
        <v>27878.190651787692</v>
      </c>
      <c r="BO50" s="237">
        <v>28782.150059510313</v>
      </c>
      <c r="BP50" s="237">
        <v>28831.8448145</v>
      </c>
      <c r="BQ50" s="237">
        <v>28653.80672933413</v>
      </c>
      <c r="BR50" s="237">
        <v>28671.735372237014</v>
      </c>
      <c r="BS50" s="237">
        <v>27502.493745514646</v>
      </c>
      <c r="BT50" s="237">
        <v>26432.850139124941</v>
      </c>
      <c r="BU50" s="237">
        <v>24900.960390171313</v>
      </c>
      <c r="BV50" s="237">
        <v>25072.932888194831</v>
      </c>
      <c r="BW50" s="237">
        <v>24363.364207860777</v>
      </c>
      <c r="BX50" s="134">
        <v>24448.433921160475</v>
      </c>
      <c r="BY50" s="134">
        <v>24663.669565499185</v>
      </c>
      <c r="BZ50" s="135">
        <v>24974.515055111457</v>
      </c>
    </row>
    <row r="51" spans="1:78" s="330" customFormat="1" x14ac:dyDescent="0.35">
      <c r="A51" s="326"/>
      <c r="B51" s="238" t="s">
        <v>389</v>
      </c>
      <c r="C51" s="326"/>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v>1055.2299505568199</v>
      </c>
      <c r="BD51" s="237">
        <v>4298.4947903652828</v>
      </c>
      <c r="BE51" s="237">
        <v>5456.1261029772995</v>
      </c>
      <c r="BF51" s="237">
        <v>6393.3457175844296</v>
      </c>
      <c r="BG51" s="237">
        <v>75.976259991636823</v>
      </c>
      <c r="BH51" s="237">
        <v>0</v>
      </c>
      <c r="BI51" s="237">
        <v>0</v>
      </c>
      <c r="BJ51" s="237">
        <v>0</v>
      </c>
      <c r="BK51" s="237">
        <v>0</v>
      </c>
      <c r="BL51" s="237">
        <v>0</v>
      </c>
      <c r="BM51" s="237">
        <v>0</v>
      </c>
      <c r="BN51" s="237">
        <v>0</v>
      </c>
      <c r="BO51" s="237">
        <v>0</v>
      </c>
      <c r="BP51" s="237">
        <v>0</v>
      </c>
      <c r="BQ51" s="237">
        <v>0</v>
      </c>
      <c r="BR51" s="237">
        <v>0</v>
      </c>
      <c r="BS51" s="237">
        <v>0</v>
      </c>
      <c r="BT51" s="237">
        <v>0</v>
      </c>
      <c r="BU51" s="237">
        <v>0</v>
      </c>
      <c r="BV51" s="237">
        <v>0</v>
      </c>
      <c r="BW51" s="237">
        <v>0</v>
      </c>
      <c r="BX51" s="134">
        <v>0</v>
      </c>
      <c r="BY51" s="134">
        <v>0</v>
      </c>
      <c r="BZ51" s="135">
        <v>0</v>
      </c>
    </row>
    <row r="52" spans="1:78" s="330" customFormat="1" x14ac:dyDescent="0.35">
      <c r="A52" s="326"/>
      <c r="B52" s="332" t="s">
        <v>392</v>
      </c>
      <c r="C52" s="326"/>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v>0</v>
      </c>
      <c r="BD52" s="237">
        <v>0</v>
      </c>
      <c r="BE52" s="237">
        <v>0</v>
      </c>
      <c r="BF52" s="237">
        <v>0</v>
      </c>
      <c r="BG52" s="237">
        <v>9114.53949392295</v>
      </c>
      <c r="BH52" s="237">
        <v>9278.3705205924289</v>
      </c>
      <c r="BI52" s="237">
        <v>9452.1882566145086</v>
      </c>
      <c r="BJ52" s="237">
        <v>9824.0936157842825</v>
      </c>
      <c r="BK52" s="237">
        <v>10259.685861516396</v>
      </c>
      <c r="BL52" s="237">
        <v>10898.584552097513</v>
      </c>
      <c r="BM52" s="237">
        <v>11443.974330956784</v>
      </c>
      <c r="BN52" s="237">
        <v>11769.154769909232</v>
      </c>
      <c r="BO52" s="237">
        <v>11786.060301156902</v>
      </c>
      <c r="BP52" s="237">
        <v>11778.356313326261</v>
      </c>
      <c r="BQ52" s="237">
        <v>11061.022372704359</v>
      </c>
      <c r="BR52" s="237">
        <v>11198.022761879922</v>
      </c>
      <c r="BS52" s="237">
        <v>11292.491165518248</v>
      </c>
      <c r="BT52" s="237">
        <v>11252.843507449856</v>
      </c>
      <c r="BU52" s="237">
        <v>11196.018061720279</v>
      </c>
      <c r="BV52" s="237">
        <v>11161.499691268815</v>
      </c>
      <c r="BW52" s="237">
        <v>11175.511082922972</v>
      </c>
      <c r="BX52" s="134">
        <v>11361.489349148012</v>
      </c>
      <c r="BY52" s="134">
        <v>11601.957762724127</v>
      </c>
      <c r="BZ52" s="135">
        <v>11833.805914549241</v>
      </c>
    </row>
    <row r="53" spans="1:78" s="330" customFormat="1" x14ac:dyDescent="0.35">
      <c r="A53" s="326"/>
      <c r="B53" s="332" t="s">
        <v>382</v>
      </c>
      <c r="C53" s="326"/>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v>0</v>
      </c>
      <c r="BD53" s="237">
        <v>0</v>
      </c>
      <c r="BE53" s="237">
        <v>0</v>
      </c>
      <c r="BF53" s="237">
        <v>0</v>
      </c>
      <c r="BG53" s="237">
        <v>0</v>
      </c>
      <c r="BH53" s="237">
        <v>0</v>
      </c>
      <c r="BI53" s="237">
        <v>430.12300132909712</v>
      </c>
      <c r="BJ53" s="237">
        <v>248.04266666666666</v>
      </c>
      <c r="BK53" s="237">
        <v>205.41104000000001</v>
      </c>
      <c r="BL53" s="237">
        <v>286.80032</v>
      </c>
      <c r="BM53" s="237">
        <v>374.97</v>
      </c>
      <c r="BN53" s="237">
        <v>330.3943697184859</v>
      </c>
      <c r="BO53" s="237">
        <v>83.325266263313168</v>
      </c>
      <c r="BP53" s="237">
        <v>0</v>
      </c>
      <c r="BQ53" s="237">
        <v>0</v>
      </c>
      <c r="BR53" s="237">
        <v>0</v>
      </c>
      <c r="BS53" s="237">
        <v>0</v>
      </c>
      <c r="BT53" s="237">
        <v>0</v>
      </c>
      <c r="BU53" s="237">
        <v>0</v>
      </c>
      <c r="BV53" s="237">
        <v>0</v>
      </c>
      <c r="BW53" s="237">
        <v>0</v>
      </c>
      <c r="BX53" s="134">
        <v>0</v>
      </c>
      <c r="BY53" s="134">
        <v>0</v>
      </c>
      <c r="BZ53" s="135">
        <v>0</v>
      </c>
    </row>
    <row r="54" spans="1:78" s="330" customFormat="1" x14ac:dyDescent="0.35">
      <c r="A54" s="326"/>
      <c r="B54" s="332" t="s">
        <v>383</v>
      </c>
      <c r="C54" s="326"/>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v>0</v>
      </c>
      <c r="BD54" s="237">
        <v>0</v>
      </c>
      <c r="BE54" s="237">
        <v>0</v>
      </c>
      <c r="BF54" s="237">
        <v>0</v>
      </c>
      <c r="BG54" s="237">
        <v>0</v>
      </c>
      <c r="BH54" s="237">
        <v>0</v>
      </c>
      <c r="BI54" s="237">
        <v>0</v>
      </c>
      <c r="BJ54" s="237">
        <v>0</v>
      </c>
      <c r="BK54" s="237">
        <v>0</v>
      </c>
      <c r="BL54" s="237">
        <v>0</v>
      </c>
      <c r="BM54" s="237">
        <v>129.30577739695983</v>
      </c>
      <c r="BN54" s="237">
        <v>100.65719198565735</v>
      </c>
      <c r="BO54" s="237">
        <v>0</v>
      </c>
      <c r="BP54" s="237">
        <v>0</v>
      </c>
      <c r="BQ54" s="237">
        <v>0</v>
      </c>
      <c r="BR54" s="237">
        <v>0</v>
      </c>
      <c r="BS54" s="237">
        <v>0</v>
      </c>
      <c r="BT54" s="237">
        <v>0</v>
      </c>
      <c r="BU54" s="237">
        <v>0</v>
      </c>
      <c r="BV54" s="237">
        <v>0</v>
      </c>
      <c r="BW54" s="237">
        <v>0</v>
      </c>
      <c r="BX54" s="134">
        <v>0</v>
      </c>
      <c r="BY54" s="134">
        <v>0</v>
      </c>
      <c r="BZ54" s="135">
        <v>0</v>
      </c>
    </row>
    <row r="55" spans="1:78" s="330" customFormat="1" x14ac:dyDescent="0.35">
      <c r="A55" s="326"/>
      <c r="B55" s="332" t="s">
        <v>385</v>
      </c>
      <c r="C55" s="326"/>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v>0</v>
      </c>
      <c r="BD55" s="237">
        <v>0</v>
      </c>
      <c r="BE55" s="237">
        <v>0</v>
      </c>
      <c r="BF55" s="237">
        <v>0</v>
      </c>
      <c r="BG55" s="237">
        <v>0</v>
      </c>
      <c r="BH55" s="237">
        <v>0</v>
      </c>
      <c r="BI55" s="237">
        <v>0</v>
      </c>
      <c r="BJ55" s="237">
        <v>0</v>
      </c>
      <c r="BK55" s="237">
        <v>0</v>
      </c>
      <c r="BL55" s="237">
        <v>0</v>
      </c>
      <c r="BM55" s="237">
        <v>0</v>
      </c>
      <c r="BN55" s="237">
        <v>0</v>
      </c>
      <c r="BO55" s="237">
        <v>0</v>
      </c>
      <c r="BP55" s="237">
        <v>0</v>
      </c>
      <c r="BQ55" s="237">
        <v>0</v>
      </c>
      <c r="BR55" s="237">
        <v>0</v>
      </c>
      <c r="BS55" s="237">
        <v>0</v>
      </c>
      <c r="BT55" s="237">
        <v>0</v>
      </c>
      <c r="BU55" s="237">
        <v>34.256205150891198</v>
      </c>
      <c r="BV55" s="237">
        <v>238.91795937604394</v>
      </c>
      <c r="BW55" s="237">
        <v>528.61192372086202</v>
      </c>
      <c r="BX55" s="134">
        <v>686.23523301002695</v>
      </c>
      <c r="BY55" s="134">
        <v>800.70901352115322</v>
      </c>
      <c r="BZ55" s="135">
        <v>913.82080573026474</v>
      </c>
    </row>
    <row r="56" spans="1:78" s="325" customFormat="1" ht="25.5" customHeight="1" x14ac:dyDescent="0.35">
      <c r="A56" s="349"/>
      <c r="B56" s="320" t="s">
        <v>394</v>
      </c>
      <c r="C56" s="160"/>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f t="shared" ref="BC56:BU56" si="10">SUM(BC57:BC62)</f>
        <v>41.770049443180113</v>
      </c>
      <c r="BD56" s="322">
        <f t="shared" si="10"/>
        <v>170.50520963471732</v>
      </c>
      <c r="BE56" s="322">
        <f t="shared" si="10"/>
        <v>216.87389702270028</v>
      </c>
      <c r="BF56" s="322">
        <f t="shared" si="10"/>
        <v>254.65428241557058</v>
      </c>
      <c r="BG56" s="322">
        <f t="shared" si="10"/>
        <v>800.30142825320695</v>
      </c>
      <c r="BH56" s="322">
        <f t="shared" si="10"/>
        <v>882.83130504474525</v>
      </c>
      <c r="BI56" s="322">
        <f t="shared" si="10"/>
        <v>951.25222367976789</v>
      </c>
      <c r="BJ56" s="322">
        <f t="shared" si="10"/>
        <v>992.99152780372401</v>
      </c>
      <c r="BK56" s="322">
        <f t="shared" si="10"/>
        <v>1037.2292928928825</v>
      </c>
      <c r="BL56" s="322">
        <f t="shared" si="10"/>
        <v>1202.8866356476374</v>
      </c>
      <c r="BM56" s="322">
        <f t="shared" si="10"/>
        <v>1345.5875971091873</v>
      </c>
      <c r="BN56" s="322">
        <f t="shared" si="10"/>
        <v>1405.9431405779126</v>
      </c>
      <c r="BO56" s="322">
        <f t="shared" si="10"/>
        <v>1441.80453931947</v>
      </c>
      <c r="BP56" s="322">
        <f t="shared" si="10"/>
        <v>1444.9393295737391</v>
      </c>
      <c r="BQ56" s="322">
        <f t="shared" si="10"/>
        <v>1433.127350050376</v>
      </c>
      <c r="BR56" s="322">
        <f t="shared" si="10"/>
        <v>1444.1983179719309</v>
      </c>
      <c r="BS56" s="322">
        <f t="shared" si="10"/>
        <v>1424.880689195973</v>
      </c>
      <c r="BT56" s="322">
        <f t="shared" si="10"/>
        <v>1383.219453124073</v>
      </c>
      <c r="BU56" s="322">
        <f t="shared" si="10"/>
        <v>1324.8267966701151</v>
      </c>
      <c r="BV56" s="322">
        <f>SUM(BV57:BV62)</f>
        <v>1337.832353494211</v>
      </c>
      <c r="BW56" s="322">
        <f>SUM(BW57:BW62)</f>
        <v>1322.4917147509047</v>
      </c>
      <c r="BX56" s="187">
        <f>SUM(BX57:BX62)</f>
        <v>1338.0364743952548</v>
      </c>
      <c r="BY56" s="187">
        <f>SUM(BY57:BY62)</f>
        <v>1358.7352565934373</v>
      </c>
      <c r="BZ56" s="329">
        <f>SUM(BZ57:BZ62)</f>
        <v>1382.6891140364407</v>
      </c>
    </row>
    <row r="57" spans="1:78" s="330" customFormat="1" x14ac:dyDescent="0.35">
      <c r="A57" s="326"/>
      <c r="B57" s="238" t="s">
        <v>388</v>
      </c>
      <c r="C57" s="326"/>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v>0</v>
      </c>
      <c r="BD57" s="237">
        <v>0</v>
      </c>
      <c r="BE57" s="237">
        <v>0</v>
      </c>
      <c r="BF57" s="237">
        <v>0</v>
      </c>
      <c r="BG57" s="237">
        <v>486.87599914926903</v>
      </c>
      <c r="BH57" s="237">
        <v>568.25531888025728</v>
      </c>
      <c r="BI57" s="237">
        <v>619.69801652261253</v>
      </c>
      <c r="BJ57" s="237">
        <v>653.18862925635108</v>
      </c>
      <c r="BK57" s="237">
        <v>687.38818992039103</v>
      </c>
      <c r="BL57" s="237">
        <v>830.3039377451513</v>
      </c>
      <c r="BM57" s="237">
        <v>949.27297546293153</v>
      </c>
      <c r="BN57" s="237">
        <v>1001.303276532307</v>
      </c>
      <c r="BO57" s="237">
        <v>1047.9380549696853</v>
      </c>
      <c r="BP57" s="237">
        <v>1056</v>
      </c>
      <c r="BQ57" s="237">
        <v>1056.1932706658681</v>
      </c>
      <c r="BR57" s="237">
        <v>1060.264627762986</v>
      </c>
      <c r="BS57" s="237">
        <v>1036.4154026253539</v>
      </c>
      <c r="BT57" s="237">
        <v>996.10650848506077</v>
      </c>
      <c r="BU57" s="237">
        <v>938.37813862775079</v>
      </c>
      <c r="BV57" s="237">
        <v>944.85882170430273</v>
      </c>
      <c r="BW57" s="237">
        <v>918.11914070215005</v>
      </c>
      <c r="BX57" s="134">
        <v>921.32494312779772</v>
      </c>
      <c r="BY57" s="134">
        <v>929.43597258755392</v>
      </c>
      <c r="BZ57" s="135">
        <v>941.15000318608168</v>
      </c>
    </row>
    <row r="58" spans="1:78" s="330" customFormat="1" x14ac:dyDescent="0.35">
      <c r="A58" s="326"/>
      <c r="B58" s="238" t="s">
        <v>389</v>
      </c>
      <c r="C58" s="326"/>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v>41.770049443180113</v>
      </c>
      <c r="BD58" s="237">
        <v>170.50520963471732</v>
      </c>
      <c r="BE58" s="237">
        <v>216.87389702270028</v>
      </c>
      <c r="BF58" s="237">
        <v>254.65428241557058</v>
      </c>
      <c r="BG58" s="237">
        <v>3.0237400083631809</v>
      </c>
      <c r="BH58" s="237">
        <v>0</v>
      </c>
      <c r="BI58" s="237">
        <v>0</v>
      </c>
      <c r="BJ58" s="237">
        <v>0</v>
      </c>
      <c r="BK58" s="237">
        <v>0</v>
      </c>
      <c r="BL58" s="237">
        <v>0</v>
      </c>
      <c r="BM58" s="237">
        <v>0</v>
      </c>
      <c r="BN58" s="237">
        <v>0</v>
      </c>
      <c r="BO58" s="237">
        <v>0</v>
      </c>
      <c r="BP58" s="237">
        <v>0</v>
      </c>
      <c r="BQ58" s="237">
        <v>0</v>
      </c>
      <c r="BR58" s="237">
        <v>0</v>
      </c>
      <c r="BS58" s="237">
        <v>0</v>
      </c>
      <c r="BT58" s="237">
        <v>0</v>
      </c>
      <c r="BU58" s="237">
        <v>0</v>
      </c>
      <c r="BV58" s="237">
        <v>0</v>
      </c>
      <c r="BW58" s="237">
        <v>0</v>
      </c>
      <c r="BX58" s="134">
        <v>0</v>
      </c>
      <c r="BY58" s="134">
        <v>0</v>
      </c>
      <c r="BZ58" s="135">
        <v>0</v>
      </c>
    </row>
    <row r="59" spans="1:78" s="330" customFormat="1" x14ac:dyDescent="0.35">
      <c r="A59" s="326"/>
      <c r="B59" s="332" t="s">
        <v>392</v>
      </c>
      <c r="C59" s="326"/>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v>0</v>
      </c>
      <c r="BD59" s="237">
        <v>0</v>
      </c>
      <c r="BE59" s="237">
        <v>0</v>
      </c>
      <c r="BF59" s="237">
        <v>0</v>
      </c>
      <c r="BG59" s="237">
        <v>310.4016890955748</v>
      </c>
      <c r="BH59" s="237">
        <v>314.57598616448797</v>
      </c>
      <c r="BI59" s="237">
        <v>317.75920848625236</v>
      </c>
      <c r="BJ59" s="237">
        <v>331.84556521403965</v>
      </c>
      <c r="BK59" s="237">
        <v>343.25214297249147</v>
      </c>
      <c r="BL59" s="237">
        <v>363.38301790248613</v>
      </c>
      <c r="BM59" s="237">
        <v>379.99039904321546</v>
      </c>
      <c r="BN59" s="237">
        <v>390.69142574974882</v>
      </c>
      <c r="BO59" s="237">
        <v>391.19175061309789</v>
      </c>
      <c r="BP59" s="237">
        <v>388.93932957373897</v>
      </c>
      <c r="BQ59" s="237">
        <v>376.93407938450781</v>
      </c>
      <c r="BR59" s="237">
        <v>383.93369020894488</v>
      </c>
      <c r="BS59" s="237">
        <v>388.46528657061913</v>
      </c>
      <c r="BT59" s="237">
        <v>387.11294463901208</v>
      </c>
      <c r="BU59" s="237">
        <v>385.15773297271784</v>
      </c>
      <c r="BV59" s="237">
        <v>383.97004812939349</v>
      </c>
      <c r="BW59" s="237">
        <v>384.45214265714429</v>
      </c>
      <c r="BX59" s="134">
        <v>390.85115759018709</v>
      </c>
      <c r="BY59" s="134">
        <v>399.1250328156757</v>
      </c>
      <c r="BZ59" s="135">
        <v>407.1023078803442</v>
      </c>
    </row>
    <row r="60" spans="1:78" s="330" customFormat="1" x14ac:dyDescent="0.35">
      <c r="A60" s="326"/>
      <c r="B60" s="332" t="s">
        <v>382</v>
      </c>
      <c r="C60" s="326"/>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v>0</v>
      </c>
      <c r="BD60" s="237">
        <v>0</v>
      </c>
      <c r="BE60" s="237">
        <v>0</v>
      </c>
      <c r="BF60" s="237">
        <v>0</v>
      </c>
      <c r="BG60" s="237">
        <v>0</v>
      </c>
      <c r="BH60" s="237">
        <v>0</v>
      </c>
      <c r="BI60" s="237">
        <v>13.794998670902904</v>
      </c>
      <c r="BJ60" s="237">
        <v>7.9573333333333336</v>
      </c>
      <c r="BK60" s="237">
        <v>6.5889599999999993</v>
      </c>
      <c r="BL60" s="237">
        <v>9.1996800000000007</v>
      </c>
      <c r="BM60" s="237">
        <v>12.029999999999998</v>
      </c>
      <c r="BN60" s="237">
        <v>10.605630281514076</v>
      </c>
      <c r="BO60" s="237">
        <v>2.6747337366868345</v>
      </c>
      <c r="BP60" s="237">
        <v>0</v>
      </c>
      <c r="BQ60" s="237">
        <v>0</v>
      </c>
      <c r="BR60" s="237">
        <v>0</v>
      </c>
      <c r="BS60" s="237">
        <v>0</v>
      </c>
      <c r="BT60" s="237">
        <v>0</v>
      </c>
      <c r="BU60" s="237">
        <v>0</v>
      </c>
      <c r="BV60" s="237">
        <v>0</v>
      </c>
      <c r="BW60" s="237">
        <v>0</v>
      </c>
      <c r="BX60" s="134">
        <v>0</v>
      </c>
      <c r="BY60" s="134">
        <v>0</v>
      </c>
      <c r="BZ60" s="135">
        <v>0</v>
      </c>
    </row>
    <row r="61" spans="1:78" s="330" customFormat="1" x14ac:dyDescent="0.35">
      <c r="A61" s="326"/>
      <c r="B61" s="332" t="s">
        <v>383</v>
      </c>
      <c r="C61" s="326"/>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v>0</v>
      </c>
      <c r="BD61" s="237">
        <v>0</v>
      </c>
      <c r="BE61" s="237">
        <v>0</v>
      </c>
      <c r="BF61" s="237">
        <v>0</v>
      </c>
      <c r="BG61" s="237">
        <v>0</v>
      </c>
      <c r="BH61" s="237">
        <v>0</v>
      </c>
      <c r="BI61" s="237">
        <v>0</v>
      </c>
      <c r="BJ61" s="237">
        <v>0</v>
      </c>
      <c r="BK61" s="237">
        <v>0</v>
      </c>
      <c r="BL61" s="237">
        <v>0</v>
      </c>
      <c r="BM61" s="237">
        <v>4.2942226030401782</v>
      </c>
      <c r="BN61" s="237">
        <v>3.3428080143426531</v>
      </c>
      <c r="BO61" s="237">
        <v>0</v>
      </c>
      <c r="BP61" s="237">
        <v>0</v>
      </c>
      <c r="BQ61" s="237">
        <v>0</v>
      </c>
      <c r="BR61" s="237">
        <v>0</v>
      </c>
      <c r="BS61" s="237">
        <v>0</v>
      </c>
      <c r="BT61" s="237">
        <v>0</v>
      </c>
      <c r="BU61" s="237">
        <v>0</v>
      </c>
      <c r="BV61" s="237">
        <v>0</v>
      </c>
      <c r="BW61" s="237">
        <v>0</v>
      </c>
      <c r="BX61" s="134">
        <v>0</v>
      </c>
      <c r="BY61" s="134">
        <v>0</v>
      </c>
      <c r="BZ61" s="135">
        <v>0</v>
      </c>
    </row>
    <row r="62" spans="1:78" s="330" customFormat="1" x14ac:dyDescent="0.35">
      <c r="A62" s="326"/>
      <c r="B62" s="332" t="s">
        <v>385</v>
      </c>
      <c r="C62" s="326"/>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v>0</v>
      </c>
      <c r="BD62" s="237">
        <v>0</v>
      </c>
      <c r="BE62" s="237">
        <v>0</v>
      </c>
      <c r="BF62" s="237">
        <v>0</v>
      </c>
      <c r="BG62" s="237">
        <v>0</v>
      </c>
      <c r="BH62" s="237">
        <v>0</v>
      </c>
      <c r="BI62" s="237">
        <v>0</v>
      </c>
      <c r="BJ62" s="237">
        <v>0</v>
      </c>
      <c r="BK62" s="237">
        <v>0</v>
      </c>
      <c r="BL62" s="237">
        <v>0</v>
      </c>
      <c r="BM62" s="237">
        <v>0</v>
      </c>
      <c r="BN62" s="237">
        <v>0</v>
      </c>
      <c r="BO62" s="237">
        <v>0</v>
      </c>
      <c r="BP62" s="237">
        <v>0</v>
      </c>
      <c r="BQ62" s="237">
        <v>0</v>
      </c>
      <c r="BR62" s="237">
        <v>0</v>
      </c>
      <c r="BS62" s="237">
        <v>0</v>
      </c>
      <c r="BT62" s="237">
        <v>0</v>
      </c>
      <c r="BU62" s="237">
        <v>1.2909250696463799</v>
      </c>
      <c r="BV62" s="237">
        <v>9.0034836605147603</v>
      </c>
      <c r="BW62" s="237">
        <v>19.920431391610453</v>
      </c>
      <c r="BX62" s="134">
        <v>25.860373677270029</v>
      </c>
      <c r="BY62" s="134">
        <v>30.17425119020773</v>
      </c>
      <c r="BZ62" s="135">
        <v>34.436802970014995</v>
      </c>
    </row>
    <row r="63" spans="1:78" ht="16" thickBot="1" x14ac:dyDescent="0.4">
      <c r="A63" s="353"/>
      <c r="B63" s="354"/>
      <c r="C63" s="353"/>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356"/>
    </row>
    <row r="64" spans="1:78" x14ac:dyDescent="0.35">
      <c r="B64" s="35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C43"/>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359" customWidth="1"/>
    <col min="76" max="76" width="12.7265625" style="357" customWidth="1"/>
    <col min="77" max="78" width="12.7265625" style="316" customWidth="1"/>
    <col min="79" max="16384" width="9.08984375" style="357"/>
  </cols>
  <sheetData>
    <row r="1" spans="1:81" s="14"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row>
    <row r="2" spans="1:81" s="316" customFormat="1" ht="15.75" customHeight="1" x14ac:dyDescent="0.35">
      <c r="A2" s="40" t="s">
        <v>588</v>
      </c>
      <c r="B2" s="16" t="s">
        <v>395</v>
      </c>
      <c r="C2" s="315"/>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81" s="316" customFormat="1" x14ac:dyDescent="0.35">
      <c r="A3" s="45">
        <v>2018</v>
      </c>
      <c r="B3" s="317" t="s">
        <v>118</v>
      </c>
      <c r="C3" s="318"/>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81" s="232" customFormat="1" ht="26.25" customHeight="1" x14ac:dyDescent="0.35">
      <c r="A4" s="360"/>
      <c r="B4" s="327" t="s">
        <v>88</v>
      </c>
      <c r="C4" s="88"/>
      <c r="D4" s="361">
        <v>15.7</v>
      </c>
      <c r="E4" s="361">
        <v>21.3</v>
      </c>
      <c r="F4" s="361">
        <v>21.7</v>
      </c>
      <c r="G4" s="361">
        <v>24</v>
      </c>
      <c r="H4" s="361">
        <v>28</v>
      </c>
      <c r="I4" s="361">
        <v>30.5</v>
      </c>
      <c r="J4" s="361">
        <v>32</v>
      </c>
      <c r="K4" s="361">
        <v>35.700000000000003</v>
      </c>
      <c r="L4" s="361">
        <v>38.200000000000003</v>
      </c>
      <c r="M4" s="361">
        <v>43.8</v>
      </c>
      <c r="N4" s="361">
        <v>57.5</v>
      </c>
      <c r="O4" s="361">
        <v>61.5</v>
      </c>
      <c r="P4" s="361">
        <v>65.5</v>
      </c>
      <c r="Q4" s="361">
        <v>80</v>
      </c>
      <c r="R4" s="361">
        <v>84</v>
      </c>
      <c r="S4" s="361">
        <v>99</v>
      </c>
      <c r="T4" s="361">
        <v>108</v>
      </c>
      <c r="U4" s="361">
        <v>136</v>
      </c>
      <c r="V4" s="361">
        <v>141</v>
      </c>
      <c r="W4" s="361">
        <v>148</v>
      </c>
      <c r="X4" s="361">
        <v>154</v>
      </c>
      <c r="Y4" s="361">
        <v>162</v>
      </c>
      <c r="Z4" s="361">
        <v>168</v>
      </c>
      <c r="AA4" s="361">
        <v>196</v>
      </c>
      <c r="AB4" s="361">
        <v>220</v>
      </c>
      <c r="AC4" s="361">
        <v>245</v>
      </c>
      <c r="AD4" s="361">
        <v>310</v>
      </c>
      <c r="AE4" s="361">
        <v>393</v>
      </c>
      <c r="AF4" s="361">
        <v>434</v>
      </c>
      <c r="AG4" s="361">
        <v>466</v>
      </c>
      <c r="AH4" s="361">
        <f>SUM(AH5:AH6)</f>
        <v>505</v>
      </c>
      <c r="AI4" s="361">
        <f t="shared" ref="AI4:BZ4" si="0">SUM(AI5:AI6)</f>
        <v>562.99999999999989</v>
      </c>
      <c r="AJ4" s="361">
        <f t="shared" si="0"/>
        <v>637.99999999999989</v>
      </c>
      <c r="AK4" s="361">
        <f t="shared" si="0"/>
        <v>691</v>
      </c>
      <c r="AL4" s="361">
        <f t="shared" si="0"/>
        <v>725</v>
      </c>
      <c r="AM4" s="361">
        <f t="shared" si="0"/>
        <v>771</v>
      </c>
      <c r="AN4" s="361">
        <f t="shared" si="0"/>
        <v>785</v>
      </c>
      <c r="AO4" s="361">
        <f t="shared" si="0"/>
        <v>800</v>
      </c>
      <c r="AP4" s="361">
        <f t="shared" si="0"/>
        <v>825</v>
      </c>
      <c r="AQ4" s="361">
        <f t="shared" si="0"/>
        <v>839.25</v>
      </c>
      <c r="AR4" s="361">
        <f t="shared" si="0"/>
        <v>850.16399999999999</v>
      </c>
      <c r="AS4" s="361">
        <f t="shared" si="0"/>
        <v>852.303</v>
      </c>
      <c r="AT4" s="361">
        <f t="shared" si="0"/>
        <v>889.38600000000008</v>
      </c>
      <c r="AU4" s="361">
        <f t="shared" si="0"/>
        <v>1010.5989999999999</v>
      </c>
      <c r="AV4" s="361">
        <f t="shared" si="0"/>
        <v>1010</v>
      </c>
      <c r="AW4" s="361">
        <f t="shared" si="0"/>
        <v>1040</v>
      </c>
      <c r="AX4" s="361">
        <f t="shared" si="0"/>
        <v>1022</v>
      </c>
      <c r="AY4" s="361">
        <f t="shared" si="0"/>
        <v>1016.385</v>
      </c>
      <c r="AZ4" s="361">
        <f t="shared" si="0"/>
        <v>981.24099999999999</v>
      </c>
      <c r="BA4" s="361">
        <f t="shared" si="0"/>
        <v>987.07300000000021</v>
      </c>
      <c r="BB4" s="361">
        <f t="shared" si="0"/>
        <v>974.40599999999995</v>
      </c>
      <c r="BC4" s="361">
        <f t="shared" si="0"/>
        <v>1001.69</v>
      </c>
      <c r="BD4" s="361">
        <f t="shared" si="0"/>
        <v>985.85</v>
      </c>
      <c r="BE4" s="361">
        <f t="shared" si="0"/>
        <v>1099.2956646600001</v>
      </c>
      <c r="BF4" s="361">
        <f t="shared" si="0"/>
        <v>1087.4146320899999</v>
      </c>
      <c r="BG4" s="361">
        <f t="shared" si="0"/>
        <v>1006.6780681472775</v>
      </c>
      <c r="BH4" s="361">
        <f t="shared" si="0"/>
        <v>922.80799999999999</v>
      </c>
      <c r="BI4" s="361">
        <f t="shared" si="0"/>
        <v>874.53990900999997</v>
      </c>
      <c r="BJ4" s="361">
        <f t="shared" si="0"/>
        <v>796.54773575000013</v>
      </c>
      <c r="BK4" s="361">
        <f t="shared" si="0"/>
        <v>736.17217767890315</v>
      </c>
      <c r="BL4" s="361">
        <f t="shared" si="0"/>
        <v>674.75018944999999</v>
      </c>
      <c r="BM4" s="361">
        <f t="shared" si="0"/>
        <v>649.6405096899997</v>
      </c>
      <c r="BN4" s="361">
        <f t="shared" si="0"/>
        <v>613.52423453000017</v>
      </c>
      <c r="BO4" s="361">
        <f t="shared" si="0"/>
        <v>593.95801391999976</v>
      </c>
      <c r="BP4" s="361">
        <f t="shared" si="0"/>
        <v>592.53994551999983</v>
      </c>
      <c r="BQ4" s="361">
        <f t="shared" si="0"/>
        <v>582.23100191999993</v>
      </c>
      <c r="BR4" s="361">
        <f t="shared" si="0"/>
        <v>570.66566029000023</v>
      </c>
      <c r="BS4" s="361">
        <f t="shared" si="0"/>
        <v>568.92046535000088</v>
      </c>
      <c r="BT4" s="361">
        <f t="shared" si="0"/>
        <v>557.33749349999994</v>
      </c>
      <c r="BU4" s="361">
        <f>SUM(BU5:BU6)</f>
        <v>511.58439945181107</v>
      </c>
      <c r="BV4" s="361">
        <f t="shared" si="0"/>
        <v>496.48379132520103</v>
      </c>
      <c r="BW4" s="361">
        <f t="shared" si="0"/>
        <v>468.6330326187159</v>
      </c>
      <c r="BX4" s="361">
        <f t="shared" si="0"/>
        <v>433.6981177582324</v>
      </c>
      <c r="BY4" s="361">
        <f t="shared" si="0"/>
        <v>401.65528929379576</v>
      </c>
      <c r="BZ4" s="362">
        <f t="shared" si="0"/>
        <v>373.16479524274752</v>
      </c>
    </row>
    <row r="5" spans="1:81" s="232" customFormat="1" x14ac:dyDescent="0.35">
      <c r="A5" s="363"/>
      <c r="B5" s="119" t="s">
        <v>324</v>
      </c>
      <c r="C5" s="88"/>
      <c r="D5" s="364">
        <f t="shared" ref="D5:BO5" si="1">SUM(D8, D10,D13)</f>
        <v>0</v>
      </c>
      <c r="E5" s="364">
        <f t="shared" si="1"/>
        <v>0</v>
      </c>
      <c r="F5" s="364">
        <f t="shared" si="1"/>
        <v>0</v>
      </c>
      <c r="G5" s="364">
        <f t="shared" si="1"/>
        <v>0</v>
      </c>
      <c r="H5" s="364">
        <f t="shared" si="1"/>
        <v>0</v>
      </c>
      <c r="I5" s="364">
        <f t="shared" si="1"/>
        <v>0</v>
      </c>
      <c r="J5" s="364">
        <f t="shared" si="1"/>
        <v>0</v>
      </c>
      <c r="K5" s="364">
        <f t="shared" si="1"/>
        <v>0</v>
      </c>
      <c r="L5" s="364">
        <f t="shared" si="1"/>
        <v>0</v>
      </c>
      <c r="M5" s="364">
        <f t="shared" si="1"/>
        <v>0</v>
      </c>
      <c r="N5" s="364">
        <f t="shared" si="1"/>
        <v>0</v>
      </c>
      <c r="O5" s="364">
        <f t="shared" si="1"/>
        <v>0</v>
      </c>
      <c r="P5" s="364">
        <f t="shared" si="1"/>
        <v>0</v>
      </c>
      <c r="Q5" s="364">
        <f t="shared" si="1"/>
        <v>0</v>
      </c>
      <c r="R5" s="364">
        <f t="shared" si="1"/>
        <v>0</v>
      </c>
      <c r="S5" s="364">
        <f t="shared" si="1"/>
        <v>0</v>
      </c>
      <c r="T5" s="364">
        <f t="shared" si="1"/>
        <v>0</v>
      </c>
      <c r="U5" s="364">
        <f t="shared" si="1"/>
        <v>0</v>
      </c>
      <c r="V5" s="364">
        <f t="shared" si="1"/>
        <v>0</v>
      </c>
      <c r="W5" s="364">
        <f t="shared" si="1"/>
        <v>0</v>
      </c>
      <c r="X5" s="364">
        <f t="shared" si="1"/>
        <v>0</v>
      </c>
      <c r="Y5" s="364">
        <f t="shared" si="1"/>
        <v>0</v>
      </c>
      <c r="Z5" s="364">
        <f t="shared" si="1"/>
        <v>0</v>
      </c>
      <c r="AA5" s="364">
        <f t="shared" si="1"/>
        <v>0</v>
      </c>
      <c r="AB5" s="364">
        <f t="shared" si="1"/>
        <v>0</v>
      </c>
      <c r="AC5" s="364">
        <f t="shared" si="1"/>
        <v>0</v>
      </c>
      <c r="AD5" s="364">
        <f t="shared" si="1"/>
        <v>0</v>
      </c>
      <c r="AE5" s="364">
        <f t="shared" si="1"/>
        <v>0</v>
      </c>
      <c r="AF5" s="364">
        <f t="shared" si="1"/>
        <v>0</v>
      </c>
      <c r="AG5" s="364">
        <f t="shared" si="1"/>
        <v>0</v>
      </c>
      <c r="AH5" s="364">
        <f t="shared" si="1"/>
        <v>433.19637841651365</v>
      </c>
      <c r="AI5" s="364">
        <f t="shared" si="1"/>
        <v>491.69011230548637</v>
      </c>
      <c r="AJ5" s="364">
        <f t="shared" si="1"/>
        <v>556.78557678919367</v>
      </c>
      <c r="AK5" s="364">
        <f t="shared" si="1"/>
        <v>602.69066695632307</v>
      </c>
      <c r="AL5" s="364">
        <f t="shared" si="1"/>
        <v>638.92866433160452</v>
      </c>
      <c r="AM5" s="364">
        <f t="shared" si="1"/>
        <v>676.46664247621209</v>
      </c>
      <c r="AN5" s="364">
        <f t="shared" si="1"/>
        <v>690.46052004690171</v>
      </c>
      <c r="AO5" s="364">
        <f t="shared" si="1"/>
        <v>700.08555842769397</v>
      </c>
      <c r="AP5" s="364">
        <f t="shared" si="1"/>
        <v>724.45946224287422</v>
      </c>
      <c r="AQ5" s="364">
        <f t="shared" si="1"/>
        <v>734.90769715392037</v>
      </c>
      <c r="AR5" s="364">
        <f t="shared" si="1"/>
        <v>742.36020250581066</v>
      </c>
      <c r="AS5" s="364">
        <f t="shared" si="1"/>
        <v>730.13111097207798</v>
      </c>
      <c r="AT5" s="364">
        <f t="shared" si="1"/>
        <v>775.26191022330795</v>
      </c>
      <c r="AU5" s="364">
        <f t="shared" si="1"/>
        <v>863.60627344005002</v>
      </c>
      <c r="AV5" s="364">
        <f t="shared" si="1"/>
        <v>852.2527553950282</v>
      </c>
      <c r="AW5" s="364">
        <f t="shared" si="1"/>
        <v>873.20359314762982</v>
      </c>
      <c r="AX5" s="364">
        <f t="shared" si="1"/>
        <v>859.06318218085562</v>
      </c>
      <c r="AY5" s="364">
        <f t="shared" si="1"/>
        <v>851.731324624629</v>
      </c>
      <c r="AZ5" s="364">
        <f t="shared" si="1"/>
        <v>829.88126142015744</v>
      </c>
      <c r="BA5" s="364">
        <f t="shared" si="1"/>
        <v>847.58109511712473</v>
      </c>
      <c r="BB5" s="364">
        <f t="shared" si="1"/>
        <v>839.89658660323107</v>
      </c>
      <c r="BC5" s="364">
        <f t="shared" si="1"/>
        <v>872.56183395470418</v>
      </c>
      <c r="BD5" s="364">
        <f t="shared" si="1"/>
        <v>865.87408814187211</v>
      </c>
      <c r="BE5" s="364">
        <f t="shared" si="1"/>
        <v>975.0571849050001</v>
      </c>
      <c r="BF5" s="364">
        <f t="shared" si="1"/>
        <v>958.2172410367499</v>
      </c>
      <c r="BG5" s="364">
        <f t="shared" si="1"/>
        <v>884.55214787227749</v>
      </c>
      <c r="BH5" s="364">
        <f t="shared" si="1"/>
        <v>804.2732521245</v>
      </c>
      <c r="BI5" s="364">
        <f t="shared" si="1"/>
        <v>764.43906345325001</v>
      </c>
      <c r="BJ5" s="364">
        <f t="shared" si="1"/>
        <v>698.14931705625008</v>
      </c>
      <c r="BK5" s="364">
        <f t="shared" si="1"/>
        <v>657.23492130667955</v>
      </c>
      <c r="BL5" s="364">
        <f t="shared" si="1"/>
        <v>609.35377852930276</v>
      </c>
      <c r="BM5" s="364">
        <f t="shared" si="1"/>
        <v>598.15693215526335</v>
      </c>
      <c r="BN5" s="364">
        <f t="shared" si="1"/>
        <v>563.29060795511202</v>
      </c>
      <c r="BO5" s="364">
        <f t="shared" si="1"/>
        <v>556.61229230695847</v>
      </c>
      <c r="BP5" s="364">
        <f t="shared" ref="BP5:BZ5" si="2">SUM(BP8, BP10,BP13)</f>
        <v>564.26172678124692</v>
      </c>
      <c r="BQ5" s="364">
        <f t="shared" si="2"/>
        <v>563.72247188354766</v>
      </c>
      <c r="BR5" s="364">
        <f t="shared" si="2"/>
        <v>558.3774162769223</v>
      </c>
      <c r="BS5" s="364">
        <f t="shared" si="2"/>
        <v>562.103048365684</v>
      </c>
      <c r="BT5" s="364">
        <f t="shared" si="2"/>
        <v>552.47871435148681</v>
      </c>
      <c r="BU5" s="364">
        <f t="shared" si="2"/>
        <v>508.27521665404259</v>
      </c>
      <c r="BV5" s="364">
        <f t="shared" si="2"/>
        <v>494.80000535393299</v>
      </c>
      <c r="BW5" s="364">
        <f t="shared" si="2"/>
        <v>467.68293679423982</v>
      </c>
      <c r="BX5" s="364">
        <f t="shared" si="2"/>
        <v>433.18330510506706</v>
      </c>
      <c r="BY5" s="364">
        <f t="shared" si="2"/>
        <v>401.38545979885453</v>
      </c>
      <c r="BZ5" s="365">
        <f t="shared" si="2"/>
        <v>373.03123062273761</v>
      </c>
    </row>
    <row r="6" spans="1:81" s="316" customFormat="1" x14ac:dyDescent="0.35">
      <c r="A6" s="357"/>
      <c r="B6" s="119" t="s">
        <v>323</v>
      </c>
      <c r="C6" s="265"/>
      <c r="D6" s="364">
        <f t="shared" ref="D6:BO6" si="3">SUM(D11,D14)</f>
        <v>0</v>
      </c>
      <c r="E6" s="364">
        <f t="shared" si="3"/>
        <v>0</v>
      </c>
      <c r="F6" s="364">
        <f t="shared" si="3"/>
        <v>0</v>
      </c>
      <c r="G6" s="364">
        <f t="shared" si="3"/>
        <v>0</v>
      </c>
      <c r="H6" s="364">
        <f t="shared" si="3"/>
        <v>0</v>
      </c>
      <c r="I6" s="364">
        <f t="shared" si="3"/>
        <v>0</v>
      </c>
      <c r="J6" s="364">
        <f t="shared" si="3"/>
        <v>0</v>
      </c>
      <c r="K6" s="364">
        <f t="shared" si="3"/>
        <v>0</v>
      </c>
      <c r="L6" s="364">
        <f t="shared" si="3"/>
        <v>0</v>
      </c>
      <c r="M6" s="364">
        <f t="shared" si="3"/>
        <v>0</v>
      </c>
      <c r="N6" s="364">
        <f t="shared" si="3"/>
        <v>0</v>
      </c>
      <c r="O6" s="364">
        <f t="shared" si="3"/>
        <v>0</v>
      </c>
      <c r="P6" s="364">
        <f t="shared" si="3"/>
        <v>0</v>
      </c>
      <c r="Q6" s="364">
        <f t="shared" si="3"/>
        <v>0</v>
      </c>
      <c r="R6" s="364">
        <f t="shared" si="3"/>
        <v>0</v>
      </c>
      <c r="S6" s="364">
        <f t="shared" si="3"/>
        <v>0</v>
      </c>
      <c r="T6" s="364">
        <f t="shared" si="3"/>
        <v>0</v>
      </c>
      <c r="U6" s="364">
        <f t="shared" si="3"/>
        <v>0</v>
      </c>
      <c r="V6" s="364">
        <f t="shared" si="3"/>
        <v>0</v>
      </c>
      <c r="W6" s="364">
        <f t="shared" si="3"/>
        <v>0</v>
      </c>
      <c r="X6" s="364">
        <f t="shared" si="3"/>
        <v>0</v>
      </c>
      <c r="Y6" s="364">
        <f t="shared" si="3"/>
        <v>0</v>
      </c>
      <c r="Z6" s="364">
        <f t="shared" si="3"/>
        <v>0</v>
      </c>
      <c r="AA6" s="364">
        <f t="shared" si="3"/>
        <v>0</v>
      </c>
      <c r="AB6" s="364">
        <f t="shared" si="3"/>
        <v>0</v>
      </c>
      <c r="AC6" s="364">
        <f t="shared" si="3"/>
        <v>0</v>
      </c>
      <c r="AD6" s="364">
        <f t="shared" si="3"/>
        <v>0</v>
      </c>
      <c r="AE6" s="364">
        <f t="shared" si="3"/>
        <v>0</v>
      </c>
      <c r="AF6" s="364">
        <f t="shared" si="3"/>
        <v>0</v>
      </c>
      <c r="AG6" s="364">
        <f t="shared" si="3"/>
        <v>0</v>
      </c>
      <c r="AH6" s="364">
        <f t="shared" si="3"/>
        <v>71.803621583486347</v>
      </c>
      <c r="AI6" s="364">
        <f t="shared" si="3"/>
        <v>71.309887694513563</v>
      </c>
      <c r="AJ6" s="364">
        <f t="shared" si="3"/>
        <v>81.214423210806217</v>
      </c>
      <c r="AK6" s="364">
        <f t="shared" si="3"/>
        <v>88.309333043676872</v>
      </c>
      <c r="AL6" s="364">
        <f t="shared" si="3"/>
        <v>86.071335668395506</v>
      </c>
      <c r="AM6" s="364">
        <f t="shared" si="3"/>
        <v>94.533357523787956</v>
      </c>
      <c r="AN6" s="364">
        <f t="shared" si="3"/>
        <v>94.539479953098336</v>
      </c>
      <c r="AO6" s="364">
        <f t="shared" si="3"/>
        <v>99.91444157230606</v>
      </c>
      <c r="AP6" s="364">
        <f t="shared" si="3"/>
        <v>100.54053775712582</v>
      </c>
      <c r="AQ6" s="364">
        <f t="shared" si="3"/>
        <v>104.34230284607963</v>
      </c>
      <c r="AR6" s="364">
        <f t="shared" si="3"/>
        <v>107.80379749418931</v>
      </c>
      <c r="AS6" s="364">
        <f t="shared" si="3"/>
        <v>122.17188902792199</v>
      </c>
      <c r="AT6" s="364">
        <f t="shared" si="3"/>
        <v>114.12408977669212</v>
      </c>
      <c r="AU6" s="364">
        <f t="shared" si="3"/>
        <v>146.99272655994997</v>
      </c>
      <c r="AV6" s="364">
        <f t="shared" si="3"/>
        <v>157.74724460497177</v>
      </c>
      <c r="AW6" s="364">
        <f t="shared" si="3"/>
        <v>166.79640685237015</v>
      </c>
      <c r="AX6" s="364">
        <f t="shared" si="3"/>
        <v>162.93681781914438</v>
      </c>
      <c r="AY6" s="364">
        <f t="shared" si="3"/>
        <v>164.65367537537094</v>
      </c>
      <c r="AZ6" s="364">
        <f t="shared" si="3"/>
        <v>151.35973857984254</v>
      </c>
      <c r="BA6" s="364">
        <f t="shared" si="3"/>
        <v>139.49190488287545</v>
      </c>
      <c r="BB6" s="364">
        <f t="shared" si="3"/>
        <v>134.50941339676888</v>
      </c>
      <c r="BC6" s="364">
        <f t="shared" si="3"/>
        <v>129.1281660452959</v>
      </c>
      <c r="BD6" s="364">
        <f t="shared" si="3"/>
        <v>119.97591185812794</v>
      </c>
      <c r="BE6" s="364">
        <f t="shared" si="3"/>
        <v>124.23847975499999</v>
      </c>
      <c r="BF6" s="364">
        <f t="shared" si="3"/>
        <v>129.19739105324999</v>
      </c>
      <c r="BG6" s="364">
        <f t="shared" si="3"/>
        <v>122.12592027499997</v>
      </c>
      <c r="BH6" s="364">
        <f t="shared" si="3"/>
        <v>118.53474787549996</v>
      </c>
      <c r="BI6" s="364">
        <f t="shared" si="3"/>
        <v>110.10084555674999</v>
      </c>
      <c r="BJ6" s="364">
        <f t="shared" si="3"/>
        <v>98.398418693749989</v>
      </c>
      <c r="BK6" s="364">
        <f t="shared" si="3"/>
        <v>78.937256372223544</v>
      </c>
      <c r="BL6" s="364">
        <f t="shared" si="3"/>
        <v>65.396410920697221</v>
      </c>
      <c r="BM6" s="364">
        <f t="shared" si="3"/>
        <v>51.483577534736391</v>
      </c>
      <c r="BN6" s="364">
        <f t="shared" si="3"/>
        <v>50.233626574888149</v>
      </c>
      <c r="BO6" s="364">
        <f t="shared" si="3"/>
        <v>37.345721613041349</v>
      </c>
      <c r="BP6" s="364">
        <f t="shared" ref="BP6:BZ6" si="4">SUM(BP11,BP14)</f>
        <v>28.278218738752912</v>
      </c>
      <c r="BQ6" s="364">
        <f t="shared" si="4"/>
        <v>18.508530036452314</v>
      </c>
      <c r="BR6" s="364">
        <f t="shared" si="4"/>
        <v>12.288244013077932</v>
      </c>
      <c r="BS6" s="364">
        <f t="shared" si="4"/>
        <v>6.8174169843168348</v>
      </c>
      <c r="BT6" s="364">
        <f t="shared" si="4"/>
        <v>4.8587791485131495</v>
      </c>
      <c r="BU6" s="364">
        <f t="shared" si="4"/>
        <v>3.309182797768448</v>
      </c>
      <c r="BV6" s="364">
        <f t="shared" si="4"/>
        <v>1.6837859712680256</v>
      </c>
      <c r="BW6" s="364">
        <f t="shared" si="4"/>
        <v>0.95009582447610796</v>
      </c>
      <c r="BX6" s="364">
        <f t="shared" si="4"/>
        <v>0.51481265316532465</v>
      </c>
      <c r="BY6" s="364">
        <f t="shared" si="4"/>
        <v>0.26982949494120712</v>
      </c>
      <c r="BZ6" s="365">
        <f t="shared" si="4"/>
        <v>0.13356462000988495</v>
      </c>
      <c r="CB6" s="232"/>
      <c r="CC6" s="232"/>
    </row>
    <row r="7" spans="1:81" s="316" customFormat="1" x14ac:dyDescent="0.35">
      <c r="A7" s="357"/>
      <c r="B7" s="119"/>
      <c r="C7" s="265"/>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5"/>
      <c r="CB7" s="232"/>
      <c r="CC7" s="232"/>
    </row>
    <row r="8" spans="1:81" s="316" customFormat="1" x14ac:dyDescent="0.35">
      <c r="A8" s="357"/>
      <c r="B8" s="264" t="s">
        <v>396</v>
      </c>
      <c r="C8" s="265"/>
      <c r="D8" s="361">
        <v>0</v>
      </c>
      <c r="E8" s="361">
        <v>0</v>
      </c>
      <c r="F8" s="361">
        <v>0</v>
      </c>
      <c r="G8" s="361">
        <v>0</v>
      </c>
      <c r="H8" s="361">
        <v>0</v>
      </c>
      <c r="I8" s="361">
        <v>0</v>
      </c>
      <c r="J8" s="361">
        <v>0</v>
      </c>
      <c r="K8" s="361">
        <v>0</v>
      </c>
      <c r="L8" s="361">
        <v>0</v>
      </c>
      <c r="M8" s="361">
        <v>0</v>
      </c>
      <c r="N8" s="361">
        <v>0</v>
      </c>
      <c r="O8" s="361">
        <v>0</v>
      </c>
      <c r="P8" s="361">
        <v>0</v>
      </c>
      <c r="Q8" s="361">
        <v>0</v>
      </c>
      <c r="R8" s="361">
        <v>0</v>
      </c>
      <c r="S8" s="361">
        <v>0</v>
      </c>
      <c r="T8" s="361">
        <v>0</v>
      </c>
      <c r="U8" s="361">
        <v>0</v>
      </c>
      <c r="V8" s="361">
        <v>0</v>
      </c>
      <c r="W8" s="361">
        <v>0</v>
      </c>
      <c r="X8" s="361">
        <v>0</v>
      </c>
      <c r="Y8" s="361">
        <v>0</v>
      </c>
      <c r="Z8" s="361">
        <v>0</v>
      </c>
      <c r="AA8" s="361">
        <v>0</v>
      </c>
      <c r="AB8" s="361">
        <v>0</v>
      </c>
      <c r="AC8" s="361">
        <v>0</v>
      </c>
      <c r="AD8" s="361">
        <v>0</v>
      </c>
      <c r="AE8" s="361">
        <v>0</v>
      </c>
      <c r="AF8" s="361">
        <v>0</v>
      </c>
      <c r="AG8" s="361">
        <v>0</v>
      </c>
      <c r="AH8" s="361">
        <v>0</v>
      </c>
      <c r="AI8" s="361">
        <v>0</v>
      </c>
      <c r="AJ8" s="361">
        <v>0</v>
      </c>
      <c r="AK8" s="361">
        <v>0</v>
      </c>
      <c r="AL8" s="361">
        <v>0</v>
      </c>
      <c r="AM8" s="361">
        <v>0</v>
      </c>
      <c r="AN8" s="361">
        <v>0</v>
      </c>
      <c r="AO8" s="361">
        <v>0</v>
      </c>
      <c r="AP8" s="361">
        <v>0</v>
      </c>
      <c r="AQ8" s="361">
        <v>0</v>
      </c>
      <c r="AR8" s="361">
        <v>0</v>
      </c>
      <c r="AS8" s="361">
        <v>0</v>
      </c>
      <c r="AT8" s="361">
        <v>0</v>
      </c>
      <c r="AU8" s="361">
        <v>0</v>
      </c>
      <c r="AV8" s="361">
        <v>0</v>
      </c>
      <c r="AW8" s="361">
        <v>0</v>
      </c>
      <c r="AX8" s="361">
        <v>0</v>
      </c>
      <c r="AY8" s="361">
        <v>0</v>
      </c>
      <c r="AZ8" s="361">
        <v>0</v>
      </c>
      <c r="BA8" s="361">
        <v>0</v>
      </c>
      <c r="BB8" s="361">
        <v>0</v>
      </c>
      <c r="BC8" s="361">
        <v>0</v>
      </c>
      <c r="BD8" s="361">
        <v>0</v>
      </c>
      <c r="BE8" s="361">
        <v>0</v>
      </c>
      <c r="BF8" s="361">
        <v>0</v>
      </c>
      <c r="BG8" s="361">
        <v>0</v>
      </c>
      <c r="BH8" s="361">
        <v>0</v>
      </c>
      <c r="BI8" s="361">
        <v>0</v>
      </c>
      <c r="BJ8" s="361">
        <v>0</v>
      </c>
      <c r="BK8" s="361">
        <v>0</v>
      </c>
      <c r="BL8" s="361">
        <v>0</v>
      </c>
      <c r="BM8" s="361">
        <v>0</v>
      </c>
      <c r="BN8" s="361">
        <v>0</v>
      </c>
      <c r="BO8" s="361">
        <v>0</v>
      </c>
      <c r="BP8" s="361">
        <v>0</v>
      </c>
      <c r="BQ8" s="361">
        <v>0</v>
      </c>
      <c r="BR8" s="361">
        <v>0</v>
      </c>
      <c r="BS8" s="361">
        <v>0</v>
      </c>
      <c r="BT8" s="361">
        <v>0</v>
      </c>
      <c r="BU8" s="361">
        <v>113.59301852303699</v>
      </c>
      <c r="BV8" s="361">
        <v>199.21157180946324</v>
      </c>
      <c r="BW8" s="361">
        <v>209.1331066394593</v>
      </c>
      <c r="BX8" s="361">
        <v>209.41648106727101</v>
      </c>
      <c r="BY8" s="361">
        <v>208.17974426588725</v>
      </c>
      <c r="BZ8" s="362">
        <v>208.67903786295994</v>
      </c>
      <c r="CB8" s="232"/>
      <c r="CC8" s="232"/>
    </row>
    <row r="9" spans="1:81" s="316" customFormat="1" ht="26.25" customHeight="1" x14ac:dyDescent="0.35">
      <c r="A9" s="358"/>
      <c r="B9" s="264" t="s">
        <v>397</v>
      </c>
      <c r="C9" s="366"/>
      <c r="D9" s="361">
        <v>0</v>
      </c>
      <c r="E9" s="361">
        <v>0</v>
      </c>
      <c r="F9" s="361">
        <v>0</v>
      </c>
      <c r="G9" s="361">
        <v>0</v>
      </c>
      <c r="H9" s="361">
        <v>0</v>
      </c>
      <c r="I9" s="361">
        <v>0</v>
      </c>
      <c r="J9" s="361">
        <v>0</v>
      </c>
      <c r="K9" s="361">
        <v>0</v>
      </c>
      <c r="L9" s="361">
        <v>0</v>
      </c>
      <c r="M9" s="361">
        <v>0</v>
      </c>
      <c r="N9" s="361">
        <v>0</v>
      </c>
      <c r="O9" s="361">
        <v>0</v>
      </c>
      <c r="P9" s="361">
        <v>0</v>
      </c>
      <c r="Q9" s="361">
        <v>0</v>
      </c>
      <c r="R9" s="361">
        <v>0</v>
      </c>
      <c r="S9" s="361">
        <v>0</v>
      </c>
      <c r="T9" s="361">
        <v>0</v>
      </c>
      <c r="U9" s="361">
        <v>0</v>
      </c>
      <c r="V9" s="361">
        <v>0</v>
      </c>
      <c r="W9" s="361">
        <v>0</v>
      </c>
      <c r="X9" s="361">
        <v>0</v>
      </c>
      <c r="Y9" s="361">
        <v>0</v>
      </c>
      <c r="Z9" s="361">
        <v>0</v>
      </c>
      <c r="AA9" s="361">
        <v>0</v>
      </c>
      <c r="AB9" s="361">
        <v>0</v>
      </c>
      <c r="AC9" s="361">
        <v>0</v>
      </c>
      <c r="AD9" s="361">
        <v>0</v>
      </c>
      <c r="AE9" s="361">
        <v>0</v>
      </c>
      <c r="AF9" s="361">
        <v>0</v>
      </c>
      <c r="AG9" s="361">
        <v>0</v>
      </c>
      <c r="AH9" s="361">
        <f>SUM(AH10:AH11)</f>
        <v>505</v>
      </c>
      <c r="AI9" s="361">
        <f t="shared" ref="AI9:BZ9" si="5">SUM(AI10:AI11)</f>
        <v>562.88724981467749</v>
      </c>
      <c r="AJ9" s="361">
        <f t="shared" si="5"/>
        <v>636.0202001482578</v>
      </c>
      <c r="AK9" s="361">
        <f t="shared" si="5"/>
        <v>685.84818383988136</v>
      </c>
      <c r="AL9" s="361">
        <f t="shared" si="5"/>
        <v>716</v>
      </c>
      <c r="AM9" s="361">
        <f t="shared" si="5"/>
        <v>756</v>
      </c>
      <c r="AN9" s="361">
        <f t="shared" si="5"/>
        <v>759</v>
      </c>
      <c r="AO9" s="361">
        <f t="shared" si="5"/>
        <v>767</v>
      </c>
      <c r="AP9" s="361">
        <f t="shared" si="5"/>
        <v>785</v>
      </c>
      <c r="AQ9" s="361">
        <f t="shared" si="5"/>
        <v>789.25</v>
      </c>
      <c r="AR9" s="361">
        <f t="shared" si="5"/>
        <v>787.16399999999999</v>
      </c>
      <c r="AS9" s="361">
        <f t="shared" si="5"/>
        <v>771.303</v>
      </c>
      <c r="AT9" s="361">
        <f t="shared" si="5"/>
        <v>788.89200000000005</v>
      </c>
      <c r="AU9" s="361">
        <f t="shared" si="5"/>
        <v>878.78200000000004</v>
      </c>
      <c r="AV9" s="361">
        <f t="shared" si="5"/>
        <v>860.14800000000002</v>
      </c>
      <c r="AW9" s="361">
        <f t="shared" si="5"/>
        <v>868</v>
      </c>
      <c r="AX9" s="361">
        <f t="shared" si="5"/>
        <v>841.82099999999991</v>
      </c>
      <c r="AY9" s="361">
        <f t="shared" si="5"/>
        <v>821.31099999999992</v>
      </c>
      <c r="AZ9" s="361">
        <f t="shared" si="5"/>
        <v>771.62099999999998</v>
      </c>
      <c r="BA9" s="361">
        <f t="shared" si="5"/>
        <v>767.95100000000014</v>
      </c>
      <c r="BB9" s="361">
        <f t="shared" si="5"/>
        <v>744.78599999999994</v>
      </c>
      <c r="BC9" s="361">
        <f t="shared" si="5"/>
        <v>750.40700000000015</v>
      </c>
      <c r="BD9" s="361">
        <f t="shared" si="5"/>
        <v>722.57399999999996</v>
      </c>
      <c r="BE9" s="361">
        <f t="shared" si="5"/>
        <v>830.53729334177387</v>
      </c>
      <c r="BF9" s="361">
        <f t="shared" si="5"/>
        <v>836.62692212999991</v>
      </c>
      <c r="BG9" s="361">
        <f t="shared" si="5"/>
        <v>779.6027927405496</v>
      </c>
      <c r="BH9" s="361">
        <f t="shared" si="5"/>
        <v>720.87099999999998</v>
      </c>
      <c r="BI9" s="361">
        <f t="shared" si="5"/>
        <v>697.05176069000004</v>
      </c>
      <c r="BJ9" s="361">
        <f t="shared" si="5"/>
        <v>642.11463335999997</v>
      </c>
      <c r="BK9" s="361">
        <f t="shared" si="5"/>
        <v>600.31661291890316</v>
      </c>
      <c r="BL9" s="361">
        <f t="shared" si="5"/>
        <v>559.92442127000004</v>
      </c>
      <c r="BM9" s="361">
        <f t="shared" si="5"/>
        <v>548.03660721503923</v>
      </c>
      <c r="BN9" s="361">
        <f t="shared" si="5"/>
        <v>529.75740402523707</v>
      </c>
      <c r="BO9" s="361">
        <f t="shared" si="5"/>
        <v>518.53362152957493</v>
      </c>
      <c r="BP9" s="361">
        <f t="shared" si="5"/>
        <v>523.88457191740724</v>
      </c>
      <c r="BQ9" s="361">
        <f t="shared" si="5"/>
        <v>513.45475950999992</v>
      </c>
      <c r="BR9" s="361">
        <f t="shared" si="5"/>
        <v>516.08061811252776</v>
      </c>
      <c r="BS9" s="361">
        <f t="shared" si="5"/>
        <v>522.03452683860587</v>
      </c>
      <c r="BT9" s="361">
        <f t="shared" si="5"/>
        <v>516.30467009524364</v>
      </c>
      <c r="BU9" s="361">
        <f t="shared" si="5"/>
        <v>363.36969817617597</v>
      </c>
      <c r="BV9" s="361">
        <f t="shared" si="5"/>
        <v>267.84578069798897</v>
      </c>
      <c r="BW9" s="361">
        <f t="shared" si="5"/>
        <v>234.9772773490935</v>
      </c>
      <c r="BX9" s="361">
        <f t="shared" si="5"/>
        <v>204.45933573221666</v>
      </c>
      <c r="BY9" s="361">
        <f t="shared" si="5"/>
        <v>178.12131162883895</v>
      </c>
      <c r="BZ9" s="362">
        <f t="shared" si="5"/>
        <v>153.38654924981151</v>
      </c>
    </row>
    <row r="10" spans="1:81" s="316" customFormat="1" x14ac:dyDescent="0.35">
      <c r="A10" s="357"/>
      <c r="B10" s="119" t="s">
        <v>324</v>
      </c>
      <c r="C10" s="265"/>
      <c r="D10" s="364" t="s">
        <v>405</v>
      </c>
      <c r="E10" s="364" t="s">
        <v>405</v>
      </c>
      <c r="F10" s="364" t="s">
        <v>405</v>
      </c>
      <c r="G10" s="364" t="s">
        <v>405</v>
      </c>
      <c r="H10" s="364" t="s">
        <v>405</v>
      </c>
      <c r="I10" s="364" t="s">
        <v>405</v>
      </c>
      <c r="J10" s="364" t="s">
        <v>405</v>
      </c>
      <c r="K10" s="364" t="s">
        <v>405</v>
      </c>
      <c r="L10" s="364" t="s">
        <v>405</v>
      </c>
      <c r="M10" s="364" t="s">
        <v>405</v>
      </c>
      <c r="N10" s="364" t="s">
        <v>405</v>
      </c>
      <c r="O10" s="364" t="s">
        <v>405</v>
      </c>
      <c r="P10" s="364" t="s">
        <v>405</v>
      </c>
      <c r="Q10" s="364" t="s">
        <v>405</v>
      </c>
      <c r="R10" s="364" t="s">
        <v>405</v>
      </c>
      <c r="S10" s="364" t="s">
        <v>405</v>
      </c>
      <c r="T10" s="364" t="s">
        <v>405</v>
      </c>
      <c r="U10" s="364" t="s">
        <v>405</v>
      </c>
      <c r="V10" s="364" t="s">
        <v>405</v>
      </c>
      <c r="W10" s="364" t="s">
        <v>405</v>
      </c>
      <c r="X10" s="364" t="s">
        <v>405</v>
      </c>
      <c r="Y10" s="364" t="s">
        <v>405</v>
      </c>
      <c r="Z10" s="364" t="s">
        <v>405</v>
      </c>
      <c r="AA10" s="364" t="s">
        <v>405</v>
      </c>
      <c r="AB10" s="364" t="s">
        <v>405</v>
      </c>
      <c r="AC10" s="364" t="s">
        <v>405</v>
      </c>
      <c r="AD10" s="364" t="s">
        <v>405</v>
      </c>
      <c r="AE10" s="364" t="s">
        <v>405</v>
      </c>
      <c r="AF10" s="364" t="s">
        <v>405</v>
      </c>
      <c r="AG10" s="364" t="s">
        <v>405</v>
      </c>
      <c r="AH10" s="364">
        <v>433.19637841651365</v>
      </c>
      <c r="AI10" s="364">
        <v>491.57804255409542</v>
      </c>
      <c r="AJ10" s="364">
        <v>554.82967264977924</v>
      </c>
      <c r="AK10" s="364">
        <v>597.63212258588965</v>
      </c>
      <c r="AL10" s="364">
        <v>630.14592004132612</v>
      </c>
      <c r="AM10" s="364">
        <v>661.919258538132</v>
      </c>
      <c r="AN10" s="364">
        <v>665.25957529428422</v>
      </c>
      <c r="AO10" s="364">
        <v>668.58081446977872</v>
      </c>
      <c r="AP10" s="364">
        <v>686.54822330144486</v>
      </c>
      <c r="AQ10" s="364">
        <v>687.83778406598583</v>
      </c>
      <c r="AR10" s="364">
        <v>683.46392070541924</v>
      </c>
      <c r="AS10" s="364">
        <v>656.05418789515488</v>
      </c>
      <c r="AT10" s="364">
        <v>683.68441738207923</v>
      </c>
      <c r="AU10" s="364">
        <v>746.31190271576043</v>
      </c>
      <c r="AV10" s="364">
        <v>720.91047448732343</v>
      </c>
      <c r="AW10" s="364">
        <v>722.98375426855523</v>
      </c>
      <c r="AX10" s="364">
        <v>701.70056148671415</v>
      </c>
      <c r="AY10" s="364">
        <v>683.57531623989541</v>
      </c>
      <c r="AZ10" s="364">
        <v>648.47078202168245</v>
      </c>
      <c r="BA10" s="364">
        <v>655.47438801712497</v>
      </c>
      <c r="BB10" s="364">
        <v>638.58108077177928</v>
      </c>
      <c r="BC10" s="364">
        <v>650.31584786041594</v>
      </c>
      <c r="BD10" s="364">
        <v>631.10693085508979</v>
      </c>
      <c r="BE10" s="364">
        <v>736.26207961364651</v>
      </c>
      <c r="BF10" s="364">
        <v>738.48558911616817</v>
      </c>
      <c r="BG10" s="364">
        <v>691.18314787227746</v>
      </c>
      <c r="BH10" s="364">
        <v>636.20925212450004</v>
      </c>
      <c r="BI10" s="364">
        <v>618.61569305871558</v>
      </c>
      <c r="BJ10" s="364">
        <v>572.93044173153885</v>
      </c>
      <c r="BK10" s="364">
        <v>547.30458607473906</v>
      </c>
      <c r="BL10" s="364">
        <v>515.55293311502305</v>
      </c>
      <c r="BM10" s="364">
        <v>512.88008897976067</v>
      </c>
      <c r="BN10" s="364">
        <v>492.72786275860085</v>
      </c>
      <c r="BO10" s="364">
        <v>489.66027087611786</v>
      </c>
      <c r="BP10" s="364">
        <v>502.77979164042989</v>
      </c>
      <c r="BQ10" s="364">
        <v>499.19309366482179</v>
      </c>
      <c r="BR10" s="364">
        <v>506.96691126187358</v>
      </c>
      <c r="BS10" s="364">
        <v>516.5294929940469</v>
      </c>
      <c r="BT10" s="364">
        <v>512.97957527602387</v>
      </c>
      <c r="BU10" s="364">
        <v>360.53470507170334</v>
      </c>
      <c r="BV10" s="364">
        <v>266.16199472672093</v>
      </c>
      <c r="BW10" s="364">
        <v>234.02718152461739</v>
      </c>
      <c r="BX10" s="364">
        <v>203.94452307905132</v>
      </c>
      <c r="BY10" s="364">
        <v>177.85148213389775</v>
      </c>
      <c r="BZ10" s="365">
        <v>153.25298462980163</v>
      </c>
    </row>
    <row r="11" spans="1:81" s="316" customFormat="1" x14ac:dyDescent="0.35">
      <c r="A11" s="357"/>
      <c r="B11" s="119" t="s">
        <v>323</v>
      </c>
      <c r="C11" s="265"/>
      <c r="D11" s="364" t="s">
        <v>405</v>
      </c>
      <c r="E11" s="364" t="s">
        <v>405</v>
      </c>
      <c r="F11" s="364" t="s">
        <v>405</v>
      </c>
      <c r="G11" s="364" t="s">
        <v>405</v>
      </c>
      <c r="H11" s="364" t="s">
        <v>405</v>
      </c>
      <c r="I11" s="364" t="s">
        <v>405</v>
      </c>
      <c r="J11" s="364" t="s">
        <v>405</v>
      </c>
      <c r="K11" s="364" t="s">
        <v>405</v>
      </c>
      <c r="L11" s="364" t="s">
        <v>405</v>
      </c>
      <c r="M11" s="364" t="s">
        <v>405</v>
      </c>
      <c r="N11" s="364" t="s">
        <v>405</v>
      </c>
      <c r="O11" s="364" t="s">
        <v>405</v>
      </c>
      <c r="P11" s="364" t="s">
        <v>405</v>
      </c>
      <c r="Q11" s="364" t="s">
        <v>405</v>
      </c>
      <c r="R11" s="364" t="s">
        <v>405</v>
      </c>
      <c r="S11" s="364" t="s">
        <v>405</v>
      </c>
      <c r="T11" s="364" t="s">
        <v>405</v>
      </c>
      <c r="U11" s="364" t="s">
        <v>405</v>
      </c>
      <c r="V11" s="364" t="s">
        <v>405</v>
      </c>
      <c r="W11" s="364" t="s">
        <v>405</v>
      </c>
      <c r="X11" s="364" t="s">
        <v>405</v>
      </c>
      <c r="Y11" s="364" t="s">
        <v>405</v>
      </c>
      <c r="Z11" s="364" t="s">
        <v>405</v>
      </c>
      <c r="AA11" s="364" t="s">
        <v>405</v>
      </c>
      <c r="AB11" s="364" t="s">
        <v>405</v>
      </c>
      <c r="AC11" s="364" t="s">
        <v>405</v>
      </c>
      <c r="AD11" s="364" t="s">
        <v>405</v>
      </c>
      <c r="AE11" s="364" t="s">
        <v>405</v>
      </c>
      <c r="AF11" s="364" t="s">
        <v>405</v>
      </c>
      <c r="AG11" s="364" t="s">
        <v>405</v>
      </c>
      <c r="AH11" s="364">
        <v>71.803621583486347</v>
      </c>
      <c r="AI11" s="364">
        <v>71.309207260582085</v>
      </c>
      <c r="AJ11" s="364">
        <v>81.190527498478616</v>
      </c>
      <c r="AK11" s="364">
        <v>88.216061253991739</v>
      </c>
      <c r="AL11" s="364">
        <v>85.854079958673921</v>
      </c>
      <c r="AM11" s="364">
        <v>94.080741461868001</v>
      </c>
      <c r="AN11" s="364">
        <v>93.74042470571581</v>
      </c>
      <c r="AO11" s="364">
        <v>98.41918553022127</v>
      </c>
      <c r="AP11" s="364">
        <v>98.451776698555136</v>
      </c>
      <c r="AQ11" s="364">
        <v>101.4122159340142</v>
      </c>
      <c r="AR11" s="364">
        <v>103.7000792945807</v>
      </c>
      <c r="AS11" s="364">
        <v>115.24881210484507</v>
      </c>
      <c r="AT11" s="364">
        <v>105.20758261792079</v>
      </c>
      <c r="AU11" s="364">
        <v>132.47009728423961</v>
      </c>
      <c r="AV11" s="364">
        <v>139.23752551267657</v>
      </c>
      <c r="AW11" s="364">
        <v>145.01624573144477</v>
      </c>
      <c r="AX11" s="364">
        <v>140.12043851328579</v>
      </c>
      <c r="AY11" s="364">
        <v>137.73568376010451</v>
      </c>
      <c r="AZ11" s="364">
        <v>123.15021797831749</v>
      </c>
      <c r="BA11" s="364">
        <v>112.47661198287514</v>
      </c>
      <c r="BB11" s="364">
        <v>106.20491922822067</v>
      </c>
      <c r="BC11" s="364">
        <v>100.0911521395842</v>
      </c>
      <c r="BD11" s="364">
        <v>91.467069144910184</v>
      </c>
      <c r="BE11" s="364">
        <v>94.275213728127369</v>
      </c>
      <c r="BF11" s="364">
        <v>98.141333013831741</v>
      </c>
      <c r="BG11" s="364">
        <v>88.419644868272087</v>
      </c>
      <c r="BH11" s="364">
        <v>84.661747875499969</v>
      </c>
      <c r="BI11" s="364">
        <v>78.43606763128443</v>
      </c>
      <c r="BJ11" s="364">
        <v>69.184191628461178</v>
      </c>
      <c r="BK11" s="364">
        <v>53.012026844164069</v>
      </c>
      <c r="BL11" s="364">
        <v>44.371488154976973</v>
      </c>
      <c r="BM11" s="364">
        <v>35.156518235278511</v>
      </c>
      <c r="BN11" s="364">
        <v>37.029541266636251</v>
      </c>
      <c r="BO11" s="364">
        <v>28.873350653457123</v>
      </c>
      <c r="BP11" s="364">
        <v>21.10478027697734</v>
      </c>
      <c r="BQ11" s="364">
        <v>14.26166584517814</v>
      </c>
      <c r="BR11" s="364">
        <v>9.1137068506542054</v>
      </c>
      <c r="BS11" s="364">
        <v>5.5050338445589686</v>
      </c>
      <c r="BT11" s="364">
        <v>3.3250948192197995</v>
      </c>
      <c r="BU11" s="364">
        <v>2.8349931044726251</v>
      </c>
      <c r="BV11" s="364">
        <v>1.6837859712680256</v>
      </c>
      <c r="BW11" s="364">
        <v>0.95009582447610796</v>
      </c>
      <c r="BX11" s="364">
        <v>0.51481265316532465</v>
      </c>
      <c r="BY11" s="364">
        <v>0.26982949494120712</v>
      </c>
      <c r="BZ11" s="365">
        <v>0.13356462000988495</v>
      </c>
    </row>
    <row r="12" spans="1:81" s="316" customFormat="1" ht="26.25" customHeight="1" x14ac:dyDescent="0.35">
      <c r="A12" s="357"/>
      <c r="B12" s="264" t="s">
        <v>398</v>
      </c>
      <c r="C12" s="119"/>
      <c r="D12" s="361">
        <v>0</v>
      </c>
      <c r="E12" s="361">
        <v>0</v>
      </c>
      <c r="F12" s="361">
        <v>0</v>
      </c>
      <c r="G12" s="361">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f t="shared" ref="AH12:BM12" si="6">SUM(AH13:AH14)</f>
        <v>0</v>
      </c>
      <c r="AI12" s="361">
        <f t="shared" si="6"/>
        <v>0.11275018532246109</v>
      </c>
      <c r="AJ12" s="361">
        <f t="shared" si="6"/>
        <v>1.9797998517420314</v>
      </c>
      <c r="AK12" s="361">
        <f t="shared" si="6"/>
        <v>5.1518161601186057</v>
      </c>
      <c r="AL12" s="361">
        <f t="shared" si="6"/>
        <v>9</v>
      </c>
      <c r="AM12" s="361">
        <f t="shared" si="6"/>
        <v>14.999999999999998</v>
      </c>
      <c r="AN12" s="361">
        <f t="shared" si="6"/>
        <v>26</v>
      </c>
      <c r="AO12" s="361">
        <f t="shared" si="6"/>
        <v>33</v>
      </c>
      <c r="AP12" s="361">
        <f t="shared" si="6"/>
        <v>40</v>
      </c>
      <c r="AQ12" s="361">
        <f t="shared" si="6"/>
        <v>50.000000000000007</v>
      </c>
      <c r="AR12" s="361">
        <f t="shared" si="6"/>
        <v>63</v>
      </c>
      <c r="AS12" s="361">
        <f t="shared" si="6"/>
        <v>81</v>
      </c>
      <c r="AT12" s="361">
        <f t="shared" si="6"/>
        <v>100.494</v>
      </c>
      <c r="AU12" s="361">
        <f t="shared" si="6"/>
        <v>131.81700000000001</v>
      </c>
      <c r="AV12" s="361">
        <f t="shared" si="6"/>
        <v>149.852</v>
      </c>
      <c r="AW12" s="361">
        <f t="shared" si="6"/>
        <v>172</v>
      </c>
      <c r="AX12" s="361">
        <f t="shared" si="6"/>
        <v>180.179</v>
      </c>
      <c r="AY12" s="361">
        <f t="shared" si="6"/>
        <v>195.07400000000001</v>
      </c>
      <c r="AZ12" s="361">
        <f t="shared" si="6"/>
        <v>209.62</v>
      </c>
      <c r="BA12" s="361">
        <f t="shared" si="6"/>
        <v>219.12200000000001</v>
      </c>
      <c r="BB12" s="361">
        <f t="shared" si="6"/>
        <v>229.62</v>
      </c>
      <c r="BC12" s="361">
        <f t="shared" si="6"/>
        <v>251.28299999999999</v>
      </c>
      <c r="BD12" s="361">
        <f t="shared" si="6"/>
        <v>263.27600000000001</v>
      </c>
      <c r="BE12" s="361">
        <f t="shared" si="6"/>
        <v>268.75837131822618</v>
      </c>
      <c r="BF12" s="361">
        <f t="shared" si="6"/>
        <v>250.78770996</v>
      </c>
      <c r="BG12" s="361">
        <f t="shared" si="6"/>
        <v>227.07527540672788</v>
      </c>
      <c r="BH12" s="361">
        <f t="shared" si="6"/>
        <v>201.93699999999998</v>
      </c>
      <c r="BI12" s="361">
        <f t="shared" si="6"/>
        <v>177.48814832000002</v>
      </c>
      <c r="BJ12" s="361">
        <f t="shared" si="6"/>
        <v>154.43310238999999</v>
      </c>
      <c r="BK12" s="361">
        <f t="shared" si="6"/>
        <v>135.85556475999999</v>
      </c>
      <c r="BL12" s="361">
        <f t="shared" si="6"/>
        <v>114.82576818</v>
      </c>
      <c r="BM12" s="361">
        <f t="shared" si="6"/>
        <v>101.60390247496059</v>
      </c>
      <c r="BN12" s="361">
        <f t="shared" ref="BN12:BZ12" si="7">SUM(BN13:BN14)</f>
        <v>83.766830504763064</v>
      </c>
      <c r="BO12" s="361">
        <f t="shared" si="7"/>
        <v>75.424392390424856</v>
      </c>
      <c r="BP12" s="361">
        <f t="shared" si="7"/>
        <v>68.65537360259259</v>
      </c>
      <c r="BQ12" s="361">
        <f t="shared" si="7"/>
        <v>68.776242409999995</v>
      </c>
      <c r="BR12" s="361">
        <f t="shared" si="7"/>
        <v>54.585042177472431</v>
      </c>
      <c r="BS12" s="361">
        <f t="shared" si="7"/>
        <v>46.88593851139494</v>
      </c>
      <c r="BT12" s="361">
        <f t="shared" si="7"/>
        <v>41.032823404756357</v>
      </c>
      <c r="BU12" s="361">
        <f t="shared" si="7"/>
        <v>34.621682752598034</v>
      </c>
      <c r="BV12" s="361">
        <f t="shared" si="7"/>
        <v>29.426438817748824</v>
      </c>
      <c r="BW12" s="361">
        <f t="shared" si="7"/>
        <v>24.522648630163111</v>
      </c>
      <c r="BX12" s="361">
        <f t="shared" si="7"/>
        <v>19.822300958744741</v>
      </c>
      <c r="BY12" s="361">
        <f t="shared" si="7"/>
        <v>15.354233399069541</v>
      </c>
      <c r="BZ12" s="362">
        <f t="shared" si="7"/>
        <v>11.099208129976047</v>
      </c>
    </row>
    <row r="13" spans="1:81" s="316" customFormat="1" x14ac:dyDescent="0.35">
      <c r="A13" s="357"/>
      <c r="B13" s="119" t="s">
        <v>324</v>
      </c>
      <c r="C13" s="265"/>
      <c r="D13" s="364" t="s">
        <v>405</v>
      </c>
      <c r="E13" s="364" t="s">
        <v>405</v>
      </c>
      <c r="F13" s="364" t="s">
        <v>405</v>
      </c>
      <c r="G13" s="364" t="s">
        <v>405</v>
      </c>
      <c r="H13" s="364" t="s">
        <v>405</v>
      </c>
      <c r="I13" s="364" t="s">
        <v>405</v>
      </c>
      <c r="J13" s="364" t="s">
        <v>405</v>
      </c>
      <c r="K13" s="364" t="s">
        <v>405</v>
      </c>
      <c r="L13" s="364" t="s">
        <v>405</v>
      </c>
      <c r="M13" s="364" t="s">
        <v>405</v>
      </c>
      <c r="N13" s="364" t="s">
        <v>405</v>
      </c>
      <c r="O13" s="364" t="s">
        <v>405</v>
      </c>
      <c r="P13" s="364" t="s">
        <v>405</v>
      </c>
      <c r="Q13" s="364" t="s">
        <v>405</v>
      </c>
      <c r="R13" s="364" t="s">
        <v>405</v>
      </c>
      <c r="S13" s="364" t="s">
        <v>405</v>
      </c>
      <c r="T13" s="364" t="s">
        <v>405</v>
      </c>
      <c r="U13" s="364" t="s">
        <v>405</v>
      </c>
      <c r="V13" s="364" t="s">
        <v>405</v>
      </c>
      <c r="W13" s="364" t="s">
        <v>405</v>
      </c>
      <c r="X13" s="364" t="s">
        <v>405</v>
      </c>
      <c r="Y13" s="364" t="s">
        <v>405</v>
      </c>
      <c r="Z13" s="364" t="s">
        <v>405</v>
      </c>
      <c r="AA13" s="364" t="s">
        <v>405</v>
      </c>
      <c r="AB13" s="364" t="s">
        <v>405</v>
      </c>
      <c r="AC13" s="364" t="s">
        <v>405</v>
      </c>
      <c r="AD13" s="364" t="s">
        <v>405</v>
      </c>
      <c r="AE13" s="364" t="s">
        <v>405</v>
      </c>
      <c r="AF13" s="364" t="s">
        <v>405</v>
      </c>
      <c r="AG13" s="364" t="s">
        <v>405</v>
      </c>
      <c r="AH13" s="364">
        <v>0</v>
      </c>
      <c r="AI13" s="364">
        <v>0.11206975139097579</v>
      </c>
      <c r="AJ13" s="364">
        <v>1.9559041394144265</v>
      </c>
      <c r="AK13" s="364">
        <v>5.0585443704334674</v>
      </c>
      <c r="AL13" s="364">
        <v>8.7827442902784227</v>
      </c>
      <c r="AM13" s="364">
        <v>14.547383938080046</v>
      </c>
      <c r="AN13" s="364">
        <v>25.200944752617477</v>
      </c>
      <c r="AO13" s="364">
        <v>31.504743957915213</v>
      </c>
      <c r="AP13" s="364">
        <v>37.911238941429318</v>
      </c>
      <c r="AQ13" s="364">
        <v>47.069913087934566</v>
      </c>
      <c r="AR13" s="364">
        <v>58.896281800391392</v>
      </c>
      <c r="AS13" s="364">
        <v>74.07692307692308</v>
      </c>
      <c r="AT13" s="364">
        <v>91.577492841228676</v>
      </c>
      <c r="AU13" s="364">
        <v>117.29437072428964</v>
      </c>
      <c r="AV13" s="364">
        <v>131.3422809077048</v>
      </c>
      <c r="AW13" s="364">
        <v>150.21983887907462</v>
      </c>
      <c r="AX13" s="364">
        <v>157.36262069414141</v>
      </c>
      <c r="AY13" s="364">
        <v>168.15600838473355</v>
      </c>
      <c r="AZ13" s="364">
        <v>181.41047939847496</v>
      </c>
      <c r="BA13" s="364">
        <v>192.10670709999971</v>
      </c>
      <c r="BB13" s="364">
        <v>201.31550583145179</v>
      </c>
      <c r="BC13" s="364">
        <v>222.24598609428827</v>
      </c>
      <c r="BD13" s="364">
        <v>234.76715728678226</v>
      </c>
      <c r="BE13" s="364">
        <v>238.79510529135356</v>
      </c>
      <c r="BF13" s="364">
        <v>219.73165192058175</v>
      </c>
      <c r="BG13" s="364">
        <v>193.369</v>
      </c>
      <c r="BH13" s="364">
        <v>168.06399999999999</v>
      </c>
      <c r="BI13" s="364">
        <v>145.82337039453446</v>
      </c>
      <c r="BJ13" s="364">
        <v>125.21887532471118</v>
      </c>
      <c r="BK13" s="364">
        <v>109.93033523194052</v>
      </c>
      <c r="BL13" s="364">
        <v>93.800845414279749</v>
      </c>
      <c r="BM13" s="364">
        <v>85.276843175502719</v>
      </c>
      <c r="BN13" s="364">
        <v>70.562745196511173</v>
      </c>
      <c r="BO13" s="364">
        <v>66.952021430840631</v>
      </c>
      <c r="BP13" s="364">
        <v>61.481935140817022</v>
      </c>
      <c r="BQ13" s="364">
        <v>64.529378218725824</v>
      </c>
      <c r="BR13" s="364">
        <v>51.410505015048706</v>
      </c>
      <c r="BS13" s="364">
        <v>45.57355537163707</v>
      </c>
      <c r="BT13" s="364">
        <v>39.499139075463006</v>
      </c>
      <c r="BU13" s="364">
        <v>34.147493059302214</v>
      </c>
      <c r="BV13" s="364">
        <v>29.426438817748824</v>
      </c>
      <c r="BW13" s="364">
        <v>24.522648630163111</v>
      </c>
      <c r="BX13" s="364">
        <v>19.822300958744741</v>
      </c>
      <c r="BY13" s="364">
        <v>15.354233399069541</v>
      </c>
      <c r="BZ13" s="365">
        <v>11.099208129976047</v>
      </c>
    </row>
    <row r="14" spans="1:81" s="316" customFormat="1" x14ac:dyDescent="0.35">
      <c r="B14" s="61" t="s">
        <v>323</v>
      </c>
      <c r="C14" s="97"/>
      <c r="D14" s="364" t="s">
        <v>405</v>
      </c>
      <c r="E14" s="364" t="s">
        <v>405</v>
      </c>
      <c r="F14" s="364" t="s">
        <v>405</v>
      </c>
      <c r="G14" s="364" t="s">
        <v>405</v>
      </c>
      <c r="H14" s="364" t="s">
        <v>405</v>
      </c>
      <c r="I14" s="364" t="s">
        <v>405</v>
      </c>
      <c r="J14" s="364" t="s">
        <v>405</v>
      </c>
      <c r="K14" s="364" t="s">
        <v>405</v>
      </c>
      <c r="L14" s="364" t="s">
        <v>405</v>
      </c>
      <c r="M14" s="364" t="s">
        <v>405</v>
      </c>
      <c r="N14" s="364" t="s">
        <v>405</v>
      </c>
      <c r="O14" s="364" t="s">
        <v>405</v>
      </c>
      <c r="P14" s="364" t="s">
        <v>405</v>
      </c>
      <c r="Q14" s="364" t="s">
        <v>405</v>
      </c>
      <c r="R14" s="364" t="s">
        <v>405</v>
      </c>
      <c r="S14" s="364" t="s">
        <v>405</v>
      </c>
      <c r="T14" s="364" t="s">
        <v>405</v>
      </c>
      <c r="U14" s="364" t="s">
        <v>405</v>
      </c>
      <c r="V14" s="364" t="s">
        <v>405</v>
      </c>
      <c r="W14" s="364" t="s">
        <v>405</v>
      </c>
      <c r="X14" s="364" t="s">
        <v>405</v>
      </c>
      <c r="Y14" s="364" t="s">
        <v>405</v>
      </c>
      <c r="Z14" s="364" t="s">
        <v>405</v>
      </c>
      <c r="AA14" s="364" t="s">
        <v>405</v>
      </c>
      <c r="AB14" s="364" t="s">
        <v>405</v>
      </c>
      <c r="AC14" s="364" t="s">
        <v>405</v>
      </c>
      <c r="AD14" s="364" t="s">
        <v>405</v>
      </c>
      <c r="AE14" s="364" t="s">
        <v>405</v>
      </c>
      <c r="AF14" s="364" t="s">
        <v>405</v>
      </c>
      <c r="AG14" s="364" t="s">
        <v>405</v>
      </c>
      <c r="AH14" s="364">
        <v>0</v>
      </c>
      <c r="AI14" s="364">
        <v>6.8043393148529703E-4</v>
      </c>
      <c r="AJ14" s="364">
        <v>2.389571232760496E-2</v>
      </c>
      <c r="AK14" s="364">
        <v>9.3271789685138398E-2</v>
      </c>
      <c r="AL14" s="364">
        <v>0.21725570972157768</v>
      </c>
      <c r="AM14" s="364">
        <v>0.45261606191995341</v>
      </c>
      <c r="AN14" s="364">
        <v>0.79905524738252098</v>
      </c>
      <c r="AO14" s="364">
        <v>1.4952560420847878</v>
      </c>
      <c r="AP14" s="364">
        <v>2.0887610585706842</v>
      </c>
      <c r="AQ14" s="364">
        <v>2.9300869120654411</v>
      </c>
      <c r="AR14" s="364">
        <v>4.1037181996086094</v>
      </c>
      <c r="AS14" s="364">
        <v>6.9230769230769234</v>
      </c>
      <c r="AT14" s="364">
        <v>8.9165071587713225</v>
      </c>
      <c r="AU14" s="364">
        <v>14.522629275710372</v>
      </c>
      <c r="AV14" s="364">
        <v>18.509719092295203</v>
      </c>
      <c r="AW14" s="364">
        <v>21.780161120925374</v>
      </c>
      <c r="AX14" s="364">
        <v>22.816379305858582</v>
      </c>
      <c r="AY14" s="364">
        <v>26.917991615266445</v>
      </c>
      <c r="AZ14" s="364">
        <v>28.20952060152505</v>
      </c>
      <c r="BA14" s="364">
        <v>27.015292900000315</v>
      </c>
      <c r="BB14" s="364">
        <v>28.304494168548207</v>
      </c>
      <c r="BC14" s="364">
        <v>29.037013905711706</v>
      </c>
      <c r="BD14" s="364">
        <v>28.508842713217764</v>
      </c>
      <c r="BE14" s="364">
        <v>29.963266026872617</v>
      </c>
      <c r="BF14" s="364">
        <v>31.056058039418243</v>
      </c>
      <c r="BG14" s="364">
        <v>33.70627540672789</v>
      </c>
      <c r="BH14" s="364">
        <v>33.872999999999998</v>
      </c>
      <c r="BI14" s="364">
        <v>31.66477792546555</v>
      </c>
      <c r="BJ14" s="364">
        <v>29.214227065288803</v>
      </c>
      <c r="BK14" s="364">
        <v>25.925229528059475</v>
      </c>
      <c r="BL14" s="364">
        <v>21.024922765720252</v>
      </c>
      <c r="BM14" s="364">
        <v>16.327059299457879</v>
      </c>
      <c r="BN14" s="364">
        <v>13.204085308251896</v>
      </c>
      <c r="BO14" s="364">
        <v>8.4723709595842251</v>
      </c>
      <c r="BP14" s="364">
        <v>7.1734384617755698</v>
      </c>
      <c r="BQ14" s="364">
        <v>4.2468641912741756</v>
      </c>
      <c r="BR14" s="364">
        <v>3.174537162423726</v>
      </c>
      <c r="BS14" s="364">
        <v>1.3123831397578662</v>
      </c>
      <c r="BT14" s="364">
        <v>1.53368432929335</v>
      </c>
      <c r="BU14" s="364">
        <v>0.47418969329582311</v>
      </c>
      <c r="BV14" s="364">
        <v>0</v>
      </c>
      <c r="BW14" s="364">
        <v>0</v>
      </c>
      <c r="BX14" s="364">
        <v>0</v>
      </c>
      <c r="BY14" s="364">
        <v>0</v>
      </c>
      <c r="BZ14" s="365">
        <v>0</v>
      </c>
    </row>
    <row r="15" spans="1:81" s="316" customFormat="1" ht="26.25" customHeight="1" x14ac:dyDescent="0.35">
      <c r="B15" s="264" t="s">
        <v>399</v>
      </c>
      <c r="C15" s="97"/>
      <c r="D15" s="361">
        <f>SUM(D16, D17,D18)</f>
        <v>0</v>
      </c>
      <c r="E15" s="361">
        <f t="shared" ref="E15:BP15" si="8">SUM(E16, E17,E18)</f>
        <v>0</v>
      </c>
      <c r="F15" s="361">
        <f t="shared" si="8"/>
        <v>0</v>
      </c>
      <c r="G15" s="361">
        <f t="shared" si="8"/>
        <v>0</v>
      </c>
      <c r="H15" s="361">
        <f t="shared" si="8"/>
        <v>0</v>
      </c>
      <c r="I15" s="361">
        <f t="shared" si="8"/>
        <v>0</v>
      </c>
      <c r="J15" s="361">
        <f t="shared" si="8"/>
        <v>0</v>
      </c>
      <c r="K15" s="361">
        <f t="shared" si="8"/>
        <v>0</v>
      </c>
      <c r="L15" s="361">
        <f t="shared" si="8"/>
        <v>0</v>
      </c>
      <c r="M15" s="361">
        <f t="shared" si="8"/>
        <v>0</v>
      </c>
      <c r="N15" s="361">
        <f t="shared" si="8"/>
        <v>0</v>
      </c>
      <c r="O15" s="361">
        <f t="shared" si="8"/>
        <v>0</v>
      </c>
      <c r="P15" s="361">
        <f t="shared" si="8"/>
        <v>0</v>
      </c>
      <c r="Q15" s="361">
        <f t="shared" si="8"/>
        <v>0</v>
      </c>
      <c r="R15" s="361">
        <f t="shared" si="8"/>
        <v>0</v>
      </c>
      <c r="S15" s="361">
        <f t="shared" si="8"/>
        <v>0</v>
      </c>
      <c r="T15" s="361">
        <f t="shared" si="8"/>
        <v>0</v>
      </c>
      <c r="U15" s="361">
        <f t="shared" si="8"/>
        <v>0</v>
      </c>
      <c r="V15" s="361">
        <f t="shared" si="8"/>
        <v>0</v>
      </c>
      <c r="W15" s="361">
        <f t="shared" si="8"/>
        <v>0</v>
      </c>
      <c r="X15" s="361">
        <f t="shared" si="8"/>
        <v>0</v>
      </c>
      <c r="Y15" s="361">
        <f t="shared" si="8"/>
        <v>0</v>
      </c>
      <c r="Z15" s="361">
        <f t="shared" si="8"/>
        <v>0</v>
      </c>
      <c r="AA15" s="361">
        <f t="shared" si="8"/>
        <v>0</v>
      </c>
      <c r="AB15" s="361">
        <f t="shared" si="8"/>
        <v>0</v>
      </c>
      <c r="AC15" s="361">
        <f t="shared" si="8"/>
        <v>0</v>
      </c>
      <c r="AD15" s="361">
        <f t="shared" si="8"/>
        <v>0</v>
      </c>
      <c r="AE15" s="361">
        <f t="shared" si="8"/>
        <v>0</v>
      </c>
      <c r="AF15" s="361">
        <f t="shared" si="8"/>
        <v>0</v>
      </c>
      <c r="AG15" s="361">
        <f t="shared" si="8"/>
        <v>0</v>
      </c>
      <c r="AH15" s="361">
        <f t="shared" si="8"/>
        <v>0</v>
      </c>
      <c r="AI15" s="361">
        <f t="shared" si="8"/>
        <v>0</v>
      </c>
      <c r="AJ15" s="361">
        <f t="shared" si="8"/>
        <v>0</v>
      </c>
      <c r="AK15" s="361">
        <f t="shared" si="8"/>
        <v>0</v>
      </c>
      <c r="AL15" s="361">
        <f t="shared" si="8"/>
        <v>0</v>
      </c>
      <c r="AM15" s="361">
        <f t="shared" si="8"/>
        <v>0</v>
      </c>
      <c r="AN15" s="361">
        <f t="shared" si="8"/>
        <v>0</v>
      </c>
      <c r="AO15" s="361">
        <f t="shared" si="8"/>
        <v>0</v>
      </c>
      <c r="AP15" s="361">
        <f t="shared" si="8"/>
        <v>0</v>
      </c>
      <c r="AQ15" s="361">
        <f t="shared" si="8"/>
        <v>0</v>
      </c>
      <c r="AR15" s="361">
        <f t="shared" si="8"/>
        <v>0</v>
      </c>
      <c r="AS15" s="361">
        <f t="shared" si="8"/>
        <v>0</v>
      </c>
      <c r="AT15" s="361">
        <f t="shared" si="8"/>
        <v>0</v>
      </c>
      <c r="AU15" s="361">
        <f t="shared" si="8"/>
        <v>0</v>
      </c>
      <c r="AV15" s="361">
        <f t="shared" si="8"/>
        <v>0</v>
      </c>
      <c r="AW15" s="361">
        <f t="shared" si="8"/>
        <v>0</v>
      </c>
      <c r="AX15" s="361">
        <f t="shared" si="8"/>
        <v>0</v>
      </c>
      <c r="AY15" s="361">
        <f t="shared" si="8"/>
        <v>0</v>
      </c>
      <c r="AZ15" s="361">
        <f t="shared" si="8"/>
        <v>0</v>
      </c>
      <c r="BA15" s="361">
        <f t="shared" si="8"/>
        <v>0</v>
      </c>
      <c r="BB15" s="361">
        <f t="shared" si="8"/>
        <v>0</v>
      </c>
      <c r="BC15" s="361">
        <f t="shared" si="8"/>
        <v>0</v>
      </c>
      <c r="BD15" s="361">
        <f t="shared" si="8"/>
        <v>0</v>
      </c>
      <c r="BE15" s="361">
        <f t="shared" si="8"/>
        <v>0</v>
      </c>
      <c r="BF15" s="361">
        <f t="shared" si="8"/>
        <v>28.406946050688902</v>
      </c>
      <c r="BG15" s="361">
        <f t="shared" si="8"/>
        <v>27.432701623546105</v>
      </c>
      <c r="BH15" s="361">
        <f t="shared" si="8"/>
        <v>26.234479032471963</v>
      </c>
      <c r="BI15" s="361">
        <f t="shared" si="8"/>
        <v>25.217539613784226</v>
      </c>
      <c r="BJ15" s="361">
        <f t="shared" si="8"/>
        <v>23.893453975822563</v>
      </c>
      <c r="BK15" s="361">
        <f t="shared" si="8"/>
        <v>23.356956766137984</v>
      </c>
      <c r="BL15" s="361">
        <f t="shared" si="8"/>
        <v>22.860791391673466</v>
      </c>
      <c r="BM15" s="361">
        <f t="shared" si="8"/>
        <v>22.195142250613998</v>
      </c>
      <c r="BN15" s="361">
        <f t="shared" si="8"/>
        <v>20.731727340506914</v>
      </c>
      <c r="BO15" s="361">
        <f t="shared" si="8"/>
        <v>20.801005350659317</v>
      </c>
      <c r="BP15" s="361">
        <f t="shared" si="8"/>
        <v>20.826470289915786</v>
      </c>
      <c r="BQ15" s="361">
        <f t="shared" ref="BQ15:BZ15" si="9">SUM(BQ16, BQ17,BQ18)</f>
        <v>20.959430350443746</v>
      </c>
      <c r="BR15" s="361">
        <f t="shared" si="9"/>
        <v>19.738998445075392</v>
      </c>
      <c r="BS15" s="361">
        <f t="shared" si="9"/>
        <v>20.002488621536003</v>
      </c>
      <c r="BT15" s="361">
        <f t="shared" si="9"/>
        <v>19.745434635194613</v>
      </c>
      <c r="BU15" s="361">
        <f t="shared" si="9"/>
        <v>18.110087740594111</v>
      </c>
      <c r="BV15" s="361">
        <f t="shared" si="9"/>
        <v>17.575526212912116</v>
      </c>
      <c r="BW15" s="361">
        <f t="shared" si="9"/>
        <v>16.589609354702542</v>
      </c>
      <c r="BX15" s="361">
        <f t="shared" si="9"/>
        <v>15.352913368641428</v>
      </c>
      <c r="BY15" s="361">
        <f t="shared" si="9"/>
        <v>14.218597241000371</v>
      </c>
      <c r="BZ15" s="362">
        <f t="shared" si="9"/>
        <v>13.210033751593263</v>
      </c>
    </row>
    <row r="16" spans="1:81" s="316" customFormat="1" x14ac:dyDescent="0.35">
      <c r="B16" s="61" t="s">
        <v>396</v>
      </c>
      <c r="C16" s="97"/>
      <c r="D16" s="364">
        <v>0</v>
      </c>
      <c r="E16" s="364">
        <v>0</v>
      </c>
      <c r="F16" s="364">
        <v>0</v>
      </c>
      <c r="G16" s="364">
        <v>0</v>
      </c>
      <c r="H16" s="364">
        <v>0</v>
      </c>
      <c r="I16" s="364">
        <v>0</v>
      </c>
      <c r="J16" s="364">
        <v>0</v>
      </c>
      <c r="K16" s="364">
        <v>0</v>
      </c>
      <c r="L16" s="364">
        <v>0</v>
      </c>
      <c r="M16" s="364">
        <v>0</v>
      </c>
      <c r="N16" s="364">
        <v>0</v>
      </c>
      <c r="O16" s="364">
        <v>0</v>
      </c>
      <c r="P16" s="364">
        <v>0</v>
      </c>
      <c r="Q16" s="364">
        <v>0</v>
      </c>
      <c r="R16" s="364">
        <v>0</v>
      </c>
      <c r="S16" s="364">
        <v>0</v>
      </c>
      <c r="T16" s="364">
        <v>0</v>
      </c>
      <c r="U16" s="364">
        <v>0</v>
      </c>
      <c r="V16" s="364">
        <v>0</v>
      </c>
      <c r="W16" s="364">
        <v>0</v>
      </c>
      <c r="X16" s="364">
        <v>0</v>
      </c>
      <c r="Y16" s="364">
        <v>0</v>
      </c>
      <c r="Z16" s="364">
        <v>0</v>
      </c>
      <c r="AA16" s="364">
        <v>0</v>
      </c>
      <c r="AB16" s="364">
        <v>0</v>
      </c>
      <c r="AC16" s="364">
        <v>0</v>
      </c>
      <c r="AD16" s="364">
        <v>0</v>
      </c>
      <c r="AE16" s="364">
        <v>0</v>
      </c>
      <c r="AF16" s="364">
        <v>0</v>
      </c>
      <c r="AG16" s="364">
        <v>0</v>
      </c>
      <c r="AH16" s="364">
        <v>0</v>
      </c>
      <c r="AI16" s="364">
        <v>0</v>
      </c>
      <c r="AJ16" s="364">
        <v>0</v>
      </c>
      <c r="AK16" s="364">
        <v>0</v>
      </c>
      <c r="AL16" s="364">
        <v>0</v>
      </c>
      <c r="AM16" s="364">
        <v>0</v>
      </c>
      <c r="AN16" s="364">
        <v>0</v>
      </c>
      <c r="AO16" s="364">
        <v>0</v>
      </c>
      <c r="AP16" s="364">
        <v>0</v>
      </c>
      <c r="AQ16" s="364">
        <v>0</v>
      </c>
      <c r="AR16" s="364">
        <v>0</v>
      </c>
      <c r="AS16" s="364">
        <v>0</v>
      </c>
      <c r="AT16" s="364">
        <v>0</v>
      </c>
      <c r="AU16" s="364">
        <v>0</v>
      </c>
      <c r="AV16" s="364">
        <v>0</v>
      </c>
      <c r="AW16" s="364">
        <v>0</v>
      </c>
      <c r="AX16" s="364">
        <v>0</v>
      </c>
      <c r="AY16" s="364">
        <v>0</v>
      </c>
      <c r="AZ16" s="364">
        <v>0</v>
      </c>
      <c r="BA16" s="364">
        <v>0</v>
      </c>
      <c r="BB16" s="364">
        <v>0</v>
      </c>
      <c r="BC16" s="364">
        <v>0</v>
      </c>
      <c r="BD16" s="364">
        <v>0</v>
      </c>
      <c r="BE16" s="364">
        <v>0</v>
      </c>
      <c r="BF16" s="364">
        <v>0</v>
      </c>
      <c r="BG16" s="364">
        <v>0</v>
      </c>
      <c r="BH16" s="364">
        <v>0</v>
      </c>
      <c r="BI16" s="364">
        <v>0</v>
      </c>
      <c r="BJ16" s="364">
        <v>0</v>
      </c>
      <c r="BK16" s="364">
        <v>0</v>
      </c>
      <c r="BL16" s="364">
        <v>0</v>
      </c>
      <c r="BM16" s="364">
        <v>0</v>
      </c>
      <c r="BN16" s="364">
        <v>0</v>
      </c>
      <c r="BO16" s="364">
        <v>0</v>
      </c>
      <c r="BP16" s="364">
        <v>0</v>
      </c>
      <c r="BQ16" s="364">
        <v>0</v>
      </c>
      <c r="BR16" s="364">
        <v>0</v>
      </c>
      <c r="BS16" s="364">
        <v>0</v>
      </c>
      <c r="BT16" s="364">
        <v>0</v>
      </c>
      <c r="BU16" s="364">
        <v>4.0211928557155101</v>
      </c>
      <c r="BV16" s="364">
        <v>7.0520896420549981</v>
      </c>
      <c r="BW16" s="364">
        <v>7.4033119750368588</v>
      </c>
      <c r="BX16" s="364">
        <v>7.4133434297813938</v>
      </c>
      <c r="BY16" s="364">
        <v>7.3695629470124091</v>
      </c>
      <c r="BZ16" s="365">
        <v>7.3872379403487827</v>
      </c>
    </row>
    <row r="17" spans="1:81" s="316" customFormat="1" x14ac:dyDescent="0.35">
      <c r="B17" s="61" t="s">
        <v>400</v>
      </c>
      <c r="C17" s="97"/>
      <c r="D17" s="364" t="s">
        <v>405</v>
      </c>
      <c r="E17" s="364" t="s">
        <v>405</v>
      </c>
      <c r="F17" s="364" t="s">
        <v>405</v>
      </c>
      <c r="G17" s="364" t="s">
        <v>405</v>
      </c>
      <c r="H17" s="364" t="s">
        <v>405</v>
      </c>
      <c r="I17" s="364" t="s">
        <v>405</v>
      </c>
      <c r="J17" s="364" t="s">
        <v>405</v>
      </c>
      <c r="K17" s="364" t="s">
        <v>405</v>
      </c>
      <c r="L17" s="364" t="s">
        <v>405</v>
      </c>
      <c r="M17" s="364" t="s">
        <v>405</v>
      </c>
      <c r="N17" s="364" t="s">
        <v>405</v>
      </c>
      <c r="O17" s="364" t="s">
        <v>405</v>
      </c>
      <c r="P17" s="364" t="s">
        <v>405</v>
      </c>
      <c r="Q17" s="364" t="s">
        <v>405</v>
      </c>
      <c r="R17" s="364" t="s">
        <v>405</v>
      </c>
      <c r="S17" s="364" t="s">
        <v>405</v>
      </c>
      <c r="T17" s="364" t="s">
        <v>405</v>
      </c>
      <c r="U17" s="364" t="s">
        <v>405</v>
      </c>
      <c r="V17" s="364" t="s">
        <v>405</v>
      </c>
      <c r="W17" s="364" t="s">
        <v>405</v>
      </c>
      <c r="X17" s="364" t="s">
        <v>405</v>
      </c>
      <c r="Y17" s="364" t="s">
        <v>405</v>
      </c>
      <c r="Z17" s="364" t="s">
        <v>405</v>
      </c>
      <c r="AA17" s="364" t="s">
        <v>405</v>
      </c>
      <c r="AB17" s="364" t="s">
        <v>405</v>
      </c>
      <c r="AC17" s="364" t="s">
        <v>405</v>
      </c>
      <c r="AD17" s="364" t="s">
        <v>405</v>
      </c>
      <c r="AE17" s="364" t="s">
        <v>405</v>
      </c>
      <c r="AF17" s="364" t="s">
        <v>405</v>
      </c>
      <c r="AG17" s="364" t="s">
        <v>405</v>
      </c>
      <c r="AH17" s="364" t="s">
        <v>405</v>
      </c>
      <c r="AI17" s="364" t="s">
        <v>405</v>
      </c>
      <c r="AJ17" s="364" t="s">
        <v>405</v>
      </c>
      <c r="AK17" s="364" t="s">
        <v>405</v>
      </c>
      <c r="AL17" s="364" t="s">
        <v>405</v>
      </c>
      <c r="AM17" s="364" t="s">
        <v>405</v>
      </c>
      <c r="AN17" s="364" t="s">
        <v>405</v>
      </c>
      <c r="AO17" s="364" t="s">
        <v>405</v>
      </c>
      <c r="AP17" s="364" t="s">
        <v>405</v>
      </c>
      <c r="AQ17" s="364" t="s">
        <v>405</v>
      </c>
      <c r="AR17" s="364" t="s">
        <v>405</v>
      </c>
      <c r="AS17" s="364" t="s">
        <v>405</v>
      </c>
      <c r="AT17" s="364" t="s">
        <v>405</v>
      </c>
      <c r="AU17" s="364" t="s">
        <v>405</v>
      </c>
      <c r="AV17" s="364" t="s">
        <v>405</v>
      </c>
      <c r="AW17" s="364" t="s">
        <v>405</v>
      </c>
      <c r="AX17" s="364" t="s">
        <v>405</v>
      </c>
      <c r="AY17" s="364" t="s">
        <v>405</v>
      </c>
      <c r="AZ17" s="364" t="s">
        <v>405</v>
      </c>
      <c r="BA17" s="364" t="s">
        <v>405</v>
      </c>
      <c r="BB17" s="364" t="s">
        <v>405</v>
      </c>
      <c r="BC17" s="364" t="s">
        <v>405</v>
      </c>
      <c r="BD17" s="364" t="s">
        <v>405</v>
      </c>
      <c r="BE17" s="364" t="s">
        <v>405</v>
      </c>
      <c r="BF17" s="364">
        <v>21.855523312044063</v>
      </c>
      <c r="BG17" s="364">
        <v>21.244736996699803</v>
      </c>
      <c r="BH17" s="364">
        <v>20.493618536702215</v>
      </c>
      <c r="BI17" s="364">
        <v>20.099632054478512</v>
      </c>
      <c r="BJ17" s="364">
        <v>19.261038291626754</v>
      </c>
      <c r="BK17" s="364">
        <v>19.046589370098435</v>
      </c>
      <c r="BL17" s="364">
        <v>18.970450975628051</v>
      </c>
      <c r="BM17" s="364">
        <v>18.723817671847545</v>
      </c>
      <c r="BN17" s="364">
        <v>17.866738023568765</v>
      </c>
      <c r="BO17" s="364">
        <v>18.134486427765509</v>
      </c>
      <c r="BP17" s="364">
        <v>18.395167008879625</v>
      </c>
      <c r="BQ17" s="364">
        <v>18.477813356268488</v>
      </c>
      <c r="BR17" s="364">
        <v>17.827088036057095</v>
      </c>
      <c r="BS17" s="364">
        <v>18.354041239691064</v>
      </c>
      <c r="BT17" s="364">
        <v>18.291717736752897</v>
      </c>
      <c r="BU17" s="364">
        <v>12.863287315436629</v>
      </c>
      <c r="BV17" s="364">
        <v>9.4817406367088086</v>
      </c>
      <c r="BW17" s="364">
        <v>8.31819561815791</v>
      </c>
      <c r="BX17" s="364">
        <v>7.2378604849204695</v>
      </c>
      <c r="BY17" s="364">
        <v>6.3054944316608985</v>
      </c>
      <c r="BZ17" s="365">
        <v>5.4298838434433279</v>
      </c>
    </row>
    <row r="18" spans="1:81" s="314" customFormat="1" ht="26.25" customHeight="1" thickBot="1" x14ac:dyDescent="0.3">
      <c r="B18" s="70" t="s">
        <v>401</v>
      </c>
      <c r="C18" s="367"/>
      <c r="D18" s="368" t="s">
        <v>405</v>
      </c>
      <c r="E18" s="368" t="s">
        <v>405</v>
      </c>
      <c r="F18" s="368" t="s">
        <v>405</v>
      </c>
      <c r="G18" s="368" t="s">
        <v>405</v>
      </c>
      <c r="H18" s="368" t="s">
        <v>405</v>
      </c>
      <c r="I18" s="368" t="s">
        <v>405</v>
      </c>
      <c r="J18" s="368" t="s">
        <v>405</v>
      </c>
      <c r="K18" s="368" t="s">
        <v>405</v>
      </c>
      <c r="L18" s="368" t="s">
        <v>405</v>
      </c>
      <c r="M18" s="368" t="s">
        <v>405</v>
      </c>
      <c r="N18" s="368" t="s">
        <v>405</v>
      </c>
      <c r="O18" s="368" t="s">
        <v>405</v>
      </c>
      <c r="P18" s="368" t="s">
        <v>405</v>
      </c>
      <c r="Q18" s="368" t="s">
        <v>405</v>
      </c>
      <c r="R18" s="368" t="s">
        <v>405</v>
      </c>
      <c r="S18" s="368" t="s">
        <v>405</v>
      </c>
      <c r="T18" s="368" t="s">
        <v>405</v>
      </c>
      <c r="U18" s="368" t="s">
        <v>405</v>
      </c>
      <c r="V18" s="368" t="s">
        <v>405</v>
      </c>
      <c r="W18" s="368" t="s">
        <v>405</v>
      </c>
      <c r="X18" s="368" t="s">
        <v>405</v>
      </c>
      <c r="Y18" s="368" t="s">
        <v>405</v>
      </c>
      <c r="Z18" s="368" t="s">
        <v>405</v>
      </c>
      <c r="AA18" s="368" t="s">
        <v>405</v>
      </c>
      <c r="AB18" s="368" t="s">
        <v>405</v>
      </c>
      <c r="AC18" s="368" t="s">
        <v>405</v>
      </c>
      <c r="AD18" s="368" t="s">
        <v>405</v>
      </c>
      <c r="AE18" s="368" t="s">
        <v>405</v>
      </c>
      <c r="AF18" s="368" t="s">
        <v>405</v>
      </c>
      <c r="AG18" s="368" t="s">
        <v>405</v>
      </c>
      <c r="AH18" s="368" t="s">
        <v>405</v>
      </c>
      <c r="AI18" s="368" t="s">
        <v>405</v>
      </c>
      <c r="AJ18" s="368" t="s">
        <v>405</v>
      </c>
      <c r="AK18" s="368" t="s">
        <v>405</v>
      </c>
      <c r="AL18" s="368" t="s">
        <v>405</v>
      </c>
      <c r="AM18" s="368" t="s">
        <v>405</v>
      </c>
      <c r="AN18" s="368" t="s">
        <v>405</v>
      </c>
      <c r="AO18" s="368" t="s">
        <v>405</v>
      </c>
      <c r="AP18" s="368" t="s">
        <v>405</v>
      </c>
      <c r="AQ18" s="368" t="s">
        <v>405</v>
      </c>
      <c r="AR18" s="368" t="s">
        <v>405</v>
      </c>
      <c r="AS18" s="368" t="s">
        <v>405</v>
      </c>
      <c r="AT18" s="368" t="s">
        <v>405</v>
      </c>
      <c r="AU18" s="368" t="s">
        <v>405</v>
      </c>
      <c r="AV18" s="368" t="s">
        <v>405</v>
      </c>
      <c r="AW18" s="368" t="s">
        <v>405</v>
      </c>
      <c r="AX18" s="368" t="s">
        <v>405</v>
      </c>
      <c r="AY18" s="368" t="s">
        <v>405</v>
      </c>
      <c r="AZ18" s="368" t="s">
        <v>405</v>
      </c>
      <c r="BA18" s="368" t="s">
        <v>405</v>
      </c>
      <c r="BB18" s="368" t="s">
        <v>405</v>
      </c>
      <c r="BC18" s="368" t="s">
        <v>405</v>
      </c>
      <c r="BD18" s="368" t="s">
        <v>405</v>
      </c>
      <c r="BE18" s="368" t="s">
        <v>405</v>
      </c>
      <c r="BF18" s="368">
        <v>6.5514227386448374</v>
      </c>
      <c r="BG18" s="368">
        <v>6.1879646268463011</v>
      </c>
      <c r="BH18" s="368">
        <v>5.7408604957697484</v>
      </c>
      <c r="BI18" s="368">
        <v>5.1179075593057144</v>
      </c>
      <c r="BJ18" s="368">
        <v>4.6324156841958084</v>
      </c>
      <c r="BK18" s="368">
        <v>4.3103673960395499</v>
      </c>
      <c r="BL18" s="368">
        <v>3.8903404160454169</v>
      </c>
      <c r="BM18" s="368">
        <v>3.4713245787664526</v>
      </c>
      <c r="BN18" s="368">
        <v>2.8649893169381504</v>
      </c>
      <c r="BO18" s="368">
        <v>2.666518922893808</v>
      </c>
      <c r="BP18" s="368">
        <v>2.4313032810361626</v>
      </c>
      <c r="BQ18" s="368">
        <v>2.4816169941752575</v>
      </c>
      <c r="BR18" s="368">
        <v>1.9119104090182988</v>
      </c>
      <c r="BS18" s="368">
        <v>1.6484473818449403</v>
      </c>
      <c r="BT18" s="368">
        <v>1.4537168984417166</v>
      </c>
      <c r="BU18" s="368">
        <v>1.2256075694419706</v>
      </c>
      <c r="BV18" s="368">
        <v>1.0416959341483085</v>
      </c>
      <c r="BW18" s="368">
        <v>0.86810176150777418</v>
      </c>
      <c r="BX18" s="368">
        <v>0.70170945393956374</v>
      </c>
      <c r="BY18" s="368">
        <v>0.54353986232706175</v>
      </c>
      <c r="BZ18" s="369">
        <v>0.39291196780115206</v>
      </c>
    </row>
    <row r="19" spans="1:81" s="316" customFormat="1" ht="26.25" customHeight="1" x14ac:dyDescent="0.35">
      <c r="A19" s="346"/>
      <c r="B19" s="57" t="s">
        <v>395</v>
      </c>
      <c r="C19" s="357"/>
      <c r="D19" s="42" t="s">
        <v>619</v>
      </c>
      <c r="E19" s="42" t="s">
        <v>620</v>
      </c>
      <c r="F19" s="42" t="s">
        <v>621</v>
      </c>
      <c r="G19" s="42" t="s">
        <v>622</v>
      </c>
      <c r="H19" s="42" t="s">
        <v>623</v>
      </c>
      <c r="I19" s="42" t="s">
        <v>624</v>
      </c>
      <c r="J19" s="42" t="s">
        <v>625</v>
      </c>
      <c r="K19" s="42" t="s">
        <v>626</v>
      </c>
      <c r="L19" s="42" t="s">
        <v>627</v>
      </c>
      <c r="M19" s="42" t="s">
        <v>628</v>
      </c>
      <c r="N19" s="42" t="s">
        <v>629</v>
      </c>
      <c r="O19" s="42" t="s">
        <v>630</v>
      </c>
      <c r="P19" s="42" t="s">
        <v>631</v>
      </c>
      <c r="Q19" s="42" t="s">
        <v>632</v>
      </c>
      <c r="R19" s="42" t="s">
        <v>633</v>
      </c>
      <c r="S19" s="42" t="s">
        <v>634</v>
      </c>
      <c r="T19" s="42" t="s">
        <v>635</v>
      </c>
      <c r="U19" s="42" t="s">
        <v>636</v>
      </c>
      <c r="V19" s="42" t="s">
        <v>637</v>
      </c>
      <c r="W19" s="42" t="s">
        <v>638</v>
      </c>
      <c r="X19" s="42" t="s">
        <v>639</v>
      </c>
      <c r="Y19" s="42" t="s">
        <v>640</v>
      </c>
      <c r="Z19" s="42" t="s">
        <v>641</v>
      </c>
      <c r="AA19" s="42" t="s">
        <v>642</v>
      </c>
      <c r="AB19" s="42" t="s">
        <v>643</v>
      </c>
      <c r="AC19" s="42" t="s">
        <v>644</v>
      </c>
      <c r="AD19" s="42" t="s">
        <v>645</v>
      </c>
      <c r="AE19" s="42" t="s">
        <v>646</v>
      </c>
      <c r="AF19" s="42" t="s">
        <v>647</v>
      </c>
      <c r="AG19" s="42" t="s">
        <v>648</v>
      </c>
      <c r="AH19" s="42" t="s">
        <v>649</v>
      </c>
      <c r="AI19" s="42" t="s">
        <v>650</v>
      </c>
      <c r="AJ19" s="42" t="s">
        <v>651</v>
      </c>
      <c r="AK19" s="42" t="s">
        <v>652</v>
      </c>
      <c r="AL19" s="42" t="s">
        <v>653</v>
      </c>
      <c r="AM19" s="42" t="s">
        <v>654</v>
      </c>
      <c r="AN19" s="42" t="s">
        <v>655</v>
      </c>
      <c r="AO19" s="42" t="s">
        <v>656</v>
      </c>
      <c r="AP19" s="42" t="s">
        <v>657</v>
      </c>
      <c r="AQ19" s="42" t="s">
        <v>658</v>
      </c>
      <c r="AR19" s="42" t="s">
        <v>659</v>
      </c>
      <c r="AS19" s="42" t="s">
        <v>660</v>
      </c>
      <c r="AT19" s="42" t="s">
        <v>661</v>
      </c>
      <c r="AU19" s="42" t="s">
        <v>662</v>
      </c>
      <c r="AV19" s="42" t="s">
        <v>663</v>
      </c>
      <c r="AW19" s="42" t="s">
        <v>664</v>
      </c>
      <c r="AX19" s="42" t="s">
        <v>665</v>
      </c>
      <c r="AY19" s="42" t="s">
        <v>589</v>
      </c>
      <c r="AZ19" s="42" t="s">
        <v>590</v>
      </c>
      <c r="BA19" s="42" t="s">
        <v>591</v>
      </c>
      <c r="BB19" s="42" t="s">
        <v>592</v>
      </c>
      <c r="BC19" s="42" t="s">
        <v>593</v>
      </c>
      <c r="BD19" s="42" t="s">
        <v>594</v>
      </c>
      <c r="BE19" s="42" t="s">
        <v>595</v>
      </c>
      <c r="BF19" s="42" t="s">
        <v>596</v>
      </c>
      <c r="BG19" s="42" t="s">
        <v>597</v>
      </c>
      <c r="BH19" s="42" t="s">
        <v>598</v>
      </c>
      <c r="BI19" s="42" t="s">
        <v>599</v>
      </c>
      <c r="BJ19" s="42" t="s">
        <v>600</v>
      </c>
      <c r="BK19" s="42" t="s">
        <v>601</v>
      </c>
      <c r="BL19" s="42" t="s">
        <v>602</v>
      </c>
      <c r="BM19" s="42" t="s">
        <v>603</v>
      </c>
      <c r="BN19" s="42" t="s">
        <v>604</v>
      </c>
      <c r="BO19" s="42" t="s">
        <v>605</v>
      </c>
      <c r="BP19" s="42" t="s">
        <v>606</v>
      </c>
      <c r="BQ19" s="42" t="s">
        <v>607</v>
      </c>
      <c r="BR19" s="42" t="s">
        <v>608</v>
      </c>
      <c r="BS19" s="42" t="s">
        <v>609</v>
      </c>
      <c r="BT19" s="42" t="s">
        <v>610</v>
      </c>
      <c r="BU19" s="42" t="s">
        <v>611</v>
      </c>
      <c r="BV19" s="42" t="s">
        <v>612</v>
      </c>
      <c r="BW19" s="42" t="s">
        <v>613</v>
      </c>
      <c r="BX19" s="42" t="s">
        <v>614</v>
      </c>
      <c r="BY19" s="42" t="s">
        <v>615</v>
      </c>
      <c r="BZ19" s="43" t="s">
        <v>616</v>
      </c>
    </row>
    <row r="20" spans="1:81" s="316" customFormat="1" x14ac:dyDescent="0.35">
      <c r="A20" s="346"/>
      <c r="B20" s="370" t="s">
        <v>222</v>
      </c>
      <c r="C20" s="371"/>
      <c r="D20" s="279" t="s">
        <v>617</v>
      </c>
      <c r="E20" s="279" t="s">
        <v>617</v>
      </c>
      <c r="F20" s="279" t="s">
        <v>617</v>
      </c>
      <c r="G20" s="279" t="s">
        <v>617</v>
      </c>
      <c r="H20" s="279" t="s">
        <v>617</v>
      </c>
      <c r="I20" s="279" t="s">
        <v>617</v>
      </c>
      <c r="J20" s="279" t="s">
        <v>617</v>
      </c>
      <c r="K20" s="279" t="s">
        <v>617</v>
      </c>
      <c r="L20" s="279" t="s">
        <v>617</v>
      </c>
      <c r="M20" s="279" t="s">
        <v>617</v>
      </c>
      <c r="N20" s="279" t="s">
        <v>617</v>
      </c>
      <c r="O20" s="279" t="s">
        <v>617</v>
      </c>
      <c r="P20" s="279" t="s">
        <v>617</v>
      </c>
      <c r="Q20" s="279" t="s">
        <v>617</v>
      </c>
      <c r="R20" s="279" t="s">
        <v>617</v>
      </c>
      <c r="S20" s="279" t="s">
        <v>617</v>
      </c>
      <c r="T20" s="279" t="s">
        <v>617</v>
      </c>
      <c r="U20" s="279" t="s">
        <v>617</v>
      </c>
      <c r="V20" s="279" t="s">
        <v>617</v>
      </c>
      <c r="W20" s="279" t="s">
        <v>617</v>
      </c>
      <c r="X20" s="279" t="s">
        <v>617</v>
      </c>
      <c r="Y20" s="279" t="s">
        <v>617</v>
      </c>
      <c r="Z20" s="279" t="s">
        <v>617</v>
      </c>
      <c r="AA20" s="279" t="s">
        <v>617</v>
      </c>
      <c r="AB20" s="279" t="s">
        <v>617</v>
      </c>
      <c r="AC20" s="279" t="s">
        <v>617</v>
      </c>
      <c r="AD20" s="279" t="s">
        <v>617</v>
      </c>
      <c r="AE20" s="279" t="s">
        <v>617</v>
      </c>
      <c r="AF20" s="279" t="s">
        <v>617</v>
      </c>
      <c r="AG20" s="279" t="s">
        <v>617</v>
      </c>
      <c r="AH20" s="279" t="s">
        <v>617</v>
      </c>
      <c r="AI20" s="279" t="s">
        <v>617</v>
      </c>
      <c r="AJ20" s="279" t="s">
        <v>617</v>
      </c>
      <c r="AK20" s="279" t="s">
        <v>617</v>
      </c>
      <c r="AL20" s="279" t="s">
        <v>617</v>
      </c>
      <c r="AM20" s="279" t="s">
        <v>617</v>
      </c>
      <c r="AN20" s="279" t="s">
        <v>617</v>
      </c>
      <c r="AO20" s="279" t="s">
        <v>617</v>
      </c>
      <c r="AP20" s="279" t="s">
        <v>617</v>
      </c>
      <c r="AQ20" s="279" t="s">
        <v>617</v>
      </c>
      <c r="AR20" s="279" t="s">
        <v>617</v>
      </c>
      <c r="AS20" s="279" t="s">
        <v>617</v>
      </c>
      <c r="AT20" s="279" t="s">
        <v>617</v>
      </c>
      <c r="AU20" s="279" t="s">
        <v>617</v>
      </c>
      <c r="AV20" s="279" t="s">
        <v>617</v>
      </c>
      <c r="AW20" s="279" t="s">
        <v>617</v>
      </c>
      <c r="AX20" s="279" t="s">
        <v>617</v>
      </c>
      <c r="AY20" s="279" t="s">
        <v>617</v>
      </c>
      <c r="AZ20" s="279" t="s">
        <v>617</v>
      </c>
      <c r="BA20" s="279" t="s">
        <v>617</v>
      </c>
      <c r="BB20" s="279" t="s">
        <v>617</v>
      </c>
      <c r="BC20" s="279" t="s">
        <v>617</v>
      </c>
      <c r="BD20" s="279" t="s">
        <v>617</v>
      </c>
      <c r="BE20" s="279" t="s">
        <v>617</v>
      </c>
      <c r="BF20" s="279" t="s">
        <v>617</v>
      </c>
      <c r="BG20" s="279" t="s">
        <v>617</v>
      </c>
      <c r="BH20" s="279" t="s">
        <v>617</v>
      </c>
      <c r="BI20" s="279" t="s">
        <v>617</v>
      </c>
      <c r="BJ20" s="279" t="s">
        <v>617</v>
      </c>
      <c r="BK20" s="279" t="s">
        <v>617</v>
      </c>
      <c r="BL20" s="279" t="s">
        <v>617</v>
      </c>
      <c r="BM20" s="279" t="s">
        <v>617</v>
      </c>
      <c r="BN20" s="279" t="s">
        <v>617</v>
      </c>
      <c r="BO20" s="279" t="s">
        <v>617</v>
      </c>
      <c r="BP20" s="279" t="s">
        <v>617</v>
      </c>
      <c r="BQ20" s="279" t="s">
        <v>617</v>
      </c>
      <c r="BR20" s="279" t="s">
        <v>617</v>
      </c>
      <c r="BS20" s="279" t="s">
        <v>617</v>
      </c>
      <c r="BT20" s="279" t="s">
        <v>617</v>
      </c>
      <c r="BU20" s="279" t="s">
        <v>618</v>
      </c>
      <c r="BV20" s="279" t="s">
        <v>618</v>
      </c>
      <c r="BW20" s="279" t="s">
        <v>618</v>
      </c>
      <c r="BX20" s="279" t="s">
        <v>618</v>
      </c>
      <c r="BY20" s="279" t="s">
        <v>618</v>
      </c>
      <c r="BZ20" s="280" t="s">
        <v>618</v>
      </c>
    </row>
    <row r="21" spans="1:81" s="232" customFormat="1" ht="26.25" customHeight="1" x14ac:dyDescent="0.35">
      <c r="A21" s="363"/>
      <c r="B21" s="327" t="s">
        <v>88</v>
      </c>
      <c r="C21" s="88"/>
      <c r="D21" s="361">
        <v>500.74126505675241</v>
      </c>
      <c r="E21" s="361">
        <v>662.36587401694942</v>
      </c>
      <c r="F21" s="361">
        <v>658.34601929086455</v>
      </c>
      <c r="G21" s="361">
        <v>678.47976851928229</v>
      </c>
      <c r="H21" s="361">
        <v>725.59641911089909</v>
      </c>
      <c r="I21" s="361">
        <v>774.25157257897672</v>
      </c>
      <c r="J21" s="361">
        <v>796.08292839595765</v>
      </c>
      <c r="K21" s="361">
        <v>853.97117018436563</v>
      </c>
      <c r="L21" s="361">
        <v>859.59362067394738</v>
      </c>
      <c r="M21" s="361">
        <v>941.51733687021044</v>
      </c>
      <c r="N21" s="361">
        <v>1205.7760389695777</v>
      </c>
      <c r="O21" s="361">
        <v>1283.5977215777398</v>
      </c>
      <c r="P21" s="361">
        <v>1339.229180060084</v>
      </c>
      <c r="Q21" s="361">
        <v>1583.1813848331287</v>
      </c>
      <c r="R21" s="361">
        <v>1611.8823725703651</v>
      </c>
      <c r="S21" s="361">
        <v>1870.176935072423</v>
      </c>
      <c r="T21" s="361">
        <v>1948.0757046920858</v>
      </c>
      <c r="U21" s="361">
        <v>2329.5239002048902</v>
      </c>
      <c r="V21" s="361">
        <v>2299.8635553254458</v>
      </c>
      <c r="W21" s="361">
        <v>2348.6098436062593</v>
      </c>
      <c r="X21" s="361">
        <v>2325.2414214207702</v>
      </c>
      <c r="Y21" s="361">
        <v>2291.920008321144</v>
      </c>
      <c r="Z21" s="361">
        <v>2162.8322228274483</v>
      </c>
      <c r="AA21" s="361">
        <v>2346.3785115189949</v>
      </c>
      <c r="AB21" s="361">
        <v>2426.5392095743268</v>
      </c>
      <c r="AC21" s="361">
        <v>2483.0450147809938</v>
      </c>
      <c r="AD21" s="361">
        <v>2614.7737063799123</v>
      </c>
      <c r="AE21" s="361">
        <v>2663.1267816043533</v>
      </c>
      <c r="AF21" s="361">
        <v>2581.6782657003901</v>
      </c>
      <c r="AG21" s="361">
        <v>2436.3989417094381</v>
      </c>
      <c r="AH21" s="361">
        <f>SUM(AH22:AH23)</f>
        <v>2374.5831059938064</v>
      </c>
      <c r="AI21" s="361">
        <f t="shared" ref="AI21:BZ21" si="10">SUM(AI22:AI23)</f>
        <v>2264.8244390053569</v>
      </c>
      <c r="AJ21" s="361">
        <f t="shared" si="10"/>
        <v>2153.9854850531087</v>
      </c>
      <c r="AK21" s="361">
        <f t="shared" si="10"/>
        <v>2111.0593941881102</v>
      </c>
      <c r="AL21" s="361">
        <f t="shared" si="10"/>
        <v>2064.3905235134935</v>
      </c>
      <c r="AM21" s="361">
        <f t="shared" si="10"/>
        <v>2095.8495955390244</v>
      </c>
      <c r="AN21" s="361">
        <f t="shared" si="10"/>
        <v>2018.0438264354216</v>
      </c>
      <c r="AO21" s="361">
        <f t="shared" si="10"/>
        <v>1946.386563891625</v>
      </c>
      <c r="AP21" s="361">
        <f t="shared" si="10"/>
        <v>1927.4185296017424</v>
      </c>
      <c r="AQ21" s="361">
        <f t="shared" si="10"/>
        <v>1857.5146385094733</v>
      </c>
      <c r="AR21" s="361">
        <f t="shared" si="10"/>
        <v>1766.8869051204699</v>
      </c>
      <c r="AS21" s="361">
        <f t="shared" si="10"/>
        <v>1645.293346379229</v>
      </c>
      <c r="AT21" s="361">
        <f t="shared" si="10"/>
        <v>1587.303034563701</v>
      </c>
      <c r="AU21" s="361">
        <f t="shared" si="10"/>
        <v>1705.9864224565972</v>
      </c>
      <c r="AV21" s="361">
        <f t="shared" si="10"/>
        <v>1663.3044649207595</v>
      </c>
      <c r="AW21" s="361">
        <f t="shared" si="10"/>
        <v>1673.4880057448754</v>
      </c>
      <c r="AX21" s="361">
        <f t="shared" si="10"/>
        <v>1625.3614905099198</v>
      </c>
      <c r="AY21" s="361">
        <f t="shared" si="10"/>
        <v>1568.762225752354</v>
      </c>
      <c r="AZ21" s="361">
        <f t="shared" si="10"/>
        <v>1461.7050638314056</v>
      </c>
      <c r="BA21" s="361">
        <f t="shared" si="10"/>
        <v>1459.5880263489071</v>
      </c>
      <c r="BB21" s="361">
        <f t="shared" si="10"/>
        <v>1420.5567401674039</v>
      </c>
      <c r="BC21" s="361">
        <f t="shared" si="10"/>
        <v>1453.924205099313</v>
      </c>
      <c r="BD21" s="361">
        <f t="shared" si="10"/>
        <v>1401.8783584262433</v>
      </c>
      <c r="BE21" s="361">
        <f t="shared" si="10"/>
        <v>1544.2294113419157</v>
      </c>
      <c r="BF21" s="361">
        <f t="shared" si="10"/>
        <v>1492.6125162840849</v>
      </c>
      <c r="BG21" s="361">
        <f t="shared" si="10"/>
        <v>1352.1951142864873</v>
      </c>
      <c r="BH21" s="361">
        <f t="shared" si="10"/>
        <v>1205.9729002425472</v>
      </c>
      <c r="BI21" s="361">
        <f t="shared" si="10"/>
        <v>1113.8161670481729</v>
      </c>
      <c r="BJ21" s="361">
        <f t="shared" si="10"/>
        <v>983.67710647052184</v>
      </c>
      <c r="BK21" s="361">
        <f t="shared" si="10"/>
        <v>887.09389382699476</v>
      </c>
      <c r="BL21" s="361">
        <f t="shared" si="10"/>
        <v>792.46987500579155</v>
      </c>
      <c r="BM21" s="361">
        <f t="shared" si="10"/>
        <v>752.05269008465598</v>
      </c>
      <c r="BN21" s="361">
        <f t="shared" si="10"/>
        <v>697.49871061576118</v>
      </c>
      <c r="BO21" s="361">
        <f t="shared" si="10"/>
        <v>665.66801556889845</v>
      </c>
      <c r="BP21" s="361">
        <f t="shared" si="10"/>
        <v>650.5629383707294</v>
      </c>
      <c r="BQ21" s="361">
        <f t="shared" si="10"/>
        <v>628.50993452906698</v>
      </c>
      <c r="BR21" s="361">
        <f t="shared" si="10"/>
        <v>607.22283059247002</v>
      </c>
      <c r="BS21" s="361">
        <f t="shared" si="10"/>
        <v>601.31079881512846</v>
      </c>
      <c r="BT21" s="361">
        <f t="shared" si="10"/>
        <v>576.33978133580854</v>
      </c>
      <c r="BU21" s="361">
        <f t="shared" si="10"/>
        <v>519.34689845604487</v>
      </c>
      <c r="BV21" s="361">
        <f t="shared" si="10"/>
        <v>496.48379132520103</v>
      </c>
      <c r="BW21" s="361">
        <f t="shared" si="10"/>
        <v>461.38747375656004</v>
      </c>
      <c r="BX21" s="372">
        <f t="shared" si="10"/>
        <v>420.0169977892578</v>
      </c>
      <c r="BY21" s="372">
        <f t="shared" si="10"/>
        <v>382.34031333027156</v>
      </c>
      <c r="BZ21" s="362">
        <f t="shared" si="10"/>
        <v>348.80683778074695</v>
      </c>
    </row>
    <row r="22" spans="1:81" s="232" customFormat="1" x14ac:dyDescent="0.35">
      <c r="A22" s="363"/>
      <c r="B22" s="119" t="s">
        <v>324</v>
      </c>
      <c r="C22" s="88"/>
      <c r="D22" s="364">
        <v>0</v>
      </c>
      <c r="E22" s="364">
        <v>0</v>
      </c>
      <c r="F22" s="364">
        <v>0</v>
      </c>
      <c r="G22" s="364">
        <v>0</v>
      </c>
      <c r="H22" s="364">
        <v>0</v>
      </c>
      <c r="I22" s="364">
        <v>0</v>
      </c>
      <c r="J22" s="364">
        <v>0</v>
      </c>
      <c r="K22" s="364">
        <v>0</v>
      </c>
      <c r="L22" s="364">
        <v>0</v>
      </c>
      <c r="M22" s="364">
        <v>0</v>
      </c>
      <c r="N22" s="364">
        <v>0</v>
      </c>
      <c r="O22" s="364">
        <v>0</v>
      </c>
      <c r="P22" s="364">
        <v>0</v>
      </c>
      <c r="Q22" s="364">
        <v>0</v>
      </c>
      <c r="R22" s="364">
        <v>0</v>
      </c>
      <c r="S22" s="364">
        <v>0</v>
      </c>
      <c r="T22" s="364">
        <v>0</v>
      </c>
      <c r="U22" s="364">
        <v>0</v>
      </c>
      <c r="V22" s="364">
        <v>0</v>
      </c>
      <c r="W22" s="364">
        <v>0</v>
      </c>
      <c r="X22" s="364">
        <v>0</v>
      </c>
      <c r="Y22" s="364">
        <v>0</v>
      </c>
      <c r="Z22" s="364">
        <v>0</v>
      </c>
      <c r="AA22" s="364">
        <v>0</v>
      </c>
      <c r="AB22" s="364">
        <v>0</v>
      </c>
      <c r="AC22" s="364">
        <v>0</v>
      </c>
      <c r="AD22" s="364">
        <v>0</v>
      </c>
      <c r="AE22" s="364">
        <v>0</v>
      </c>
      <c r="AF22" s="364">
        <v>0</v>
      </c>
      <c r="AG22" s="364">
        <v>0</v>
      </c>
      <c r="AH22" s="364">
        <v>2036.9520827040658</v>
      </c>
      <c r="AI22" s="364">
        <v>1977.9605377739861</v>
      </c>
      <c r="AJ22" s="364">
        <v>1879.7931829010133</v>
      </c>
      <c r="AK22" s="364">
        <v>1841.2674301991947</v>
      </c>
      <c r="AL22" s="364">
        <v>1819.3079722031698</v>
      </c>
      <c r="AM22" s="364">
        <v>1838.8746290913241</v>
      </c>
      <c r="AN22" s="364">
        <v>1775.0058469783955</v>
      </c>
      <c r="AO22" s="364">
        <v>1703.2964056227859</v>
      </c>
      <c r="AP22" s="364">
        <v>1692.5292017845206</v>
      </c>
      <c r="AQ22" s="364">
        <v>1626.5734946877496</v>
      </c>
      <c r="AR22" s="364">
        <v>1542.8394059147379</v>
      </c>
      <c r="AS22" s="364">
        <v>1409.4516373482604</v>
      </c>
      <c r="AT22" s="364">
        <v>1383.6237389379955</v>
      </c>
      <c r="AU22" s="364">
        <v>1457.8488370135581</v>
      </c>
      <c r="AV22" s="364">
        <v>1403.5206072173964</v>
      </c>
      <c r="AW22" s="364">
        <v>1405.0920574095064</v>
      </c>
      <c r="AX22" s="364">
        <v>1366.231129385196</v>
      </c>
      <c r="AY22" s="364">
        <v>1314.6238173144368</v>
      </c>
      <c r="AZ22" s="364">
        <v>1236.2321205459602</v>
      </c>
      <c r="BA22" s="364">
        <v>1253.320897028537</v>
      </c>
      <c r="BB22" s="364">
        <v>1224.4595755186397</v>
      </c>
      <c r="BC22" s="364">
        <v>1266.4983885559325</v>
      </c>
      <c r="BD22" s="364">
        <v>1231.2726533328071</v>
      </c>
      <c r="BE22" s="364">
        <v>1369.7061046231395</v>
      </c>
      <c r="BF22" s="364">
        <v>1315.2729465684461</v>
      </c>
      <c r="BG22" s="364">
        <v>1188.152529125651</v>
      </c>
      <c r="BH22" s="364">
        <v>1051.0656024352722</v>
      </c>
      <c r="BI22" s="364">
        <v>973.59146086454712</v>
      </c>
      <c r="BJ22" s="364">
        <v>862.1623906063096</v>
      </c>
      <c r="BK22" s="364">
        <v>791.97381153315087</v>
      </c>
      <c r="BL22" s="364">
        <v>715.66413801089652</v>
      </c>
      <c r="BM22" s="364">
        <v>692.45301549130841</v>
      </c>
      <c r="BN22" s="364">
        <v>640.38949178860366</v>
      </c>
      <c r="BO22" s="364">
        <v>623.81345377576451</v>
      </c>
      <c r="BP22" s="364">
        <v>619.5156457558345</v>
      </c>
      <c r="BQ22" s="364">
        <v>608.53024440078639</v>
      </c>
      <c r="BR22" s="364">
        <v>594.1473946027869</v>
      </c>
      <c r="BS22" s="364">
        <v>594.10524601404677</v>
      </c>
      <c r="BT22" s="364">
        <v>571.31534328046166</v>
      </c>
      <c r="BU22" s="364">
        <v>515.98750394697322</v>
      </c>
      <c r="BV22" s="364">
        <v>494.80000535393299</v>
      </c>
      <c r="BW22" s="364">
        <v>460.45206741136042</v>
      </c>
      <c r="BX22" s="364">
        <v>419.51842503518611</v>
      </c>
      <c r="BY22" s="364">
        <v>382.08345951459552</v>
      </c>
      <c r="BZ22" s="365">
        <v>348.68199145724867</v>
      </c>
    </row>
    <row r="23" spans="1:81" s="316" customFormat="1" x14ac:dyDescent="0.35">
      <c r="A23" s="357"/>
      <c r="B23" s="119" t="s">
        <v>323</v>
      </c>
      <c r="C23" s="265"/>
      <c r="D23" s="364">
        <v>0</v>
      </c>
      <c r="E23" s="364">
        <v>0</v>
      </c>
      <c r="F23" s="364">
        <v>0</v>
      </c>
      <c r="G23" s="364">
        <v>0</v>
      </c>
      <c r="H23" s="364">
        <v>0</v>
      </c>
      <c r="I23" s="364">
        <v>0</v>
      </c>
      <c r="J23" s="364">
        <v>0</v>
      </c>
      <c r="K23" s="364">
        <v>0</v>
      </c>
      <c r="L23" s="364">
        <v>0</v>
      </c>
      <c r="M23" s="364">
        <v>0</v>
      </c>
      <c r="N23" s="364">
        <v>0</v>
      </c>
      <c r="O23" s="364">
        <v>0</v>
      </c>
      <c r="P23" s="364">
        <v>0</v>
      </c>
      <c r="Q23" s="364">
        <v>0</v>
      </c>
      <c r="R23" s="364">
        <v>0</v>
      </c>
      <c r="S23" s="364">
        <v>0</v>
      </c>
      <c r="T23" s="364">
        <v>0</v>
      </c>
      <c r="U23" s="364">
        <v>0</v>
      </c>
      <c r="V23" s="364">
        <v>0</v>
      </c>
      <c r="W23" s="364">
        <v>0</v>
      </c>
      <c r="X23" s="364">
        <v>0</v>
      </c>
      <c r="Y23" s="364">
        <v>0</v>
      </c>
      <c r="Z23" s="364">
        <v>0</v>
      </c>
      <c r="AA23" s="364">
        <v>0</v>
      </c>
      <c r="AB23" s="364">
        <v>0</v>
      </c>
      <c r="AC23" s="364">
        <v>0</v>
      </c>
      <c r="AD23" s="364">
        <v>0</v>
      </c>
      <c r="AE23" s="364">
        <v>0</v>
      </c>
      <c r="AF23" s="364">
        <v>0</v>
      </c>
      <c r="AG23" s="364">
        <v>0</v>
      </c>
      <c r="AH23" s="364">
        <v>337.63102328974043</v>
      </c>
      <c r="AI23" s="364">
        <v>286.86390123137068</v>
      </c>
      <c r="AJ23" s="364">
        <v>274.19230215209546</v>
      </c>
      <c r="AK23" s="364">
        <v>269.79196398891543</v>
      </c>
      <c r="AL23" s="364">
        <v>245.08255131032359</v>
      </c>
      <c r="AM23" s="364">
        <v>256.97496644770035</v>
      </c>
      <c r="AN23" s="364">
        <v>243.03797945702595</v>
      </c>
      <c r="AO23" s="364">
        <v>243.09015826883916</v>
      </c>
      <c r="AP23" s="364">
        <v>234.8893278172217</v>
      </c>
      <c r="AQ23" s="364">
        <v>230.9411438217237</v>
      </c>
      <c r="AR23" s="364">
        <v>224.04749920573212</v>
      </c>
      <c r="AS23" s="364">
        <v>235.84170903096856</v>
      </c>
      <c r="AT23" s="364">
        <v>203.67929562570541</v>
      </c>
      <c r="AU23" s="364">
        <v>248.13758544303911</v>
      </c>
      <c r="AV23" s="364">
        <v>259.78385770336308</v>
      </c>
      <c r="AW23" s="364">
        <v>268.39594833536904</v>
      </c>
      <c r="AX23" s="364">
        <v>259.13036112472383</v>
      </c>
      <c r="AY23" s="364">
        <v>254.13840843791724</v>
      </c>
      <c r="AZ23" s="364">
        <v>225.47294328544527</v>
      </c>
      <c r="BA23" s="364">
        <v>206.26712932037003</v>
      </c>
      <c r="BB23" s="364">
        <v>196.09716464876419</v>
      </c>
      <c r="BC23" s="364">
        <v>187.42581654338062</v>
      </c>
      <c r="BD23" s="364">
        <v>170.60570509343617</v>
      </c>
      <c r="BE23" s="364">
        <v>174.52330671877621</v>
      </c>
      <c r="BF23" s="364">
        <v>177.33956971563893</v>
      </c>
      <c r="BG23" s="364">
        <v>164.04258516083641</v>
      </c>
      <c r="BH23" s="364">
        <v>154.90729780727497</v>
      </c>
      <c r="BI23" s="364">
        <v>140.22470618362584</v>
      </c>
      <c r="BJ23" s="364">
        <v>121.51471586421226</v>
      </c>
      <c r="BK23" s="364">
        <v>95.120082293843907</v>
      </c>
      <c r="BL23" s="364">
        <v>76.805736994895057</v>
      </c>
      <c r="BM23" s="364">
        <v>59.599674593347601</v>
      </c>
      <c r="BN23" s="364">
        <v>57.109218827157569</v>
      </c>
      <c r="BO23" s="364">
        <v>41.854561793133961</v>
      </c>
      <c r="BP23" s="364">
        <v>31.047292614894896</v>
      </c>
      <c r="BQ23" s="364">
        <v>19.979690128280541</v>
      </c>
      <c r="BR23" s="364">
        <v>13.075435989683129</v>
      </c>
      <c r="BS23" s="364">
        <v>7.2055528010816605</v>
      </c>
      <c r="BT23" s="364">
        <v>5.0244380553468986</v>
      </c>
      <c r="BU23" s="364">
        <v>3.3593945090716679</v>
      </c>
      <c r="BV23" s="364">
        <v>1.6837859712680256</v>
      </c>
      <c r="BW23" s="364">
        <v>0.9354063451996204</v>
      </c>
      <c r="BX23" s="373">
        <v>0.49857275407167168</v>
      </c>
      <c r="BY23" s="373">
        <v>0.25685381567602733</v>
      </c>
      <c r="BZ23" s="365">
        <v>0.12484632349825206</v>
      </c>
    </row>
    <row r="24" spans="1:81" s="316" customFormat="1" x14ac:dyDescent="0.35">
      <c r="A24" s="357"/>
      <c r="B24" s="119"/>
      <c r="C24" s="265"/>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73"/>
      <c r="BY24" s="373"/>
      <c r="BZ24" s="365"/>
      <c r="CB24" s="232"/>
      <c r="CC24" s="232"/>
    </row>
    <row r="25" spans="1:81" s="316" customFormat="1" x14ac:dyDescent="0.35">
      <c r="A25" s="357"/>
      <c r="B25" s="264" t="s">
        <v>396</v>
      </c>
      <c r="C25" s="265"/>
      <c r="D25" s="361">
        <v>0</v>
      </c>
      <c r="E25" s="361">
        <v>0</v>
      </c>
      <c r="F25" s="361">
        <v>0</v>
      </c>
      <c r="G25" s="361">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0</v>
      </c>
      <c r="AI25" s="361">
        <v>0</v>
      </c>
      <c r="AJ25" s="361">
        <v>0</v>
      </c>
      <c r="AK25" s="361">
        <v>0</v>
      </c>
      <c r="AL25" s="361">
        <v>0</v>
      </c>
      <c r="AM25" s="361">
        <v>0</v>
      </c>
      <c r="AN25" s="361">
        <v>0</v>
      </c>
      <c r="AO25" s="361">
        <v>0</v>
      </c>
      <c r="AP25" s="361">
        <v>0</v>
      </c>
      <c r="AQ25" s="361">
        <v>0</v>
      </c>
      <c r="AR25" s="361">
        <v>0</v>
      </c>
      <c r="AS25" s="361">
        <v>0</v>
      </c>
      <c r="AT25" s="361">
        <v>0</v>
      </c>
      <c r="AU25" s="361">
        <v>0</v>
      </c>
      <c r="AV25" s="361">
        <v>0</v>
      </c>
      <c r="AW25" s="361">
        <v>0</v>
      </c>
      <c r="AX25" s="361">
        <v>0</v>
      </c>
      <c r="AY25" s="361">
        <v>0</v>
      </c>
      <c r="AZ25" s="361">
        <v>0</v>
      </c>
      <c r="BA25" s="361">
        <v>0</v>
      </c>
      <c r="BB25" s="361">
        <v>0</v>
      </c>
      <c r="BC25" s="361">
        <v>0</v>
      </c>
      <c r="BD25" s="361">
        <v>0</v>
      </c>
      <c r="BE25" s="361">
        <v>0</v>
      </c>
      <c r="BF25" s="361">
        <v>0</v>
      </c>
      <c r="BG25" s="361">
        <v>0</v>
      </c>
      <c r="BH25" s="361">
        <v>0</v>
      </c>
      <c r="BI25" s="361">
        <v>0</v>
      </c>
      <c r="BJ25" s="361">
        <v>0</v>
      </c>
      <c r="BK25" s="361">
        <v>0</v>
      </c>
      <c r="BL25" s="361">
        <v>0</v>
      </c>
      <c r="BM25" s="361">
        <v>0</v>
      </c>
      <c r="BN25" s="361">
        <v>0</v>
      </c>
      <c r="BO25" s="361">
        <v>0</v>
      </c>
      <c r="BP25" s="361">
        <v>0</v>
      </c>
      <c r="BQ25" s="361">
        <v>0</v>
      </c>
      <c r="BR25" s="361">
        <v>0</v>
      </c>
      <c r="BS25" s="361">
        <v>0</v>
      </c>
      <c r="BT25" s="361">
        <v>0</v>
      </c>
      <c r="BU25" s="361">
        <v>115.31661622092976</v>
      </c>
      <c r="BV25" s="361">
        <v>199.21157180946324</v>
      </c>
      <c r="BW25" s="361">
        <v>205.89968917054057</v>
      </c>
      <c r="BX25" s="361">
        <v>202.81038368374726</v>
      </c>
      <c r="BY25" s="361">
        <v>198.16870528851425</v>
      </c>
      <c r="BZ25" s="362">
        <v>195.05772311870427</v>
      </c>
      <c r="CB25" s="232"/>
      <c r="CC25" s="232"/>
    </row>
    <row r="26" spans="1:81" s="316" customFormat="1" ht="26.25" customHeight="1" x14ac:dyDescent="0.35">
      <c r="A26" s="358"/>
      <c r="B26" s="264" t="s">
        <v>397</v>
      </c>
      <c r="C26" s="366"/>
      <c r="D26" s="361">
        <f t="shared" ref="D26:BO26" si="11">SUM(D27:D28)</f>
        <v>0</v>
      </c>
      <c r="E26" s="361">
        <f t="shared" si="11"/>
        <v>0</v>
      </c>
      <c r="F26" s="361">
        <f t="shared" si="11"/>
        <v>0</v>
      </c>
      <c r="G26" s="361">
        <f t="shared" si="11"/>
        <v>0</v>
      </c>
      <c r="H26" s="361">
        <f t="shared" si="11"/>
        <v>0</v>
      </c>
      <c r="I26" s="361">
        <f t="shared" si="11"/>
        <v>0</v>
      </c>
      <c r="J26" s="361">
        <f t="shared" si="11"/>
        <v>0</v>
      </c>
      <c r="K26" s="361">
        <f t="shared" si="11"/>
        <v>0</v>
      </c>
      <c r="L26" s="361">
        <f t="shared" si="11"/>
        <v>0</v>
      </c>
      <c r="M26" s="361">
        <f t="shared" si="11"/>
        <v>0</v>
      </c>
      <c r="N26" s="361">
        <f t="shared" si="11"/>
        <v>0</v>
      </c>
      <c r="O26" s="361">
        <f t="shared" si="11"/>
        <v>0</v>
      </c>
      <c r="P26" s="361">
        <f t="shared" si="11"/>
        <v>0</v>
      </c>
      <c r="Q26" s="361">
        <f t="shared" si="11"/>
        <v>0</v>
      </c>
      <c r="R26" s="361">
        <f t="shared" si="11"/>
        <v>0</v>
      </c>
      <c r="S26" s="361">
        <f t="shared" si="11"/>
        <v>0</v>
      </c>
      <c r="T26" s="361">
        <f t="shared" si="11"/>
        <v>0</v>
      </c>
      <c r="U26" s="361">
        <f t="shared" si="11"/>
        <v>0</v>
      </c>
      <c r="V26" s="361">
        <f t="shared" si="11"/>
        <v>0</v>
      </c>
      <c r="W26" s="361">
        <f t="shared" si="11"/>
        <v>0</v>
      </c>
      <c r="X26" s="361">
        <f t="shared" si="11"/>
        <v>0</v>
      </c>
      <c r="Y26" s="361">
        <f t="shared" si="11"/>
        <v>0</v>
      </c>
      <c r="Z26" s="361">
        <f t="shared" si="11"/>
        <v>0</v>
      </c>
      <c r="AA26" s="361">
        <f t="shared" si="11"/>
        <v>0</v>
      </c>
      <c r="AB26" s="361">
        <f t="shared" si="11"/>
        <v>0</v>
      </c>
      <c r="AC26" s="361">
        <f t="shared" si="11"/>
        <v>0</v>
      </c>
      <c r="AD26" s="361">
        <f t="shared" si="11"/>
        <v>0</v>
      </c>
      <c r="AE26" s="361">
        <f t="shared" si="11"/>
        <v>0</v>
      </c>
      <c r="AF26" s="361">
        <f t="shared" si="11"/>
        <v>0</v>
      </c>
      <c r="AG26" s="361">
        <f t="shared" si="11"/>
        <v>0</v>
      </c>
      <c r="AH26" s="361">
        <f t="shared" si="11"/>
        <v>2374.5831059938064</v>
      </c>
      <c r="AI26" s="361">
        <f t="shared" si="11"/>
        <v>2264.3708699552312</v>
      </c>
      <c r="AJ26" s="361">
        <f t="shared" si="11"/>
        <v>2147.30137824439</v>
      </c>
      <c r="AK26" s="361">
        <f t="shared" si="11"/>
        <v>2095.3201902779097</v>
      </c>
      <c r="AL26" s="361">
        <f t="shared" si="11"/>
        <v>2038.7636066698774</v>
      </c>
      <c r="AM26" s="361">
        <f t="shared" si="11"/>
        <v>2055.0743115791211</v>
      </c>
      <c r="AN26" s="361">
        <f t="shared" si="11"/>
        <v>1951.2041582987067</v>
      </c>
      <c r="AO26" s="361">
        <f t="shared" si="11"/>
        <v>1866.0981181310954</v>
      </c>
      <c r="AP26" s="361">
        <f t="shared" si="11"/>
        <v>1833.9679342271122</v>
      </c>
      <c r="AQ26" s="361">
        <f t="shared" si="11"/>
        <v>1746.8494828044109</v>
      </c>
      <c r="AR26" s="361">
        <f t="shared" si="11"/>
        <v>1635.9546673138943</v>
      </c>
      <c r="AS26" s="361">
        <f t="shared" si="11"/>
        <v>1488.9302207575693</v>
      </c>
      <c r="AT26" s="361">
        <f t="shared" si="11"/>
        <v>1407.9496029204722</v>
      </c>
      <c r="AU26" s="361">
        <f t="shared" si="11"/>
        <v>1483.4668946825134</v>
      </c>
      <c r="AV26" s="361">
        <f t="shared" si="11"/>
        <v>1416.5227810818428</v>
      </c>
      <c r="AW26" s="361">
        <f t="shared" si="11"/>
        <v>1396.7188355639923</v>
      </c>
      <c r="AX26" s="361">
        <f t="shared" si="11"/>
        <v>1338.8096235837095</v>
      </c>
      <c r="AY26" s="361">
        <f t="shared" si="11"/>
        <v>1267.6708849450667</v>
      </c>
      <c r="AZ26" s="361">
        <f t="shared" si="11"/>
        <v>1149.444757260095</v>
      </c>
      <c r="BA26" s="361">
        <f t="shared" si="11"/>
        <v>1135.571618738097</v>
      </c>
      <c r="BB26" s="361">
        <f t="shared" si="11"/>
        <v>1085.8007568532214</v>
      </c>
      <c r="BC26" s="361">
        <f t="shared" si="11"/>
        <v>1089.1941628407594</v>
      </c>
      <c r="BD26" s="361">
        <f t="shared" si="11"/>
        <v>1027.4999776451632</v>
      </c>
      <c r="BE26" s="361">
        <f t="shared" si="11"/>
        <v>1166.6925985661471</v>
      </c>
      <c r="BF26" s="361">
        <f t="shared" si="11"/>
        <v>1148.3750343062468</v>
      </c>
      <c r="BG26" s="361">
        <f t="shared" si="11"/>
        <v>1047.1819351026588</v>
      </c>
      <c r="BH26" s="361">
        <f t="shared" si="11"/>
        <v>942.0712548772284</v>
      </c>
      <c r="BI26" s="361">
        <f t="shared" si="11"/>
        <v>887.76682725069145</v>
      </c>
      <c r="BJ26" s="361">
        <f t="shared" si="11"/>
        <v>792.96373113310278</v>
      </c>
      <c r="BK26" s="361">
        <f t="shared" si="11"/>
        <v>723.38675357484078</v>
      </c>
      <c r="BL26" s="361">
        <f t="shared" si="11"/>
        <v>657.61113234842242</v>
      </c>
      <c r="BM26" s="361">
        <f t="shared" si="11"/>
        <v>634.43150261305607</v>
      </c>
      <c r="BN26" s="361">
        <f t="shared" si="11"/>
        <v>602.26652094651308</v>
      </c>
      <c r="BO26" s="361">
        <f t="shared" si="11"/>
        <v>581.13745207558975</v>
      </c>
      <c r="BP26" s="361">
        <f t="shared" ref="BP26:BZ26" si="12">SUM(BP27:BP28)</f>
        <v>575.18465894241808</v>
      </c>
      <c r="BQ26" s="361">
        <f t="shared" si="12"/>
        <v>554.26697688559227</v>
      </c>
      <c r="BR26" s="361">
        <f t="shared" si="12"/>
        <v>549.14103922943184</v>
      </c>
      <c r="BS26" s="361">
        <f t="shared" si="12"/>
        <v>551.755504434675</v>
      </c>
      <c r="BT26" s="361">
        <f t="shared" si="12"/>
        <v>533.90795368291424</v>
      </c>
      <c r="BU26" s="361">
        <f t="shared" si="12"/>
        <v>368.88326919844292</v>
      </c>
      <c r="BV26" s="361">
        <f t="shared" si="12"/>
        <v>267.84578069798897</v>
      </c>
      <c r="BW26" s="361">
        <f t="shared" si="12"/>
        <v>231.34428185838257</v>
      </c>
      <c r="BX26" s="372">
        <f t="shared" si="12"/>
        <v>198.00961278809115</v>
      </c>
      <c r="BY26" s="372">
        <f t="shared" si="12"/>
        <v>169.55573576215122</v>
      </c>
      <c r="BZ26" s="362">
        <f t="shared" si="12"/>
        <v>143.37439620241716</v>
      </c>
    </row>
    <row r="27" spans="1:81" s="316" customFormat="1" x14ac:dyDescent="0.35">
      <c r="A27" s="357"/>
      <c r="B27" s="119" t="s">
        <v>324</v>
      </c>
      <c r="C27" s="265"/>
      <c r="D27" s="364" t="s">
        <v>405</v>
      </c>
      <c r="E27" s="364" t="s">
        <v>405</v>
      </c>
      <c r="F27" s="364" t="s">
        <v>405</v>
      </c>
      <c r="G27" s="364" t="s">
        <v>405</v>
      </c>
      <c r="H27" s="364" t="s">
        <v>405</v>
      </c>
      <c r="I27" s="364" t="s">
        <v>405</v>
      </c>
      <c r="J27" s="364" t="s">
        <v>405</v>
      </c>
      <c r="K27" s="364" t="s">
        <v>405</v>
      </c>
      <c r="L27" s="364" t="s">
        <v>405</v>
      </c>
      <c r="M27" s="364" t="s">
        <v>405</v>
      </c>
      <c r="N27" s="364" t="s">
        <v>405</v>
      </c>
      <c r="O27" s="364" t="s">
        <v>405</v>
      </c>
      <c r="P27" s="364" t="s">
        <v>405</v>
      </c>
      <c r="Q27" s="364" t="s">
        <v>405</v>
      </c>
      <c r="R27" s="364" t="s">
        <v>405</v>
      </c>
      <c r="S27" s="364" t="s">
        <v>405</v>
      </c>
      <c r="T27" s="364" t="s">
        <v>405</v>
      </c>
      <c r="U27" s="364" t="s">
        <v>405</v>
      </c>
      <c r="V27" s="364" t="s">
        <v>405</v>
      </c>
      <c r="W27" s="364" t="s">
        <v>405</v>
      </c>
      <c r="X27" s="364" t="s">
        <v>405</v>
      </c>
      <c r="Y27" s="364" t="s">
        <v>405</v>
      </c>
      <c r="Z27" s="364" t="s">
        <v>405</v>
      </c>
      <c r="AA27" s="364" t="s">
        <v>405</v>
      </c>
      <c r="AB27" s="364" t="s">
        <v>405</v>
      </c>
      <c r="AC27" s="364" t="s">
        <v>405</v>
      </c>
      <c r="AD27" s="364" t="s">
        <v>405</v>
      </c>
      <c r="AE27" s="364" t="s">
        <v>405</v>
      </c>
      <c r="AF27" s="364" t="s">
        <v>405</v>
      </c>
      <c r="AG27" s="364" t="s">
        <v>405</v>
      </c>
      <c r="AH27" s="364">
        <v>2036.9520827040658</v>
      </c>
      <c r="AI27" s="364">
        <v>1977.5097059590244</v>
      </c>
      <c r="AJ27" s="364">
        <v>1873.1897516683268</v>
      </c>
      <c r="AK27" s="364">
        <v>1825.8131789486579</v>
      </c>
      <c r="AL27" s="364">
        <v>1794.299676915869</v>
      </c>
      <c r="AM27" s="364">
        <v>1799.3297150280607</v>
      </c>
      <c r="AN27" s="364">
        <v>1710.2203552862172</v>
      </c>
      <c r="AO27" s="364">
        <v>1626.6458926996208</v>
      </c>
      <c r="AP27" s="364">
        <v>1603.9585055228599</v>
      </c>
      <c r="AQ27" s="364">
        <v>1522.393509469749</v>
      </c>
      <c r="AR27" s="364">
        <v>1420.4358825081993</v>
      </c>
      <c r="AS27" s="364">
        <v>1266.4528814378536</v>
      </c>
      <c r="AT27" s="364">
        <v>1220.183756428019</v>
      </c>
      <c r="AU27" s="364">
        <v>1259.8448770984694</v>
      </c>
      <c r="AV27" s="364">
        <v>1187.2213970523844</v>
      </c>
      <c r="AW27" s="364">
        <v>1163.369847227719</v>
      </c>
      <c r="AX27" s="364">
        <v>1115.9658224165296</v>
      </c>
      <c r="AY27" s="364">
        <v>1055.079654435935</v>
      </c>
      <c r="AZ27" s="364">
        <v>965.99410932462547</v>
      </c>
      <c r="BA27" s="364">
        <v>969.252090096855</v>
      </c>
      <c r="BB27" s="364">
        <v>930.96784957577893</v>
      </c>
      <c r="BC27" s="364">
        <v>943.91473625966216</v>
      </c>
      <c r="BD27" s="364">
        <v>897.43383701228163</v>
      </c>
      <c r="BE27" s="364">
        <v>1034.2600215264238</v>
      </c>
      <c r="BF27" s="364">
        <v>1013.663786454355</v>
      </c>
      <c r="BG27" s="364">
        <v>928.4144605932886</v>
      </c>
      <c r="BH27" s="364">
        <v>831.43093356984912</v>
      </c>
      <c r="BI27" s="364">
        <v>787.87045967804875</v>
      </c>
      <c r="BJ27" s="364">
        <v>707.52640907416958</v>
      </c>
      <c r="BK27" s="364">
        <v>659.5067989409639</v>
      </c>
      <c r="BL27" s="364">
        <v>605.49841237918827</v>
      </c>
      <c r="BM27" s="364">
        <v>593.7327565858601</v>
      </c>
      <c r="BN27" s="364">
        <v>560.168661017707</v>
      </c>
      <c r="BO27" s="364">
        <v>548.77815128012901</v>
      </c>
      <c r="BP27" s="364">
        <v>552.01324581750237</v>
      </c>
      <c r="BQ27" s="364">
        <v>538.87171514743432</v>
      </c>
      <c r="BR27" s="364">
        <v>539.44350307799789</v>
      </c>
      <c r="BS27" s="364">
        <v>545.93705264714856</v>
      </c>
      <c r="BT27" s="364">
        <v>530.46949055531206</v>
      </c>
      <c r="BU27" s="364">
        <v>366.0052594750623</v>
      </c>
      <c r="BV27" s="364">
        <v>266.16199472672093</v>
      </c>
      <c r="BW27" s="364">
        <v>230.40887551318295</v>
      </c>
      <c r="BX27" s="373">
        <v>197.51104003401949</v>
      </c>
      <c r="BY27" s="373">
        <v>169.29888194647518</v>
      </c>
      <c r="BZ27" s="365">
        <v>143.24954987891891</v>
      </c>
    </row>
    <row r="28" spans="1:81" s="316" customFormat="1" x14ac:dyDescent="0.35">
      <c r="A28" s="357"/>
      <c r="B28" s="119" t="s">
        <v>323</v>
      </c>
      <c r="C28" s="265"/>
      <c r="D28" s="364" t="s">
        <v>405</v>
      </c>
      <c r="E28" s="364" t="s">
        <v>405</v>
      </c>
      <c r="F28" s="364" t="s">
        <v>405</v>
      </c>
      <c r="G28" s="364" t="s">
        <v>405</v>
      </c>
      <c r="H28" s="364" t="s">
        <v>405</v>
      </c>
      <c r="I28" s="364" t="s">
        <v>405</v>
      </c>
      <c r="J28" s="364" t="s">
        <v>405</v>
      </c>
      <c r="K28" s="364" t="s">
        <v>405</v>
      </c>
      <c r="L28" s="364" t="s">
        <v>405</v>
      </c>
      <c r="M28" s="364" t="s">
        <v>405</v>
      </c>
      <c r="N28" s="364" t="s">
        <v>405</v>
      </c>
      <c r="O28" s="364" t="s">
        <v>405</v>
      </c>
      <c r="P28" s="364" t="s">
        <v>405</v>
      </c>
      <c r="Q28" s="364" t="s">
        <v>405</v>
      </c>
      <c r="R28" s="364" t="s">
        <v>405</v>
      </c>
      <c r="S28" s="364" t="s">
        <v>405</v>
      </c>
      <c r="T28" s="364" t="s">
        <v>405</v>
      </c>
      <c r="U28" s="364" t="s">
        <v>405</v>
      </c>
      <c r="V28" s="364" t="s">
        <v>405</v>
      </c>
      <c r="W28" s="364" t="s">
        <v>405</v>
      </c>
      <c r="X28" s="364" t="s">
        <v>405</v>
      </c>
      <c r="Y28" s="364" t="s">
        <v>405</v>
      </c>
      <c r="Z28" s="364" t="s">
        <v>405</v>
      </c>
      <c r="AA28" s="364" t="s">
        <v>405</v>
      </c>
      <c r="AB28" s="364" t="s">
        <v>405</v>
      </c>
      <c r="AC28" s="364" t="s">
        <v>405</v>
      </c>
      <c r="AD28" s="364" t="s">
        <v>405</v>
      </c>
      <c r="AE28" s="364" t="s">
        <v>405</v>
      </c>
      <c r="AF28" s="364" t="s">
        <v>405</v>
      </c>
      <c r="AG28" s="364" t="s">
        <v>405</v>
      </c>
      <c r="AH28" s="364">
        <v>337.63102328974043</v>
      </c>
      <c r="AI28" s="364">
        <v>286.86116399620704</v>
      </c>
      <c r="AJ28" s="364">
        <v>274.11162657606309</v>
      </c>
      <c r="AK28" s="364">
        <v>269.50701132925184</v>
      </c>
      <c r="AL28" s="364">
        <v>244.46392975400849</v>
      </c>
      <c r="AM28" s="364">
        <v>255.7445965510604</v>
      </c>
      <c r="AN28" s="364">
        <v>240.98380301248946</v>
      </c>
      <c r="AO28" s="364">
        <v>239.45222543147463</v>
      </c>
      <c r="AP28" s="364">
        <v>230.00942870425237</v>
      </c>
      <c r="AQ28" s="364">
        <v>224.45597333466196</v>
      </c>
      <c r="AR28" s="364">
        <v>215.51878480569519</v>
      </c>
      <c r="AS28" s="364">
        <v>222.47733931971558</v>
      </c>
      <c r="AT28" s="364">
        <v>187.76584649245314</v>
      </c>
      <c r="AU28" s="364">
        <v>223.62201758404404</v>
      </c>
      <c r="AV28" s="364">
        <v>229.30138402945852</v>
      </c>
      <c r="AW28" s="364">
        <v>233.34898833627341</v>
      </c>
      <c r="AX28" s="364">
        <v>222.84380116717981</v>
      </c>
      <c r="AY28" s="364">
        <v>212.5912305091318</v>
      </c>
      <c r="AZ28" s="364">
        <v>183.45064793546956</v>
      </c>
      <c r="BA28" s="364">
        <v>166.31952864124187</v>
      </c>
      <c r="BB28" s="364">
        <v>154.83290727744244</v>
      </c>
      <c r="BC28" s="364">
        <v>145.27942658109728</v>
      </c>
      <c r="BD28" s="364">
        <v>130.06614063288166</v>
      </c>
      <c r="BE28" s="364">
        <v>132.43257703972341</v>
      </c>
      <c r="BF28" s="364">
        <v>134.71124785189181</v>
      </c>
      <c r="BG28" s="364">
        <v>118.76747450937019</v>
      </c>
      <c r="BH28" s="364">
        <v>110.64032130737924</v>
      </c>
      <c r="BI28" s="364">
        <v>99.896367572642731</v>
      </c>
      <c r="BJ28" s="364">
        <v>85.437322058933219</v>
      </c>
      <c r="BK28" s="364">
        <v>63.879954633876878</v>
      </c>
      <c r="BL28" s="364">
        <v>52.112719969234185</v>
      </c>
      <c r="BM28" s="364">
        <v>40.698746027196009</v>
      </c>
      <c r="BN28" s="364">
        <v>42.097859928806066</v>
      </c>
      <c r="BO28" s="364">
        <v>32.35930079546079</v>
      </c>
      <c r="BP28" s="364">
        <v>23.171413124915762</v>
      </c>
      <c r="BQ28" s="364">
        <v>15.395261738157947</v>
      </c>
      <c r="BR28" s="364">
        <v>9.6975361514340026</v>
      </c>
      <c r="BS28" s="364">
        <v>5.8184517875264135</v>
      </c>
      <c r="BT28" s="364">
        <v>3.4384631276021791</v>
      </c>
      <c r="BU28" s="364">
        <v>2.8780097233805901</v>
      </c>
      <c r="BV28" s="364">
        <v>1.6837859712680256</v>
      </c>
      <c r="BW28" s="364">
        <v>0.9354063451996204</v>
      </c>
      <c r="BX28" s="373">
        <v>0.49857275407167168</v>
      </c>
      <c r="BY28" s="373">
        <v>0.25685381567602733</v>
      </c>
      <c r="BZ28" s="365">
        <v>0.12484632349825206</v>
      </c>
    </row>
    <row r="29" spans="1:81" s="316" customFormat="1" ht="26.25" customHeight="1" x14ac:dyDescent="0.35">
      <c r="A29" s="357"/>
      <c r="B29" s="264" t="s">
        <v>398</v>
      </c>
      <c r="C29" s="119"/>
      <c r="D29" s="361">
        <f t="shared" ref="D29:BO29" si="13">SUM(D30:D31)</f>
        <v>0</v>
      </c>
      <c r="E29" s="361">
        <f t="shared" si="13"/>
        <v>0</v>
      </c>
      <c r="F29" s="361">
        <f t="shared" si="13"/>
        <v>0</v>
      </c>
      <c r="G29" s="361">
        <f t="shared" si="13"/>
        <v>0</v>
      </c>
      <c r="H29" s="361">
        <f t="shared" si="13"/>
        <v>0</v>
      </c>
      <c r="I29" s="361">
        <f t="shared" si="13"/>
        <v>0</v>
      </c>
      <c r="J29" s="361">
        <f t="shared" si="13"/>
        <v>0</v>
      </c>
      <c r="K29" s="361">
        <f t="shared" si="13"/>
        <v>0</v>
      </c>
      <c r="L29" s="361">
        <f t="shared" si="13"/>
        <v>0</v>
      </c>
      <c r="M29" s="361">
        <f t="shared" si="13"/>
        <v>0</v>
      </c>
      <c r="N29" s="361">
        <f t="shared" si="13"/>
        <v>0</v>
      </c>
      <c r="O29" s="361">
        <f t="shared" si="13"/>
        <v>0</v>
      </c>
      <c r="P29" s="361">
        <f t="shared" si="13"/>
        <v>0</v>
      </c>
      <c r="Q29" s="361">
        <f t="shared" si="13"/>
        <v>0</v>
      </c>
      <c r="R29" s="361">
        <f t="shared" si="13"/>
        <v>0</v>
      </c>
      <c r="S29" s="361">
        <f t="shared" si="13"/>
        <v>0</v>
      </c>
      <c r="T29" s="361">
        <f t="shared" si="13"/>
        <v>0</v>
      </c>
      <c r="U29" s="361">
        <f t="shared" si="13"/>
        <v>0</v>
      </c>
      <c r="V29" s="361">
        <f t="shared" si="13"/>
        <v>0</v>
      </c>
      <c r="W29" s="361">
        <f t="shared" si="13"/>
        <v>0</v>
      </c>
      <c r="X29" s="361">
        <f t="shared" si="13"/>
        <v>0</v>
      </c>
      <c r="Y29" s="361">
        <f t="shared" si="13"/>
        <v>0</v>
      </c>
      <c r="Z29" s="361">
        <f t="shared" si="13"/>
        <v>0</v>
      </c>
      <c r="AA29" s="361">
        <f t="shared" si="13"/>
        <v>0</v>
      </c>
      <c r="AB29" s="361">
        <f t="shared" si="13"/>
        <v>0</v>
      </c>
      <c r="AC29" s="361">
        <f t="shared" si="13"/>
        <v>0</v>
      </c>
      <c r="AD29" s="361">
        <f t="shared" si="13"/>
        <v>0</v>
      </c>
      <c r="AE29" s="361">
        <f t="shared" si="13"/>
        <v>0</v>
      </c>
      <c r="AF29" s="361">
        <f t="shared" si="13"/>
        <v>0</v>
      </c>
      <c r="AG29" s="361">
        <f t="shared" si="13"/>
        <v>0</v>
      </c>
      <c r="AH29" s="361">
        <f t="shared" si="13"/>
        <v>0</v>
      </c>
      <c r="AI29" s="361">
        <f t="shared" si="13"/>
        <v>0.45356905012556475</v>
      </c>
      <c r="AJ29" s="361">
        <f t="shared" si="13"/>
        <v>6.6841068087188615</v>
      </c>
      <c r="AK29" s="361">
        <f t="shared" si="13"/>
        <v>15.739203910200434</v>
      </c>
      <c r="AL29" s="361">
        <f t="shared" si="13"/>
        <v>25.626916843615778</v>
      </c>
      <c r="AM29" s="361">
        <f t="shared" si="13"/>
        <v>40.775283959903199</v>
      </c>
      <c r="AN29" s="361">
        <f t="shared" si="13"/>
        <v>66.839668136714593</v>
      </c>
      <c r="AO29" s="361">
        <f t="shared" si="13"/>
        <v>80.288445760529527</v>
      </c>
      <c r="AP29" s="361">
        <f t="shared" si="13"/>
        <v>93.450595374629927</v>
      </c>
      <c r="AQ29" s="361">
        <f t="shared" si="13"/>
        <v>110.66515570506247</v>
      </c>
      <c r="AR29" s="361">
        <f t="shared" si="13"/>
        <v>130.9322378065757</v>
      </c>
      <c r="AS29" s="361">
        <f t="shared" si="13"/>
        <v>156.36312562165986</v>
      </c>
      <c r="AT29" s="361">
        <f t="shared" si="13"/>
        <v>179.35343164322865</v>
      </c>
      <c r="AU29" s="361">
        <f t="shared" si="13"/>
        <v>222.51952777408377</v>
      </c>
      <c r="AV29" s="361">
        <f t="shared" si="13"/>
        <v>246.78168383891651</v>
      </c>
      <c r="AW29" s="361">
        <f t="shared" si="13"/>
        <v>276.76917018088324</v>
      </c>
      <c r="AX29" s="361">
        <f t="shared" si="13"/>
        <v>286.55186692621021</v>
      </c>
      <c r="AY29" s="361">
        <f t="shared" si="13"/>
        <v>301.09134080728734</v>
      </c>
      <c r="AZ29" s="361">
        <f t="shared" si="13"/>
        <v>312.26030657131048</v>
      </c>
      <c r="BA29" s="361">
        <f t="shared" si="13"/>
        <v>324.01640761081012</v>
      </c>
      <c r="BB29" s="361">
        <f t="shared" si="13"/>
        <v>334.7559833141824</v>
      </c>
      <c r="BC29" s="361">
        <f t="shared" si="13"/>
        <v>364.73004225855362</v>
      </c>
      <c r="BD29" s="361">
        <f t="shared" si="13"/>
        <v>374.3783807810799</v>
      </c>
      <c r="BE29" s="361">
        <f t="shared" si="13"/>
        <v>377.53681277576851</v>
      </c>
      <c r="BF29" s="361">
        <f t="shared" si="13"/>
        <v>344.23748197783817</v>
      </c>
      <c r="BG29" s="361">
        <f t="shared" si="13"/>
        <v>305.01317918382864</v>
      </c>
      <c r="BH29" s="361">
        <f t="shared" si="13"/>
        <v>263.90164536531898</v>
      </c>
      <c r="BI29" s="361">
        <f t="shared" si="13"/>
        <v>226.04933979748148</v>
      </c>
      <c r="BJ29" s="361">
        <f t="shared" si="13"/>
        <v>190.713375337419</v>
      </c>
      <c r="BK29" s="361">
        <f t="shared" si="13"/>
        <v>163.70714025215401</v>
      </c>
      <c r="BL29" s="361">
        <f t="shared" si="13"/>
        <v>134.85874265736911</v>
      </c>
      <c r="BM29" s="361">
        <f t="shared" si="13"/>
        <v>117.62118747159987</v>
      </c>
      <c r="BN29" s="361">
        <f t="shared" si="13"/>
        <v>95.232189669248143</v>
      </c>
      <c r="BO29" s="361">
        <f t="shared" si="13"/>
        <v>84.530563493308634</v>
      </c>
      <c r="BP29" s="361">
        <f t="shared" ref="BP29:BZ29" si="14">SUM(BP30:BP31)</f>
        <v>75.378279428311203</v>
      </c>
      <c r="BQ29" s="361">
        <f t="shared" si="14"/>
        <v>74.242957643474597</v>
      </c>
      <c r="BR29" s="361">
        <f t="shared" si="14"/>
        <v>58.081791363038107</v>
      </c>
      <c r="BS29" s="361">
        <f t="shared" si="14"/>
        <v>49.555294380453496</v>
      </c>
      <c r="BT29" s="361">
        <f t="shared" si="14"/>
        <v>42.431827652894356</v>
      </c>
      <c r="BU29" s="361">
        <f t="shared" si="14"/>
        <v>35.147013036672227</v>
      </c>
      <c r="BV29" s="361">
        <f t="shared" si="14"/>
        <v>29.426438817748824</v>
      </c>
      <c r="BW29" s="361">
        <f t="shared" si="14"/>
        <v>24.143502727636911</v>
      </c>
      <c r="BX29" s="372">
        <f t="shared" si="14"/>
        <v>19.197001317419378</v>
      </c>
      <c r="BY29" s="372">
        <f t="shared" si="14"/>
        <v>14.615872279606126</v>
      </c>
      <c r="BZ29" s="362">
        <f t="shared" si="14"/>
        <v>10.3747184596255</v>
      </c>
    </row>
    <row r="30" spans="1:81" s="316" customFormat="1" x14ac:dyDescent="0.35">
      <c r="A30" s="357"/>
      <c r="B30" s="119" t="s">
        <v>324</v>
      </c>
      <c r="C30" s="265"/>
      <c r="D30" s="364" t="s">
        <v>405</v>
      </c>
      <c r="E30" s="364" t="s">
        <v>405</v>
      </c>
      <c r="F30" s="364" t="s">
        <v>405</v>
      </c>
      <c r="G30" s="364" t="s">
        <v>405</v>
      </c>
      <c r="H30" s="364" t="s">
        <v>405</v>
      </c>
      <c r="I30" s="364" t="s">
        <v>405</v>
      </c>
      <c r="J30" s="364" t="s">
        <v>405</v>
      </c>
      <c r="K30" s="364" t="s">
        <v>405</v>
      </c>
      <c r="L30" s="364" t="s">
        <v>405</v>
      </c>
      <c r="M30" s="364" t="s">
        <v>405</v>
      </c>
      <c r="N30" s="364" t="s">
        <v>405</v>
      </c>
      <c r="O30" s="364" t="s">
        <v>405</v>
      </c>
      <c r="P30" s="364" t="s">
        <v>405</v>
      </c>
      <c r="Q30" s="364" t="s">
        <v>405</v>
      </c>
      <c r="R30" s="364" t="s">
        <v>405</v>
      </c>
      <c r="S30" s="364" t="s">
        <v>405</v>
      </c>
      <c r="T30" s="364" t="s">
        <v>405</v>
      </c>
      <c r="U30" s="364" t="s">
        <v>405</v>
      </c>
      <c r="V30" s="364" t="s">
        <v>405</v>
      </c>
      <c r="W30" s="364" t="s">
        <v>405</v>
      </c>
      <c r="X30" s="364" t="s">
        <v>405</v>
      </c>
      <c r="Y30" s="364" t="s">
        <v>405</v>
      </c>
      <c r="Z30" s="364" t="s">
        <v>405</v>
      </c>
      <c r="AA30" s="364" t="s">
        <v>405</v>
      </c>
      <c r="AB30" s="364" t="s">
        <v>405</v>
      </c>
      <c r="AC30" s="364" t="s">
        <v>405</v>
      </c>
      <c r="AD30" s="364" t="s">
        <v>405</v>
      </c>
      <c r="AE30" s="364" t="s">
        <v>405</v>
      </c>
      <c r="AF30" s="364" t="s">
        <v>405</v>
      </c>
      <c r="AG30" s="364" t="s">
        <v>405</v>
      </c>
      <c r="AH30" s="364">
        <v>0</v>
      </c>
      <c r="AI30" s="364">
        <v>0.45083181496187669</v>
      </c>
      <c r="AJ30" s="364">
        <v>6.6034312326864697</v>
      </c>
      <c r="AK30" s="364">
        <v>15.454251250536831</v>
      </c>
      <c r="AL30" s="364">
        <v>25.008295287300712</v>
      </c>
      <c r="AM30" s="364">
        <v>39.544914063263249</v>
      </c>
      <c r="AN30" s="364">
        <v>64.785491692178127</v>
      </c>
      <c r="AO30" s="364">
        <v>76.650512923165024</v>
      </c>
      <c r="AP30" s="364">
        <v>88.570696261660615</v>
      </c>
      <c r="AQ30" s="364">
        <v>104.17998521800072</v>
      </c>
      <c r="AR30" s="364">
        <v>122.40352340653877</v>
      </c>
      <c r="AS30" s="364">
        <v>142.99875591040689</v>
      </c>
      <c r="AT30" s="364">
        <v>163.4399825099764</v>
      </c>
      <c r="AU30" s="364">
        <v>198.00395991508867</v>
      </c>
      <c r="AV30" s="364">
        <v>216.29921016501191</v>
      </c>
      <c r="AW30" s="364">
        <v>241.7222101817876</v>
      </c>
      <c r="AX30" s="364">
        <v>250.26530696866618</v>
      </c>
      <c r="AY30" s="364">
        <v>259.54416287850188</v>
      </c>
      <c r="AZ30" s="364">
        <v>270.23801122133477</v>
      </c>
      <c r="BA30" s="364">
        <v>284.06880693168193</v>
      </c>
      <c r="BB30" s="364">
        <v>293.49172594286068</v>
      </c>
      <c r="BC30" s="364">
        <v>322.58365229627032</v>
      </c>
      <c r="BD30" s="364">
        <v>333.83881632052538</v>
      </c>
      <c r="BE30" s="364">
        <v>335.44608309671571</v>
      </c>
      <c r="BF30" s="364">
        <v>301.60916011409108</v>
      </c>
      <c r="BG30" s="364">
        <v>259.73806853236243</v>
      </c>
      <c r="BH30" s="364">
        <v>219.63466886542321</v>
      </c>
      <c r="BI30" s="364">
        <v>185.72100118649837</v>
      </c>
      <c r="BJ30" s="364">
        <v>154.63598153213997</v>
      </c>
      <c r="BK30" s="364">
        <v>132.46701259218699</v>
      </c>
      <c r="BL30" s="364">
        <v>110.16572563170823</v>
      </c>
      <c r="BM30" s="364">
        <v>98.720258905448276</v>
      </c>
      <c r="BN30" s="364">
        <v>80.22083077089664</v>
      </c>
      <c r="BO30" s="364">
        <v>75.035302495635463</v>
      </c>
      <c r="BP30" s="364">
        <v>67.502399938332076</v>
      </c>
      <c r="BQ30" s="364">
        <v>69.658529253352</v>
      </c>
      <c r="BR30" s="364">
        <v>54.703891524788979</v>
      </c>
      <c r="BS30" s="364">
        <v>48.168193366898251</v>
      </c>
      <c r="BT30" s="364">
        <v>40.845852725149633</v>
      </c>
      <c r="BU30" s="364">
        <v>34.66562825098115</v>
      </c>
      <c r="BV30" s="364">
        <v>29.426438817748824</v>
      </c>
      <c r="BW30" s="364">
        <v>24.143502727636911</v>
      </c>
      <c r="BX30" s="373">
        <v>19.197001317419378</v>
      </c>
      <c r="BY30" s="373">
        <v>14.615872279606126</v>
      </c>
      <c r="BZ30" s="365">
        <v>10.3747184596255</v>
      </c>
    </row>
    <row r="31" spans="1:81" s="316" customFormat="1" x14ac:dyDescent="0.35">
      <c r="B31" s="61" t="s">
        <v>323</v>
      </c>
      <c r="C31" s="97"/>
      <c r="D31" s="364" t="s">
        <v>405</v>
      </c>
      <c r="E31" s="364" t="s">
        <v>405</v>
      </c>
      <c r="F31" s="364" t="s">
        <v>405</v>
      </c>
      <c r="G31" s="364" t="s">
        <v>405</v>
      </c>
      <c r="H31" s="364" t="s">
        <v>405</v>
      </c>
      <c r="I31" s="364" t="s">
        <v>405</v>
      </c>
      <c r="J31" s="364" t="s">
        <v>405</v>
      </c>
      <c r="K31" s="364" t="s">
        <v>405</v>
      </c>
      <c r="L31" s="364" t="s">
        <v>405</v>
      </c>
      <c r="M31" s="364" t="s">
        <v>405</v>
      </c>
      <c r="N31" s="364" t="s">
        <v>405</v>
      </c>
      <c r="O31" s="364" t="s">
        <v>405</v>
      </c>
      <c r="P31" s="364" t="s">
        <v>405</v>
      </c>
      <c r="Q31" s="364" t="s">
        <v>405</v>
      </c>
      <c r="R31" s="364" t="s">
        <v>405</v>
      </c>
      <c r="S31" s="364" t="s">
        <v>405</v>
      </c>
      <c r="T31" s="364" t="s">
        <v>405</v>
      </c>
      <c r="U31" s="364" t="s">
        <v>405</v>
      </c>
      <c r="V31" s="364" t="s">
        <v>405</v>
      </c>
      <c r="W31" s="364" t="s">
        <v>405</v>
      </c>
      <c r="X31" s="364" t="s">
        <v>405</v>
      </c>
      <c r="Y31" s="364" t="s">
        <v>405</v>
      </c>
      <c r="Z31" s="364" t="s">
        <v>405</v>
      </c>
      <c r="AA31" s="364" t="s">
        <v>405</v>
      </c>
      <c r="AB31" s="364" t="s">
        <v>405</v>
      </c>
      <c r="AC31" s="364" t="s">
        <v>405</v>
      </c>
      <c r="AD31" s="364" t="s">
        <v>405</v>
      </c>
      <c r="AE31" s="364" t="s">
        <v>405</v>
      </c>
      <c r="AF31" s="364" t="s">
        <v>405</v>
      </c>
      <c r="AG31" s="364" t="s">
        <v>405</v>
      </c>
      <c r="AH31" s="364">
        <v>0</v>
      </c>
      <c r="AI31" s="364">
        <v>2.737235163688095E-3</v>
      </c>
      <c r="AJ31" s="364">
        <v>8.0675576032391422E-2</v>
      </c>
      <c r="AK31" s="364">
        <v>0.28495265966360217</v>
      </c>
      <c r="AL31" s="364">
        <v>0.61862155631506655</v>
      </c>
      <c r="AM31" s="364">
        <v>1.2303698966399486</v>
      </c>
      <c r="AN31" s="364">
        <v>2.0541764445364645</v>
      </c>
      <c r="AO31" s="364">
        <v>3.6379328373645015</v>
      </c>
      <c r="AP31" s="364">
        <v>4.8798991129693174</v>
      </c>
      <c r="AQ31" s="364">
        <v>6.4851704870617537</v>
      </c>
      <c r="AR31" s="364">
        <v>8.5287144000369377</v>
      </c>
      <c r="AS31" s="364">
        <v>13.364369711252978</v>
      </c>
      <c r="AT31" s="364">
        <v>15.913449133252247</v>
      </c>
      <c r="AU31" s="364">
        <v>24.515567858995091</v>
      </c>
      <c r="AV31" s="364">
        <v>30.482473673904593</v>
      </c>
      <c r="AW31" s="364">
        <v>35.046959999095655</v>
      </c>
      <c r="AX31" s="364">
        <v>36.286559957544029</v>
      </c>
      <c r="AY31" s="364">
        <v>41.547177928785445</v>
      </c>
      <c r="AZ31" s="364">
        <v>42.022295349975721</v>
      </c>
      <c r="BA31" s="364">
        <v>39.947600679128186</v>
      </c>
      <c r="BB31" s="364">
        <v>41.26425737132174</v>
      </c>
      <c r="BC31" s="364">
        <v>42.14638996228333</v>
      </c>
      <c r="BD31" s="364">
        <v>40.53956446055453</v>
      </c>
      <c r="BE31" s="364">
        <v>42.090729679052785</v>
      </c>
      <c r="BF31" s="364">
        <v>42.628321863747097</v>
      </c>
      <c r="BG31" s="364">
        <v>45.275110651466221</v>
      </c>
      <c r="BH31" s="364">
        <v>44.266976499895755</v>
      </c>
      <c r="BI31" s="364">
        <v>40.32833861098311</v>
      </c>
      <c r="BJ31" s="364">
        <v>36.077393805279037</v>
      </c>
      <c r="BK31" s="364">
        <v>31.240127659967026</v>
      </c>
      <c r="BL31" s="364">
        <v>24.693017025660872</v>
      </c>
      <c r="BM31" s="364">
        <v>18.900928566151592</v>
      </c>
      <c r="BN31" s="364">
        <v>15.011358898351505</v>
      </c>
      <c r="BO31" s="364">
        <v>9.4952609976731743</v>
      </c>
      <c r="BP31" s="364">
        <v>7.8758794899791331</v>
      </c>
      <c r="BQ31" s="364">
        <v>4.5844283901225946</v>
      </c>
      <c r="BR31" s="364">
        <v>3.3778998382491263</v>
      </c>
      <c r="BS31" s="364">
        <v>1.3871010135552471</v>
      </c>
      <c r="BT31" s="364">
        <v>1.5859749277447195</v>
      </c>
      <c r="BU31" s="364">
        <v>0.48138478569107807</v>
      </c>
      <c r="BV31" s="364">
        <v>0</v>
      </c>
      <c r="BW31" s="364">
        <v>0</v>
      </c>
      <c r="BX31" s="373">
        <v>0</v>
      </c>
      <c r="BY31" s="373">
        <v>0</v>
      </c>
      <c r="BZ31" s="365">
        <v>0</v>
      </c>
    </row>
    <row r="32" spans="1:81" s="316" customFormat="1" ht="26.25" customHeight="1" x14ac:dyDescent="0.35">
      <c r="B32" s="264" t="s">
        <v>399</v>
      </c>
      <c r="C32" s="97"/>
      <c r="D32" s="361">
        <f>SUM(D33:D35)</f>
        <v>0</v>
      </c>
      <c r="E32" s="361">
        <f t="shared" ref="E32:BP32" si="15">SUM(E33:E35)</f>
        <v>0</v>
      </c>
      <c r="F32" s="361">
        <f t="shared" si="15"/>
        <v>0</v>
      </c>
      <c r="G32" s="361">
        <f t="shared" si="15"/>
        <v>0</v>
      </c>
      <c r="H32" s="361">
        <f t="shared" si="15"/>
        <v>0</v>
      </c>
      <c r="I32" s="361">
        <f t="shared" si="15"/>
        <v>0</v>
      </c>
      <c r="J32" s="361">
        <f t="shared" si="15"/>
        <v>0</v>
      </c>
      <c r="K32" s="361">
        <f t="shared" si="15"/>
        <v>0</v>
      </c>
      <c r="L32" s="361">
        <f t="shared" si="15"/>
        <v>0</v>
      </c>
      <c r="M32" s="361">
        <f t="shared" si="15"/>
        <v>0</v>
      </c>
      <c r="N32" s="361">
        <f t="shared" si="15"/>
        <v>0</v>
      </c>
      <c r="O32" s="361">
        <f t="shared" si="15"/>
        <v>0</v>
      </c>
      <c r="P32" s="361">
        <f t="shared" si="15"/>
        <v>0</v>
      </c>
      <c r="Q32" s="361">
        <f t="shared" si="15"/>
        <v>0</v>
      </c>
      <c r="R32" s="361">
        <f t="shared" si="15"/>
        <v>0</v>
      </c>
      <c r="S32" s="361">
        <f t="shared" si="15"/>
        <v>0</v>
      </c>
      <c r="T32" s="361">
        <f t="shared" si="15"/>
        <v>0</v>
      </c>
      <c r="U32" s="361">
        <f t="shared" si="15"/>
        <v>0</v>
      </c>
      <c r="V32" s="361">
        <f t="shared" si="15"/>
        <v>0</v>
      </c>
      <c r="W32" s="361">
        <f t="shared" si="15"/>
        <v>0</v>
      </c>
      <c r="X32" s="361">
        <f t="shared" si="15"/>
        <v>0</v>
      </c>
      <c r="Y32" s="361">
        <f t="shared" si="15"/>
        <v>0</v>
      </c>
      <c r="Z32" s="361">
        <f t="shared" si="15"/>
        <v>0</v>
      </c>
      <c r="AA32" s="361">
        <f t="shared" si="15"/>
        <v>0</v>
      </c>
      <c r="AB32" s="361">
        <f t="shared" si="15"/>
        <v>0</v>
      </c>
      <c r="AC32" s="361">
        <f t="shared" si="15"/>
        <v>0</v>
      </c>
      <c r="AD32" s="361">
        <f t="shared" si="15"/>
        <v>0</v>
      </c>
      <c r="AE32" s="361">
        <f t="shared" si="15"/>
        <v>0</v>
      </c>
      <c r="AF32" s="361">
        <f t="shared" si="15"/>
        <v>0</v>
      </c>
      <c r="AG32" s="361">
        <f t="shared" si="15"/>
        <v>0</v>
      </c>
      <c r="AH32" s="361">
        <f t="shared" si="15"/>
        <v>0</v>
      </c>
      <c r="AI32" s="361">
        <f t="shared" si="15"/>
        <v>0</v>
      </c>
      <c r="AJ32" s="361">
        <f t="shared" si="15"/>
        <v>0</v>
      </c>
      <c r="AK32" s="361">
        <f t="shared" si="15"/>
        <v>0</v>
      </c>
      <c r="AL32" s="361">
        <f t="shared" si="15"/>
        <v>0</v>
      </c>
      <c r="AM32" s="361">
        <f t="shared" si="15"/>
        <v>0</v>
      </c>
      <c r="AN32" s="361">
        <f t="shared" si="15"/>
        <v>0</v>
      </c>
      <c r="AO32" s="361">
        <f t="shared" si="15"/>
        <v>0</v>
      </c>
      <c r="AP32" s="361">
        <f t="shared" si="15"/>
        <v>0</v>
      </c>
      <c r="AQ32" s="361">
        <f t="shared" si="15"/>
        <v>0</v>
      </c>
      <c r="AR32" s="361">
        <f t="shared" si="15"/>
        <v>0</v>
      </c>
      <c r="AS32" s="361">
        <f t="shared" si="15"/>
        <v>0</v>
      </c>
      <c r="AT32" s="361">
        <f t="shared" si="15"/>
        <v>0</v>
      </c>
      <c r="AU32" s="361">
        <f t="shared" si="15"/>
        <v>0</v>
      </c>
      <c r="AV32" s="361">
        <f t="shared" si="15"/>
        <v>0</v>
      </c>
      <c r="AW32" s="361">
        <f t="shared" si="15"/>
        <v>0</v>
      </c>
      <c r="AX32" s="361">
        <f t="shared" si="15"/>
        <v>0</v>
      </c>
      <c r="AY32" s="361">
        <f t="shared" si="15"/>
        <v>0</v>
      </c>
      <c r="AZ32" s="361">
        <f t="shared" si="15"/>
        <v>0</v>
      </c>
      <c r="BA32" s="361">
        <f t="shared" si="15"/>
        <v>0</v>
      </c>
      <c r="BB32" s="361">
        <f t="shared" si="15"/>
        <v>0</v>
      </c>
      <c r="BC32" s="361">
        <f t="shared" si="15"/>
        <v>0</v>
      </c>
      <c r="BD32" s="361">
        <f t="shared" si="15"/>
        <v>0</v>
      </c>
      <c r="BE32" s="361">
        <f t="shared" si="15"/>
        <v>0</v>
      </c>
      <c r="BF32" s="361">
        <f t="shared" si="15"/>
        <v>38.992084503379871</v>
      </c>
      <c r="BG32" s="361">
        <f t="shared" si="15"/>
        <v>36.848289717195975</v>
      </c>
      <c r="BH32" s="361">
        <f t="shared" si="15"/>
        <v>34.284564898811574</v>
      </c>
      <c r="BI32" s="361">
        <f t="shared" si="15"/>
        <v>32.117120128693223</v>
      </c>
      <c r="BJ32" s="361">
        <f t="shared" si="15"/>
        <v>29.506635466603573</v>
      </c>
      <c r="BK32" s="361">
        <f t="shared" si="15"/>
        <v>28.145336585457724</v>
      </c>
      <c r="BL32" s="361">
        <f t="shared" si="15"/>
        <v>26.849178821957793</v>
      </c>
      <c r="BM32" s="361">
        <f t="shared" si="15"/>
        <v>25.694081861291309</v>
      </c>
      <c r="BN32" s="361">
        <f t="shared" si="15"/>
        <v>23.569326645945253</v>
      </c>
      <c r="BO32" s="361">
        <f t="shared" si="15"/>
        <v>23.312361529103672</v>
      </c>
      <c r="BP32" s="361">
        <f t="shared" si="15"/>
        <v>22.865850328129476</v>
      </c>
      <c r="BQ32" s="361">
        <f t="shared" ref="BQ32:BZ32" si="16">SUM(BQ33:BQ35)</f>
        <v>22.625401522562633</v>
      </c>
      <c r="BR32" s="361">
        <f t="shared" si="16"/>
        <v>21.003490034406536</v>
      </c>
      <c r="BS32" s="361">
        <f t="shared" si="16"/>
        <v>21.141289765181611</v>
      </c>
      <c r="BT32" s="361">
        <f t="shared" si="16"/>
        <v>20.418650481530118</v>
      </c>
      <c r="BU32" s="361">
        <f t="shared" si="16"/>
        <v>18.38488020534399</v>
      </c>
      <c r="BV32" s="361">
        <f t="shared" si="16"/>
        <v>17.575526212912116</v>
      </c>
      <c r="BW32" s="361">
        <f t="shared" si="16"/>
        <v>16.333116570982224</v>
      </c>
      <c r="BX32" s="361">
        <f t="shared" si="16"/>
        <v>14.868601721739727</v>
      </c>
      <c r="BY32" s="361">
        <f t="shared" si="16"/>
        <v>13.534847091891614</v>
      </c>
      <c r="BZ32" s="362">
        <f t="shared" si="16"/>
        <v>12.347762057438443</v>
      </c>
    </row>
    <row r="33" spans="1:78" s="316" customFormat="1" x14ac:dyDescent="0.35">
      <c r="B33" s="61" t="s">
        <v>396</v>
      </c>
      <c r="C33" s="97"/>
      <c r="D33" s="364">
        <v>0</v>
      </c>
      <c r="E33" s="364">
        <v>0</v>
      </c>
      <c r="F33" s="364">
        <v>0</v>
      </c>
      <c r="G33" s="364">
        <v>0</v>
      </c>
      <c r="H33" s="364">
        <v>0</v>
      </c>
      <c r="I33" s="364">
        <v>0</v>
      </c>
      <c r="J33" s="364">
        <v>0</v>
      </c>
      <c r="K33" s="364">
        <v>0</v>
      </c>
      <c r="L33" s="364">
        <v>0</v>
      </c>
      <c r="M33" s="364">
        <v>0</v>
      </c>
      <c r="N33" s="364">
        <v>0</v>
      </c>
      <c r="O33" s="364">
        <v>0</v>
      </c>
      <c r="P33" s="364">
        <v>0</v>
      </c>
      <c r="Q33" s="364">
        <v>0</v>
      </c>
      <c r="R33" s="364">
        <v>0</v>
      </c>
      <c r="S33" s="364">
        <v>0</v>
      </c>
      <c r="T33" s="364">
        <v>0</v>
      </c>
      <c r="U33" s="364">
        <v>0</v>
      </c>
      <c r="V33" s="364">
        <v>0</v>
      </c>
      <c r="W33" s="364">
        <v>0</v>
      </c>
      <c r="X33" s="364">
        <v>0</v>
      </c>
      <c r="Y33" s="364">
        <v>0</v>
      </c>
      <c r="Z33" s="364">
        <v>0</v>
      </c>
      <c r="AA33" s="364">
        <v>0</v>
      </c>
      <c r="AB33" s="364">
        <v>0</v>
      </c>
      <c r="AC33" s="364">
        <v>0</v>
      </c>
      <c r="AD33" s="364">
        <v>0</v>
      </c>
      <c r="AE33" s="364">
        <v>0</v>
      </c>
      <c r="AF33" s="364">
        <v>0</v>
      </c>
      <c r="AG33" s="364">
        <v>0</v>
      </c>
      <c r="AH33" s="364">
        <v>0</v>
      </c>
      <c r="AI33" s="364">
        <v>0</v>
      </c>
      <c r="AJ33" s="364">
        <v>0</v>
      </c>
      <c r="AK33" s="364">
        <v>0</v>
      </c>
      <c r="AL33" s="364">
        <v>0</v>
      </c>
      <c r="AM33" s="364">
        <v>0</v>
      </c>
      <c r="AN33" s="364">
        <v>0</v>
      </c>
      <c r="AO33" s="364">
        <v>0</v>
      </c>
      <c r="AP33" s="364">
        <v>0</v>
      </c>
      <c r="AQ33" s="364">
        <v>0</v>
      </c>
      <c r="AR33" s="364">
        <v>0</v>
      </c>
      <c r="AS33" s="364">
        <v>0</v>
      </c>
      <c r="AT33" s="364">
        <v>0</v>
      </c>
      <c r="AU33" s="364">
        <v>0</v>
      </c>
      <c r="AV33" s="364">
        <v>0</v>
      </c>
      <c r="AW33" s="364">
        <v>0</v>
      </c>
      <c r="AX33" s="364">
        <v>0</v>
      </c>
      <c r="AY33" s="364">
        <v>0</v>
      </c>
      <c r="AZ33" s="364">
        <v>0</v>
      </c>
      <c r="BA33" s="364">
        <v>0</v>
      </c>
      <c r="BB33" s="364">
        <v>0</v>
      </c>
      <c r="BC33" s="364">
        <v>0</v>
      </c>
      <c r="BD33" s="364">
        <v>0</v>
      </c>
      <c r="BE33" s="364">
        <v>0</v>
      </c>
      <c r="BF33" s="364">
        <v>0</v>
      </c>
      <c r="BG33" s="364">
        <v>0</v>
      </c>
      <c r="BH33" s="364">
        <v>0</v>
      </c>
      <c r="BI33" s="364">
        <v>0</v>
      </c>
      <c r="BJ33" s="364">
        <v>0</v>
      </c>
      <c r="BK33" s="364">
        <v>0</v>
      </c>
      <c r="BL33" s="364">
        <v>0</v>
      </c>
      <c r="BM33" s="364">
        <v>0</v>
      </c>
      <c r="BN33" s="364">
        <v>0</v>
      </c>
      <c r="BO33" s="364">
        <v>0</v>
      </c>
      <c r="BP33" s="364">
        <v>0</v>
      </c>
      <c r="BQ33" s="364">
        <v>0</v>
      </c>
      <c r="BR33" s="364">
        <v>0</v>
      </c>
      <c r="BS33" s="364">
        <v>0</v>
      </c>
      <c r="BT33" s="364">
        <v>0</v>
      </c>
      <c r="BU33" s="364">
        <v>4.0822082142209144</v>
      </c>
      <c r="BV33" s="364">
        <v>7.0520896420549981</v>
      </c>
      <c r="BW33" s="364">
        <v>7.2888489966371353</v>
      </c>
      <c r="BX33" s="373">
        <v>7.1794875824046533</v>
      </c>
      <c r="BY33" s="373">
        <v>7.0151721672134046</v>
      </c>
      <c r="BZ33" s="365">
        <v>6.9050433984021327</v>
      </c>
    </row>
    <row r="34" spans="1:78" s="316" customFormat="1" x14ac:dyDescent="0.35">
      <c r="B34" s="61" t="s">
        <v>400</v>
      </c>
      <c r="C34" s="97"/>
      <c r="D34" s="364" t="s">
        <v>405</v>
      </c>
      <c r="E34" s="364" t="s">
        <v>405</v>
      </c>
      <c r="F34" s="364" t="s">
        <v>405</v>
      </c>
      <c r="G34" s="364" t="s">
        <v>405</v>
      </c>
      <c r="H34" s="364" t="s">
        <v>405</v>
      </c>
      <c r="I34" s="364" t="s">
        <v>405</v>
      </c>
      <c r="J34" s="364" t="s">
        <v>405</v>
      </c>
      <c r="K34" s="364" t="s">
        <v>405</v>
      </c>
      <c r="L34" s="364" t="s">
        <v>405</v>
      </c>
      <c r="M34" s="364" t="s">
        <v>405</v>
      </c>
      <c r="N34" s="364" t="s">
        <v>405</v>
      </c>
      <c r="O34" s="364" t="s">
        <v>405</v>
      </c>
      <c r="P34" s="364" t="s">
        <v>405</v>
      </c>
      <c r="Q34" s="364" t="s">
        <v>405</v>
      </c>
      <c r="R34" s="364" t="s">
        <v>405</v>
      </c>
      <c r="S34" s="364" t="s">
        <v>405</v>
      </c>
      <c r="T34" s="364" t="s">
        <v>405</v>
      </c>
      <c r="U34" s="364" t="s">
        <v>405</v>
      </c>
      <c r="V34" s="364" t="s">
        <v>405</v>
      </c>
      <c r="W34" s="364" t="s">
        <v>405</v>
      </c>
      <c r="X34" s="364" t="s">
        <v>405</v>
      </c>
      <c r="Y34" s="364" t="s">
        <v>405</v>
      </c>
      <c r="Z34" s="364" t="s">
        <v>405</v>
      </c>
      <c r="AA34" s="364" t="s">
        <v>405</v>
      </c>
      <c r="AB34" s="364" t="s">
        <v>405</v>
      </c>
      <c r="AC34" s="364" t="s">
        <v>405</v>
      </c>
      <c r="AD34" s="364" t="s">
        <v>405</v>
      </c>
      <c r="AE34" s="364" t="s">
        <v>405</v>
      </c>
      <c r="AF34" s="364" t="s">
        <v>405</v>
      </c>
      <c r="AG34" s="364" t="s">
        <v>405</v>
      </c>
      <c r="AH34" s="364" t="s">
        <v>405</v>
      </c>
      <c r="AI34" s="364" t="s">
        <v>405</v>
      </c>
      <c r="AJ34" s="364" t="s">
        <v>405</v>
      </c>
      <c r="AK34" s="364" t="s">
        <v>405</v>
      </c>
      <c r="AL34" s="364" t="s">
        <v>405</v>
      </c>
      <c r="AM34" s="364" t="s">
        <v>405</v>
      </c>
      <c r="AN34" s="364" t="s">
        <v>405</v>
      </c>
      <c r="AO34" s="364" t="s">
        <v>405</v>
      </c>
      <c r="AP34" s="364" t="s">
        <v>405</v>
      </c>
      <c r="AQ34" s="364" t="s">
        <v>405</v>
      </c>
      <c r="AR34" s="364" t="s">
        <v>405</v>
      </c>
      <c r="AS34" s="364" t="s">
        <v>405</v>
      </c>
      <c r="AT34" s="364" t="s">
        <v>405</v>
      </c>
      <c r="AU34" s="364" t="s">
        <v>405</v>
      </c>
      <c r="AV34" s="364" t="s">
        <v>405</v>
      </c>
      <c r="AW34" s="364" t="s">
        <v>405</v>
      </c>
      <c r="AX34" s="364" t="s">
        <v>405</v>
      </c>
      <c r="AY34" s="364" t="s">
        <v>405</v>
      </c>
      <c r="AZ34" s="364" t="s">
        <v>405</v>
      </c>
      <c r="BA34" s="364" t="s">
        <v>405</v>
      </c>
      <c r="BB34" s="364" t="s">
        <v>405</v>
      </c>
      <c r="BC34" s="364" t="s">
        <v>405</v>
      </c>
      <c r="BD34" s="364" t="s">
        <v>405</v>
      </c>
      <c r="BE34" s="364" t="s">
        <v>405</v>
      </c>
      <c r="BF34" s="364">
        <v>29.999437825107012</v>
      </c>
      <c r="BG34" s="364">
        <v>28.536461139070013</v>
      </c>
      <c r="BH34" s="364">
        <v>26.782113487498155</v>
      </c>
      <c r="BI34" s="364">
        <v>25.598940543880726</v>
      </c>
      <c r="BJ34" s="364">
        <v>23.78594723703014</v>
      </c>
      <c r="BK34" s="364">
        <v>22.951306285055043</v>
      </c>
      <c r="BL34" s="364">
        <v>22.280113660603075</v>
      </c>
      <c r="BM34" s="364">
        <v>21.675522444693271</v>
      </c>
      <c r="BN34" s="364">
        <v>20.31219963771364</v>
      </c>
      <c r="BO34" s="364">
        <v>20.323907264188719</v>
      </c>
      <c r="BP34" s="364">
        <v>20.196467751410193</v>
      </c>
      <c r="BQ34" s="364">
        <v>19.946531916870253</v>
      </c>
      <c r="BR34" s="364">
        <v>18.969101545333398</v>
      </c>
      <c r="BS34" s="364">
        <v>19.398991373134699</v>
      </c>
      <c r="BT34" s="364">
        <v>18.915369454964715</v>
      </c>
      <c r="BU34" s="364">
        <v>13.058467729624878</v>
      </c>
      <c r="BV34" s="364">
        <v>9.4817406367088086</v>
      </c>
      <c r="BW34" s="364">
        <v>8.1895875777867424</v>
      </c>
      <c r="BX34" s="373">
        <v>7.0095402926984276</v>
      </c>
      <c r="BY34" s="373">
        <v>6.0022730459801519</v>
      </c>
      <c r="BZ34" s="365">
        <v>5.0754536255655678</v>
      </c>
    </row>
    <row r="35" spans="1:78" s="316" customFormat="1" ht="26.25" customHeight="1" thickBot="1" x14ac:dyDescent="0.4">
      <c r="A35" s="357"/>
      <c r="B35" s="70" t="s">
        <v>401</v>
      </c>
      <c r="C35" s="367"/>
      <c r="D35" s="368" t="s">
        <v>405</v>
      </c>
      <c r="E35" s="368" t="s">
        <v>405</v>
      </c>
      <c r="F35" s="368" t="s">
        <v>405</v>
      </c>
      <c r="G35" s="368" t="s">
        <v>405</v>
      </c>
      <c r="H35" s="368" t="s">
        <v>405</v>
      </c>
      <c r="I35" s="368" t="s">
        <v>405</v>
      </c>
      <c r="J35" s="368" t="s">
        <v>405</v>
      </c>
      <c r="K35" s="368" t="s">
        <v>405</v>
      </c>
      <c r="L35" s="368" t="s">
        <v>405</v>
      </c>
      <c r="M35" s="368" t="s">
        <v>405</v>
      </c>
      <c r="N35" s="368" t="s">
        <v>405</v>
      </c>
      <c r="O35" s="368" t="s">
        <v>405</v>
      </c>
      <c r="P35" s="368" t="s">
        <v>405</v>
      </c>
      <c r="Q35" s="368" t="s">
        <v>405</v>
      </c>
      <c r="R35" s="368" t="s">
        <v>405</v>
      </c>
      <c r="S35" s="368" t="s">
        <v>405</v>
      </c>
      <c r="T35" s="368" t="s">
        <v>405</v>
      </c>
      <c r="U35" s="368" t="s">
        <v>405</v>
      </c>
      <c r="V35" s="368" t="s">
        <v>405</v>
      </c>
      <c r="W35" s="368" t="s">
        <v>405</v>
      </c>
      <c r="X35" s="368" t="s">
        <v>405</v>
      </c>
      <c r="Y35" s="368" t="s">
        <v>405</v>
      </c>
      <c r="Z35" s="368" t="s">
        <v>405</v>
      </c>
      <c r="AA35" s="368" t="s">
        <v>405</v>
      </c>
      <c r="AB35" s="368" t="s">
        <v>405</v>
      </c>
      <c r="AC35" s="368" t="s">
        <v>405</v>
      </c>
      <c r="AD35" s="368" t="s">
        <v>405</v>
      </c>
      <c r="AE35" s="368" t="s">
        <v>405</v>
      </c>
      <c r="AF35" s="368" t="s">
        <v>405</v>
      </c>
      <c r="AG35" s="368" t="s">
        <v>405</v>
      </c>
      <c r="AH35" s="368" t="s">
        <v>405</v>
      </c>
      <c r="AI35" s="368" t="s">
        <v>405</v>
      </c>
      <c r="AJ35" s="368" t="s">
        <v>405</v>
      </c>
      <c r="AK35" s="368" t="s">
        <v>405</v>
      </c>
      <c r="AL35" s="368" t="s">
        <v>405</v>
      </c>
      <c r="AM35" s="368" t="s">
        <v>405</v>
      </c>
      <c r="AN35" s="368" t="s">
        <v>405</v>
      </c>
      <c r="AO35" s="368" t="s">
        <v>405</v>
      </c>
      <c r="AP35" s="368" t="s">
        <v>405</v>
      </c>
      <c r="AQ35" s="368" t="s">
        <v>405</v>
      </c>
      <c r="AR35" s="368" t="s">
        <v>405</v>
      </c>
      <c r="AS35" s="368" t="s">
        <v>405</v>
      </c>
      <c r="AT35" s="368" t="s">
        <v>405</v>
      </c>
      <c r="AU35" s="368" t="s">
        <v>405</v>
      </c>
      <c r="AV35" s="368" t="s">
        <v>405</v>
      </c>
      <c r="AW35" s="368" t="s">
        <v>405</v>
      </c>
      <c r="AX35" s="368" t="s">
        <v>405</v>
      </c>
      <c r="AY35" s="368" t="s">
        <v>405</v>
      </c>
      <c r="AZ35" s="368" t="s">
        <v>405</v>
      </c>
      <c r="BA35" s="368" t="s">
        <v>405</v>
      </c>
      <c r="BB35" s="368" t="s">
        <v>405</v>
      </c>
      <c r="BC35" s="368" t="s">
        <v>405</v>
      </c>
      <c r="BD35" s="368" t="s">
        <v>405</v>
      </c>
      <c r="BE35" s="368" t="s">
        <v>405</v>
      </c>
      <c r="BF35" s="368">
        <v>8.9926466782728607</v>
      </c>
      <c r="BG35" s="368">
        <v>8.3118285781259615</v>
      </c>
      <c r="BH35" s="368">
        <v>7.5024514113134169</v>
      </c>
      <c r="BI35" s="368">
        <v>6.518179584812497</v>
      </c>
      <c r="BJ35" s="368">
        <v>5.720688229573434</v>
      </c>
      <c r="BK35" s="368">
        <v>5.1940303004026802</v>
      </c>
      <c r="BL35" s="368">
        <v>4.5690651613547182</v>
      </c>
      <c r="BM35" s="368">
        <v>4.0185594165980358</v>
      </c>
      <c r="BN35" s="368">
        <v>3.2571270082316137</v>
      </c>
      <c r="BO35" s="368">
        <v>2.9884542649149517</v>
      </c>
      <c r="BP35" s="368">
        <v>2.6693825767192836</v>
      </c>
      <c r="BQ35" s="368">
        <v>2.6788696056923822</v>
      </c>
      <c r="BR35" s="368">
        <v>2.0343884890731387</v>
      </c>
      <c r="BS35" s="368">
        <v>1.7422983920469135</v>
      </c>
      <c r="BT35" s="368">
        <v>1.5032810265654033</v>
      </c>
      <c r="BU35" s="368">
        <v>1.244204261498197</v>
      </c>
      <c r="BV35" s="368">
        <v>1.0416959341483085</v>
      </c>
      <c r="BW35" s="368">
        <v>0.8546799965583467</v>
      </c>
      <c r="BX35" s="368">
        <v>0.679573846636646</v>
      </c>
      <c r="BY35" s="368">
        <v>0.51740187869805687</v>
      </c>
      <c r="BZ35" s="369">
        <v>0.36726503347074274</v>
      </c>
    </row>
    <row r="36" spans="1:78" s="316" customFormat="1" ht="40.15" customHeight="1" x14ac:dyDescent="0.35">
      <c r="A36" s="350"/>
      <c r="B36" s="374" t="s">
        <v>402</v>
      </c>
      <c r="C36" s="375"/>
      <c r="D36" s="376" t="s">
        <v>666</v>
      </c>
      <c r="E36" s="376" t="s">
        <v>667</v>
      </c>
      <c r="F36" s="376" t="s">
        <v>668</v>
      </c>
      <c r="G36" s="376" t="s">
        <v>669</v>
      </c>
      <c r="H36" s="376" t="s">
        <v>670</v>
      </c>
      <c r="I36" s="376" t="s">
        <v>671</v>
      </c>
      <c r="J36" s="376" t="s">
        <v>672</v>
      </c>
      <c r="K36" s="376" t="s">
        <v>673</v>
      </c>
      <c r="L36" s="376" t="s">
        <v>674</v>
      </c>
      <c r="M36" s="376" t="s">
        <v>675</v>
      </c>
      <c r="N36" s="376" t="s">
        <v>676</v>
      </c>
      <c r="O36" s="376" t="s">
        <v>677</v>
      </c>
      <c r="P36" s="376" t="s">
        <v>678</v>
      </c>
      <c r="Q36" s="376" t="s">
        <v>679</v>
      </c>
      <c r="R36" s="376" t="s">
        <v>680</v>
      </c>
      <c r="S36" s="376" t="s">
        <v>681</v>
      </c>
      <c r="T36" s="376" t="s">
        <v>682</v>
      </c>
      <c r="U36" s="376" t="s">
        <v>683</v>
      </c>
      <c r="V36" s="376" t="s">
        <v>684</v>
      </c>
      <c r="W36" s="376" t="s">
        <v>685</v>
      </c>
      <c r="X36" s="376" t="s">
        <v>686</v>
      </c>
      <c r="Y36" s="376" t="s">
        <v>687</v>
      </c>
      <c r="Z36" s="376" t="s">
        <v>688</v>
      </c>
      <c r="AA36" s="376" t="s">
        <v>689</v>
      </c>
      <c r="AB36" s="376" t="s">
        <v>690</v>
      </c>
      <c r="AC36" s="376" t="s">
        <v>691</v>
      </c>
      <c r="AD36" s="376" t="s">
        <v>692</v>
      </c>
      <c r="AE36" s="376" t="s">
        <v>693</v>
      </c>
      <c r="AF36" s="376" t="s">
        <v>694</v>
      </c>
      <c r="AG36" s="376" t="s">
        <v>695</v>
      </c>
      <c r="AH36" s="376" t="s">
        <v>696</v>
      </c>
      <c r="AI36" s="376" t="s">
        <v>697</v>
      </c>
      <c r="AJ36" s="376" t="s">
        <v>698</v>
      </c>
      <c r="AK36" s="376" t="s">
        <v>699</v>
      </c>
      <c r="AL36" s="376" t="s">
        <v>700</v>
      </c>
      <c r="AM36" s="376" t="s">
        <v>701</v>
      </c>
      <c r="AN36" s="376" t="s">
        <v>702</v>
      </c>
      <c r="AO36" s="376" t="s">
        <v>703</v>
      </c>
      <c r="AP36" s="376" t="s">
        <v>704</v>
      </c>
      <c r="AQ36" s="376" t="s">
        <v>705</v>
      </c>
      <c r="AR36" s="376" t="s">
        <v>706</v>
      </c>
      <c r="AS36" s="376" t="s">
        <v>707</v>
      </c>
      <c r="AT36" s="376" t="s">
        <v>708</v>
      </c>
      <c r="AU36" s="376" t="s">
        <v>709</v>
      </c>
      <c r="AV36" s="376" t="s">
        <v>710</v>
      </c>
      <c r="AW36" s="376" t="s">
        <v>711</v>
      </c>
      <c r="AX36" s="376" t="s">
        <v>712</v>
      </c>
      <c r="AY36" s="376" t="s">
        <v>713</v>
      </c>
      <c r="AZ36" s="376" t="s">
        <v>714</v>
      </c>
      <c r="BA36" s="376" t="s">
        <v>715</v>
      </c>
      <c r="BB36" s="376" t="s">
        <v>716</v>
      </c>
      <c r="BC36" s="376" t="s">
        <v>717</v>
      </c>
      <c r="BD36" s="376" t="s">
        <v>718</v>
      </c>
      <c r="BE36" s="376" t="s">
        <v>719</v>
      </c>
      <c r="BF36" s="376" t="s">
        <v>720</v>
      </c>
      <c r="BG36" s="376" t="s">
        <v>721</v>
      </c>
      <c r="BH36" s="376" t="s">
        <v>722</v>
      </c>
      <c r="BI36" s="376" t="s">
        <v>723</v>
      </c>
      <c r="BJ36" s="376" t="s">
        <v>724</v>
      </c>
      <c r="BK36" s="376" t="s">
        <v>725</v>
      </c>
      <c r="BL36" s="376" t="s">
        <v>726</v>
      </c>
      <c r="BM36" s="376" t="s">
        <v>727</v>
      </c>
      <c r="BN36" s="376" t="s">
        <v>728</v>
      </c>
      <c r="BO36" s="376" t="s">
        <v>729</v>
      </c>
      <c r="BP36" s="376" t="s">
        <v>730</v>
      </c>
      <c r="BQ36" s="376" t="s">
        <v>731</v>
      </c>
      <c r="BR36" s="376" t="s">
        <v>732</v>
      </c>
      <c r="BS36" s="376" t="s">
        <v>733</v>
      </c>
      <c r="BT36" s="376" t="s">
        <v>734</v>
      </c>
      <c r="BU36" s="376" t="s">
        <v>735</v>
      </c>
      <c r="BV36" s="376" t="s">
        <v>736</v>
      </c>
      <c r="BW36" s="376" t="s">
        <v>737</v>
      </c>
      <c r="BX36" s="376" t="s">
        <v>738</v>
      </c>
      <c r="BY36" s="376" t="s">
        <v>739</v>
      </c>
      <c r="BZ36" s="377" t="s">
        <v>740</v>
      </c>
    </row>
    <row r="37" spans="1:78" s="232" customFormat="1" ht="26.25" customHeight="1" x14ac:dyDescent="0.35">
      <c r="A37" s="363"/>
      <c r="B37" s="88" t="s">
        <v>88</v>
      </c>
      <c r="C37" s="358"/>
      <c r="D37" s="361">
        <v>0</v>
      </c>
      <c r="E37" s="361">
        <v>0</v>
      </c>
      <c r="F37" s="361">
        <v>0</v>
      </c>
      <c r="G37" s="361">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469</v>
      </c>
      <c r="AI37" s="361">
        <v>463</v>
      </c>
      <c r="AJ37" s="361">
        <v>446</v>
      </c>
      <c r="AK37" s="361">
        <v>429</v>
      </c>
      <c r="AL37" s="361">
        <v>422</v>
      </c>
      <c r="AM37" s="361">
        <v>416</v>
      </c>
      <c r="AN37" s="361">
        <v>410</v>
      </c>
      <c r="AO37" s="361">
        <v>394</v>
      </c>
      <c r="AP37" s="361">
        <v>385</v>
      </c>
      <c r="AQ37" s="361">
        <v>376</v>
      </c>
      <c r="AR37" s="361">
        <v>384</v>
      </c>
      <c r="AS37" s="361">
        <v>381</v>
      </c>
      <c r="AT37" s="361">
        <v>362</v>
      </c>
      <c r="AU37" s="361">
        <v>354</v>
      </c>
      <c r="AV37" s="361">
        <v>349</v>
      </c>
      <c r="AW37" s="361">
        <v>343</v>
      </c>
      <c r="AX37" s="361">
        <v>332</v>
      </c>
      <c r="AY37" s="361">
        <v>322</v>
      </c>
      <c r="AZ37" s="361">
        <v>309</v>
      </c>
      <c r="BA37" s="361">
        <v>291</v>
      </c>
      <c r="BB37" s="361">
        <v>280</v>
      </c>
      <c r="BC37" s="361">
        <v>270</v>
      </c>
      <c r="BD37" s="361">
        <v>263</v>
      </c>
      <c r="BE37" s="361">
        <v>243</v>
      </c>
      <c r="BF37" s="361">
        <v>256</v>
      </c>
      <c r="BG37" s="361">
        <v>230</v>
      </c>
      <c r="BH37" s="361">
        <v>206</v>
      </c>
      <c r="BI37" s="361">
        <v>186</v>
      </c>
      <c r="BJ37" s="361">
        <v>168</v>
      </c>
      <c r="BK37" s="361">
        <v>148</v>
      </c>
      <c r="BL37" s="361">
        <v>131</v>
      </c>
      <c r="BM37" s="361">
        <v>119</v>
      </c>
      <c r="BN37" s="361">
        <v>112</v>
      </c>
      <c r="BO37" s="361">
        <v>106</v>
      </c>
      <c r="BP37" s="361">
        <v>102</v>
      </c>
      <c r="BQ37" s="361">
        <v>98</v>
      </c>
      <c r="BR37" s="361">
        <v>94</v>
      </c>
      <c r="BS37" s="361">
        <v>93</v>
      </c>
      <c r="BT37" s="361">
        <v>91</v>
      </c>
      <c r="BU37" s="361">
        <v>98</v>
      </c>
      <c r="BV37" s="361">
        <v>110</v>
      </c>
      <c r="BW37" s="361">
        <v>108</v>
      </c>
      <c r="BX37" s="372">
        <v>101</v>
      </c>
      <c r="BY37" s="372">
        <v>96</v>
      </c>
      <c r="BZ37" s="362">
        <v>91</v>
      </c>
    </row>
    <row r="38" spans="1:78" s="316" customFormat="1" x14ac:dyDescent="0.35">
      <c r="A38" s="363"/>
      <c r="B38" s="119" t="s">
        <v>324</v>
      </c>
      <c r="C38" s="357"/>
      <c r="D38" s="364">
        <v>0</v>
      </c>
      <c r="E38" s="364">
        <v>0</v>
      </c>
      <c r="F38" s="364">
        <v>0</v>
      </c>
      <c r="G38" s="364">
        <v>0</v>
      </c>
      <c r="H38" s="364">
        <v>0</v>
      </c>
      <c r="I38" s="364">
        <v>0</v>
      </c>
      <c r="J38" s="364">
        <v>0</v>
      </c>
      <c r="K38" s="364">
        <v>0</v>
      </c>
      <c r="L38" s="364">
        <v>0</v>
      </c>
      <c r="M38" s="364">
        <v>0</v>
      </c>
      <c r="N38" s="364">
        <v>0</v>
      </c>
      <c r="O38" s="364">
        <v>0</v>
      </c>
      <c r="P38" s="364">
        <v>0</v>
      </c>
      <c r="Q38" s="364">
        <v>0</v>
      </c>
      <c r="R38" s="364">
        <v>0</v>
      </c>
      <c r="S38" s="364">
        <v>0</v>
      </c>
      <c r="T38" s="364">
        <v>0</v>
      </c>
      <c r="U38" s="364">
        <v>0</v>
      </c>
      <c r="V38" s="364">
        <v>0</v>
      </c>
      <c r="W38" s="364">
        <v>0</v>
      </c>
      <c r="X38" s="364">
        <v>0</v>
      </c>
      <c r="Y38" s="364">
        <v>0</v>
      </c>
      <c r="Z38" s="364">
        <v>0</v>
      </c>
      <c r="AA38" s="364">
        <v>0</v>
      </c>
      <c r="AB38" s="364">
        <v>0</v>
      </c>
      <c r="AC38" s="364">
        <v>0</v>
      </c>
      <c r="AD38" s="364">
        <v>0</v>
      </c>
      <c r="AE38" s="364">
        <v>0</v>
      </c>
      <c r="AF38" s="364">
        <v>0</v>
      </c>
      <c r="AG38" s="364">
        <v>0</v>
      </c>
      <c r="AH38" s="364">
        <v>407</v>
      </c>
      <c r="AI38" s="364">
        <v>408</v>
      </c>
      <c r="AJ38" s="364">
        <v>393</v>
      </c>
      <c r="AK38" s="364">
        <v>377</v>
      </c>
      <c r="AL38" s="364">
        <v>374</v>
      </c>
      <c r="AM38" s="364">
        <v>367</v>
      </c>
      <c r="AN38" s="364">
        <v>362</v>
      </c>
      <c r="AO38" s="364">
        <v>347</v>
      </c>
      <c r="AP38" s="364">
        <v>340</v>
      </c>
      <c r="AQ38" s="364">
        <v>330</v>
      </c>
      <c r="AR38" s="364">
        <v>337</v>
      </c>
      <c r="AS38" s="364">
        <v>327</v>
      </c>
      <c r="AT38" s="364">
        <v>317</v>
      </c>
      <c r="AU38" s="364">
        <v>304</v>
      </c>
      <c r="AV38" s="364">
        <v>295</v>
      </c>
      <c r="AW38" s="364">
        <v>288</v>
      </c>
      <c r="AX38" s="364">
        <v>281</v>
      </c>
      <c r="AY38" s="364">
        <v>271</v>
      </c>
      <c r="AZ38" s="364">
        <v>263</v>
      </c>
      <c r="BA38" s="364">
        <v>252</v>
      </c>
      <c r="BB38" s="364">
        <v>244</v>
      </c>
      <c r="BC38" s="364">
        <v>237</v>
      </c>
      <c r="BD38" s="364">
        <v>233</v>
      </c>
      <c r="BE38" s="364">
        <v>214</v>
      </c>
      <c r="BF38" s="364">
        <v>227</v>
      </c>
      <c r="BG38" s="364">
        <v>203</v>
      </c>
      <c r="BH38" s="364">
        <v>180</v>
      </c>
      <c r="BI38" s="364">
        <v>163</v>
      </c>
      <c r="BJ38" s="364">
        <v>147</v>
      </c>
      <c r="BK38" s="364">
        <v>129</v>
      </c>
      <c r="BL38" s="364">
        <v>117</v>
      </c>
      <c r="BM38" s="364">
        <v>108</v>
      </c>
      <c r="BN38" s="364">
        <v>103</v>
      </c>
      <c r="BO38" s="364">
        <v>100</v>
      </c>
      <c r="BP38" s="364">
        <v>97</v>
      </c>
      <c r="BQ38" s="364">
        <v>95</v>
      </c>
      <c r="BR38" s="364">
        <v>92</v>
      </c>
      <c r="BS38" s="364">
        <v>92</v>
      </c>
      <c r="BT38" s="364">
        <v>90</v>
      </c>
      <c r="BU38" s="364">
        <v>97</v>
      </c>
      <c r="BV38" s="364">
        <v>110</v>
      </c>
      <c r="BW38" s="364">
        <v>107</v>
      </c>
      <c r="BX38" s="373">
        <v>101</v>
      </c>
      <c r="BY38" s="373">
        <v>96</v>
      </c>
      <c r="BZ38" s="365">
        <v>91</v>
      </c>
    </row>
    <row r="39" spans="1:78" s="316" customFormat="1" x14ac:dyDescent="0.35">
      <c r="A39" s="363"/>
      <c r="B39" s="119" t="s">
        <v>323</v>
      </c>
      <c r="C39" s="357"/>
      <c r="D39" s="364">
        <v>0</v>
      </c>
      <c r="E39" s="364">
        <v>0</v>
      </c>
      <c r="F39" s="364">
        <v>0</v>
      </c>
      <c r="G39" s="364">
        <v>0</v>
      </c>
      <c r="H39" s="364">
        <v>0</v>
      </c>
      <c r="I39" s="364">
        <v>0</v>
      </c>
      <c r="J39" s="364">
        <v>0</v>
      </c>
      <c r="K39" s="364">
        <v>0</v>
      </c>
      <c r="L39" s="364">
        <v>0</v>
      </c>
      <c r="M39" s="364">
        <v>0</v>
      </c>
      <c r="N39" s="364">
        <v>0</v>
      </c>
      <c r="O39" s="364">
        <v>0</v>
      </c>
      <c r="P39" s="364">
        <v>0</v>
      </c>
      <c r="Q39" s="364">
        <v>0</v>
      </c>
      <c r="R39" s="364">
        <v>0</v>
      </c>
      <c r="S39" s="364">
        <v>0</v>
      </c>
      <c r="T39" s="364">
        <v>0</v>
      </c>
      <c r="U39" s="364">
        <v>0</v>
      </c>
      <c r="V39" s="364">
        <v>0</v>
      </c>
      <c r="W39" s="364">
        <v>0</v>
      </c>
      <c r="X39" s="364">
        <v>0</v>
      </c>
      <c r="Y39" s="364">
        <v>0</v>
      </c>
      <c r="Z39" s="364">
        <v>0</v>
      </c>
      <c r="AA39" s="364">
        <v>0</v>
      </c>
      <c r="AB39" s="364">
        <v>0</v>
      </c>
      <c r="AC39" s="364">
        <v>0</v>
      </c>
      <c r="AD39" s="364">
        <v>0</v>
      </c>
      <c r="AE39" s="364">
        <v>0</v>
      </c>
      <c r="AF39" s="364">
        <v>0</v>
      </c>
      <c r="AG39" s="364">
        <v>0</v>
      </c>
      <c r="AH39" s="364">
        <v>63</v>
      </c>
      <c r="AI39" s="364">
        <v>55</v>
      </c>
      <c r="AJ39" s="364">
        <v>54</v>
      </c>
      <c r="AK39" s="364">
        <v>52</v>
      </c>
      <c r="AL39" s="364">
        <v>48</v>
      </c>
      <c r="AM39" s="364">
        <v>49</v>
      </c>
      <c r="AN39" s="364">
        <v>48</v>
      </c>
      <c r="AO39" s="364">
        <v>48</v>
      </c>
      <c r="AP39" s="364">
        <v>45</v>
      </c>
      <c r="AQ39" s="364">
        <v>45</v>
      </c>
      <c r="AR39" s="364">
        <v>48</v>
      </c>
      <c r="AS39" s="364">
        <v>53</v>
      </c>
      <c r="AT39" s="364">
        <v>45</v>
      </c>
      <c r="AU39" s="364">
        <v>50</v>
      </c>
      <c r="AV39" s="364">
        <v>54</v>
      </c>
      <c r="AW39" s="364">
        <v>55</v>
      </c>
      <c r="AX39" s="364">
        <v>51</v>
      </c>
      <c r="AY39" s="364">
        <v>51</v>
      </c>
      <c r="AZ39" s="364">
        <v>46</v>
      </c>
      <c r="BA39" s="364">
        <v>38</v>
      </c>
      <c r="BB39" s="364">
        <v>36</v>
      </c>
      <c r="BC39" s="364">
        <v>34</v>
      </c>
      <c r="BD39" s="364">
        <v>30</v>
      </c>
      <c r="BE39" s="364">
        <v>29</v>
      </c>
      <c r="BF39" s="364">
        <v>29</v>
      </c>
      <c r="BG39" s="364">
        <v>27</v>
      </c>
      <c r="BH39" s="364">
        <v>26</v>
      </c>
      <c r="BI39" s="364">
        <v>23</v>
      </c>
      <c r="BJ39" s="364">
        <v>21</v>
      </c>
      <c r="BK39" s="364">
        <v>19</v>
      </c>
      <c r="BL39" s="364">
        <v>14</v>
      </c>
      <c r="BM39" s="364">
        <v>11</v>
      </c>
      <c r="BN39" s="364">
        <v>8</v>
      </c>
      <c r="BO39" s="364">
        <v>6</v>
      </c>
      <c r="BP39" s="364">
        <v>5</v>
      </c>
      <c r="BQ39" s="364">
        <v>3</v>
      </c>
      <c r="BR39" s="364">
        <v>2</v>
      </c>
      <c r="BS39" s="364">
        <v>1</v>
      </c>
      <c r="BT39" s="364">
        <v>1</v>
      </c>
      <c r="BU39" s="364">
        <v>1</v>
      </c>
      <c r="BV39" s="364">
        <v>0</v>
      </c>
      <c r="BW39" s="364">
        <v>0</v>
      </c>
      <c r="BX39" s="373">
        <v>0</v>
      </c>
      <c r="BY39" s="373">
        <v>0</v>
      </c>
      <c r="BZ39" s="365">
        <v>0</v>
      </c>
    </row>
    <row r="40" spans="1:78" s="316" customFormat="1" x14ac:dyDescent="0.35">
      <c r="A40" s="363"/>
      <c r="B40" s="119"/>
      <c r="C40" s="357"/>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73"/>
      <c r="BY40" s="373"/>
      <c r="BZ40" s="365"/>
    </row>
    <row r="41" spans="1:78" s="316" customFormat="1" x14ac:dyDescent="0.35">
      <c r="A41" s="363"/>
      <c r="B41" s="264" t="s">
        <v>396</v>
      </c>
      <c r="C41" s="357"/>
      <c r="D41" s="361">
        <v>0</v>
      </c>
      <c r="E41" s="361">
        <v>0</v>
      </c>
      <c r="F41" s="361">
        <v>0</v>
      </c>
      <c r="G41" s="361">
        <v>0</v>
      </c>
      <c r="H41" s="361">
        <v>0</v>
      </c>
      <c r="I41" s="361">
        <v>0</v>
      </c>
      <c r="J41" s="361">
        <v>0</v>
      </c>
      <c r="K41" s="361">
        <v>0</v>
      </c>
      <c r="L41" s="361">
        <v>0</v>
      </c>
      <c r="M41" s="361">
        <v>0</v>
      </c>
      <c r="N41" s="361">
        <v>0</v>
      </c>
      <c r="O41" s="361">
        <v>0</v>
      </c>
      <c r="P41" s="361">
        <v>0</v>
      </c>
      <c r="Q41" s="361">
        <v>0</v>
      </c>
      <c r="R41" s="361">
        <v>0</v>
      </c>
      <c r="S41" s="361">
        <v>0</v>
      </c>
      <c r="T41" s="361">
        <v>0</v>
      </c>
      <c r="U41" s="361">
        <v>0</v>
      </c>
      <c r="V41" s="361">
        <v>0</v>
      </c>
      <c r="W41" s="361">
        <v>0</v>
      </c>
      <c r="X41" s="361">
        <v>0</v>
      </c>
      <c r="Y41" s="361">
        <v>0</v>
      </c>
      <c r="Z41" s="361">
        <v>0</v>
      </c>
      <c r="AA41" s="361">
        <v>0</v>
      </c>
      <c r="AB41" s="361">
        <v>0</v>
      </c>
      <c r="AC41" s="361">
        <v>0</v>
      </c>
      <c r="AD41" s="361">
        <v>0</v>
      </c>
      <c r="AE41" s="361">
        <v>0</v>
      </c>
      <c r="AF41" s="361">
        <v>0</v>
      </c>
      <c r="AG41" s="361">
        <v>0</v>
      </c>
      <c r="AH41" s="361">
        <v>0</v>
      </c>
      <c r="AI41" s="361">
        <v>0</v>
      </c>
      <c r="AJ41" s="361">
        <v>0</v>
      </c>
      <c r="AK41" s="361">
        <v>0</v>
      </c>
      <c r="AL41" s="361">
        <v>0</v>
      </c>
      <c r="AM41" s="361">
        <v>0</v>
      </c>
      <c r="AN41" s="361">
        <v>0</v>
      </c>
      <c r="AO41" s="361">
        <v>0</v>
      </c>
      <c r="AP41" s="361">
        <v>0</v>
      </c>
      <c r="AQ41" s="361">
        <v>0</v>
      </c>
      <c r="AR41" s="361">
        <v>0</v>
      </c>
      <c r="AS41" s="361">
        <v>0</v>
      </c>
      <c r="AT41" s="361">
        <v>0</v>
      </c>
      <c r="AU41" s="361">
        <v>0</v>
      </c>
      <c r="AV41" s="361">
        <v>0</v>
      </c>
      <c r="AW41" s="361">
        <v>0</v>
      </c>
      <c r="AX41" s="361">
        <v>0</v>
      </c>
      <c r="AY41" s="361">
        <v>0</v>
      </c>
      <c r="AZ41" s="361">
        <v>0</v>
      </c>
      <c r="BA41" s="361">
        <v>0</v>
      </c>
      <c r="BB41" s="361">
        <v>0</v>
      </c>
      <c r="BC41" s="361">
        <v>0</v>
      </c>
      <c r="BD41" s="361">
        <v>0</v>
      </c>
      <c r="BE41" s="361">
        <v>0</v>
      </c>
      <c r="BF41" s="361">
        <v>0</v>
      </c>
      <c r="BG41" s="361">
        <v>0</v>
      </c>
      <c r="BH41" s="361">
        <v>0</v>
      </c>
      <c r="BI41" s="361">
        <v>0</v>
      </c>
      <c r="BJ41" s="361">
        <v>0</v>
      </c>
      <c r="BK41" s="361">
        <v>0</v>
      </c>
      <c r="BL41" s="361">
        <v>0</v>
      </c>
      <c r="BM41" s="361">
        <v>0</v>
      </c>
      <c r="BN41" s="361">
        <v>0</v>
      </c>
      <c r="BO41" s="361">
        <v>0</v>
      </c>
      <c r="BP41" s="361">
        <v>0</v>
      </c>
      <c r="BQ41" s="361">
        <v>0</v>
      </c>
      <c r="BR41" s="361">
        <v>0</v>
      </c>
      <c r="BS41" s="361">
        <v>0</v>
      </c>
      <c r="BT41" s="361">
        <v>0</v>
      </c>
      <c r="BU41" s="361">
        <v>22</v>
      </c>
      <c r="BV41" s="361">
        <v>57</v>
      </c>
      <c r="BW41" s="361">
        <v>62</v>
      </c>
      <c r="BX41" s="361">
        <v>62</v>
      </c>
      <c r="BY41" s="361">
        <v>63</v>
      </c>
      <c r="BZ41" s="362">
        <v>63</v>
      </c>
    </row>
    <row r="42" spans="1:78" s="316" customFormat="1" ht="27.75" customHeight="1" thickBot="1" x14ac:dyDescent="0.4">
      <c r="A42" s="378"/>
      <c r="B42" s="378" t="s">
        <v>403</v>
      </c>
      <c r="C42" s="379"/>
      <c r="D42" s="380">
        <f t="shared" ref="D42:BO42" si="17">+D37-D41</f>
        <v>0</v>
      </c>
      <c r="E42" s="380">
        <f t="shared" si="17"/>
        <v>0</v>
      </c>
      <c r="F42" s="380">
        <f t="shared" si="17"/>
        <v>0</v>
      </c>
      <c r="G42" s="380">
        <f t="shared" si="17"/>
        <v>0</v>
      </c>
      <c r="H42" s="380">
        <f t="shared" si="17"/>
        <v>0</v>
      </c>
      <c r="I42" s="380">
        <f t="shared" si="17"/>
        <v>0</v>
      </c>
      <c r="J42" s="380">
        <f t="shared" si="17"/>
        <v>0</v>
      </c>
      <c r="K42" s="380">
        <f t="shared" si="17"/>
        <v>0</v>
      </c>
      <c r="L42" s="380">
        <f t="shared" si="17"/>
        <v>0</v>
      </c>
      <c r="M42" s="380">
        <f t="shared" si="17"/>
        <v>0</v>
      </c>
      <c r="N42" s="380">
        <f t="shared" si="17"/>
        <v>0</v>
      </c>
      <c r="O42" s="380">
        <f t="shared" si="17"/>
        <v>0</v>
      </c>
      <c r="P42" s="380">
        <f t="shared" si="17"/>
        <v>0</v>
      </c>
      <c r="Q42" s="380">
        <f t="shared" si="17"/>
        <v>0</v>
      </c>
      <c r="R42" s="380">
        <f t="shared" si="17"/>
        <v>0</v>
      </c>
      <c r="S42" s="380">
        <f t="shared" si="17"/>
        <v>0</v>
      </c>
      <c r="T42" s="380">
        <f t="shared" si="17"/>
        <v>0</v>
      </c>
      <c r="U42" s="380">
        <f t="shared" si="17"/>
        <v>0</v>
      </c>
      <c r="V42" s="380">
        <f t="shared" si="17"/>
        <v>0</v>
      </c>
      <c r="W42" s="380">
        <f t="shared" si="17"/>
        <v>0</v>
      </c>
      <c r="X42" s="380">
        <f t="shared" si="17"/>
        <v>0</v>
      </c>
      <c r="Y42" s="380">
        <f t="shared" si="17"/>
        <v>0</v>
      </c>
      <c r="Z42" s="380">
        <f t="shared" si="17"/>
        <v>0</v>
      </c>
      <c r="AA42" s="380">
        <f t="shared" si="17"/>
        <v>0</v>
      </c>
      <c r="AB42" s="380">
        <f t="shared" si="17"/>
        <v>0</v>
      </c>
      <c r="AC42" s="380">
        <f t="shared" si="17"/>
        <v>0</v>
      </c>
      <c r="AD42" s="380">
        <f t="shared" si="17"/>
        <v>0</v>
      </c>
      <c r="AE42" s="380">
        <f t="shared" si="17"/>
        <v>0</v>
      </c>
      <c r="AF42" s="380">
        <f t="shared" si="17"/>
        <v>0</v>
      </c>
      <c r="AG42" s="380">
        <f t="shared" si="17"/>
        <v>0</v>
      </c>
      <c r="AH42" s="380">
        <f t="shared" si="17"/>
        <v>469</v>
      </c>
      <c r="AI42" s="380">
        <f t="shared" si="17"/>
        <v>463</v>
      </c>
      <c r="AJ42" s="380">
        <f t="shared" si="17"/>
        <v>446</v>
      </c>
      <c r="AK42" s="380">
        <f t="shared" si="17"/>
        <v>429</v>
      </c>
      <c r="AL42" s="380">
        <f t="shared" si="17"/>
        <v>422</v>
      </c>
      <c r="AM42" s="380">
        <f t="shared" si="17"/>
        <v>416</v>
      </c>
      <c r="AN42" s="380">
        <f t="shared" si="17"/>
        <v>410</v>
      </c>
      <c r="AO42" s="380">
        <f t="shared" si="17"/>
        <v>394</v>
      </c>
      <c r="AP42" s="380">
        <f t="shared" si="17"/>
        <v>385</v>
      </c>
      <c r="AQ42" s="380">
        <f t="shared" si="17"/>
        <v>376</v>
      </c>
      <c r="AR42" s="380">
        <f t="shared" si="17"/>
        <v>384</v>
      </c>
      <c r="AS42" s="380">
        <f t="shared" si="17"/>
        <v>381</v>
      </c>
      <c r="AT42" s="380">
        <f t="shared" si="17"/>
        <v>362</v>
      </c>
      <c r="AU42" s="380">
        <f t="shared" si="17"/>
        <v>354</v>
      </c>
      <c r="AV42" s="380">
        <f t="shared" si="17"/>
        <v>349</v>
      </c>
      <c r="AW42" s="380">
        <f t="shared" si="17"/>
        <v>343</v>
      </c>
      <c r="AX42" s="380">
        <f t="shared" si="17"/>
        <v>332</v>
      </c>
      <c r="AY42" s="380">
        <f t="shared" si="17"/>
        <v>322</v>
      </c>
      <c r="AZ42" s="380">
        <f t="shared" si="17"/>
        <v>309</v>
      </c>
      <c r="BA42" s="380">
        <f t="shared" si="17"/>
        <v>291</v>
      </c>
      <c r="BB42" s="380">
        <f t="shared" si="17"/>
        <v>280</v>
      </c>
      <c r="BC42" s="380">
        <f t="shared" si="17"/>
        <v>270</v>
      </c>
      <c r="BD42" s="380">
        <f t="shared" si="17"/>
        <v>263</v>
      </c>
      <c r="BE42" s="380">
        <f t="shared" si="17"/>
        <v>243</v>
      </c>
      <c r="BF42" s="380">
        <f t="shared" si="17"/>
        <v>256</v>
      </c>
      <c r="BG42" s="380">
        <f t="shared" si="17"/>
        <v>230</v>
      </c>
      <c r="BH42" s="380">
        <f t="shared" si="17"/>
        <v>206</v>
      </c>
      <c r="BI42" s="380">
        <f t="shared" si="17"/>
        <v>186</v>
      </c>
      <c r="BJ42" s="380">
        <f t="shared" si="17"/>
        <v>168</v>
      </c>
      <c r="BK42" s="380">
        <f t="shared" si="17"/>
        <v>148</v>
      </c>
      <c r="BL42" s="380">
        <f t="shared" si="17"/>
        <v>131</v>
      </c>
      <c r="BM42" s="380">
        <f t="shared" si="17"/>
        <v>119</v>
      </c>
      <c r="BN42" s="380">
        <f t="shared" si="17"/>
        <v>112</v>
      </c>
      <c r="BO42" s="380">
        <f t="shared" si="17"/>
        <v>106</v>
      </c>
      <c r="BP42" s="380">
        <f t="shared" ref="BP42:BX42" si="18">+BP37-BP41</f>
        <v>102</v>
      </c>
      <c r="BQ42" s="380">
        <f t="shared" si="18"/>
        <v>98</v>
      </c>
      <c r="BR42" s="380">
        <f t="shared" si="18"/>
        <v>94</v>
      </c>
      <c r="BS42" s="380">
        <f t="shared" si="18"/>
        <v>93</v>
      </c>
      <c r="BT42" s="380">
        <f t="shared" si="18"/>
        <v>91</v>
      </c>
      <c r="BU42" s="380">
        <f t="shared" si="18"/>
        <v>76</v>
      </c>
      <c r="BV42" s="380">
        <f t="shared" si="18"/>
        <v>53</v>
      </c>
      <c r="BW42" s="380">
        <f t="shared" si="18"/>
        <v>46</v>
      </c>
      <c r="BX42" s="380">
        <f t="shared" si="18"/>
        <v>39</v>
      </c>
      <c r="BY42" s="380">
        <f>+BY37-BY41</f>
        <v>33</v>
      </c>
      <c r="BZ42" s="381">
        <f>+BZ37-BZ41</f>
        <v>28</v>
      </c>
    </row>
    <row r="43" spans="1:78" ht="16" thickTop="1" x14ac:dyDescent="0.35"/>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23"/>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359" customWidth="1"/>
    <col min="76" max="78" width="12.7265625" style="316" customWidth="1"/>
    <col min="79" max="16384" width="9.08984375" style="316"/>
  </cols>
  <sheetData>
    <row r="1" spans="1:78" s="314" customFormat="1" ht="25.15" customHeight="1" thickBot="1" x14ac:dyDescent="0.3">
      <c r="A1" s="36" t="s">
        <v>42</v>
      </c>
      <c r="B1" s="37" t="s">
        <v>71</v>
      </c>
      <c r="C1" s="89"/>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3"/>
      <c r="BW1" s="313"/>
      <c r="BX1" s="313"/>
    </row>
    <row r="2" spans="1:78" ht="15.75" customHeight="1" x14ac:dyDescent="0.35">
      <c r="A2" s="40" t="s">
        <v>588</v>
      </c>
      <c r="B2" s="16" t="s">
        <v>404</v>
      </c>
      <c r="C2" s="315"/>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18"/>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6.25" customHeight="1" x14ac:dyDescent="0.35">
      <c r="A4" s="360"/>
      <c r="B4" s="327" t="s">
        <v>88</v>
      </c>
      <c r="C4" s="88"/>
      <c r="D4" s="361">
        <f>SUM(D5:D6)</f>
        <v>0</v>
      </c>
      <c r="E4" s="361">
        <f t="shared" ref="E4:BP4" si="0">SUM(E5:E6)</f>
        <v>0</v>
      </c>
      <c r="F4" s="361">
        <f t="shared" si="0"/>
        <v>0</v>
      </c>
      <c r="G4" s="361">
        <f t="shared" si="0"/>
        <v>0</v>
      </c>
      <c r="H4" s="361">
        <f t="shared" si="0"/>
        <v>0</v>
      </c>
      <c r="I4" s="361">
        <f t="shared" si="0"/>
        <v>0</v>
      </c>
      <c r="J4" s="361">
        <f t="shared" si="0"/>
        <v>0</v>
      </c>
      <c r="K4" s="361">
        <f t="shared" si="0"/>
        <v>0</v>
      </c>
      <c r="L4" s="361">
        <f t="shared" si="0"/>
        <v>0</v>
      </c>
      <c r="M4" s="361">
        <f t="shared" si="0"/>
        <v>0</v>
      </c>
      <c r="N4" s="361">
        <f t="shared" si="0"/>
        <v>0</v>
      </c>
      <c r="O4" s="361">
        <f t="shared" si="0"/>
        <v>0</v>
      </c>
      <c r="P4" s="361">
        <f t="shared" si="0"/>
        <v>0</v>
      </c>
      <c r="Q4" s="361">
        <f t="shared" si="0"/>
        <v>0</v>
      </c>
      <c r="R4" s="361">
        <f t="shared" si="0"/>
        <v>0</v>
      </c>
      <c r="S4" s="361">
        <f t="shared" si="0"/>
        <v>0</v>
      </c>
      <c r="T4" s="361">
        <f t="shared" si="0"/>
        <v>0</v>
      </c>
      <c r="U4" s="361">
        <f t="shared" si="0"/>
        <v>0</v>
      </c>
      <c r="V4" s="361">
        <f t="shared" si="0"/>
        <v>0</v>
      </c>
      <c r="W4" s="361">
        <f t="shared" si="0"/>
        <v>0</v>
      </c>
      <c r="X4" s="361">
        <f t="shared" si="0"/>
        <v>0</v>
      </c>
      <c r="Y4" s="361">
        <f t="shared" si="0"/>
        <v>0</v>
      </c>
      <c r="Z4" s="361">
        <f t="shared" si="0"/>
        <v>0</v>
      </c>
      <c r="AA4" s="361">
        <f t="shared" si="0"/>
        <v>0</v>
      </c>
      <c r="AB4" s="361">
        <f t="shared" si="0"/>
        <v>0</v>
      </c>
      <c r="AC4" s="361">
        <f t="shared" si="0"/>
        <v>0</v>
      </c>
      <c r="AD4" s="361">
        <f t="shared" si="0"/>
        <v>0</v>
      </c>
      <c r="AE4" s="361">
        <f t="shared" si="0"/>
        <v>0</v>
      </c>
      <c r="AF4" s="361">
        <v>1.9</v>
      </c>
      <c r="AG4" s="361">
        <v>2.9</v>
      </c>
      <c r="AH4" s="361">
        <f t="shared" si="0"/>
        <v>4</v>
      </c>
      <c r="AI4" s="361">
        <f t="shared" si="0"/>
        <v>4</v>
      </c>
      <c r="AJ4" s="361">
        <f t="shared" si="0"/>
        <v>5</v>
      </c>
      <c r="AK4" s="361">
        <f t="shared" si="0"/>
        <v>6</v>
      </c>
      <c r="AL4" s="361">
        <f t="shared" si="0"/>
        <v>8</v>
      </c>
      <c r="AM4" s="361">
        <f t="shared" si="0"/>
        <v>10</v>
      </c>
      <c r="AN4" s="361">
        <f t="shared" si="0"/>
        <v>11</v>
      </c>
      <c r="AO4" s="361">
        <f t="shared" si="0"/>
        <v>13</v>
      </c>
      <c r="AP4" s="361">
        <f t="shared" si="0"/>
        <v>104</v>
      </c>
      <c r="AQ4" s="361">
        <f t="shared" si="0"/>
        <v>183.72300000000001</v>
      </c>
      <c r="AR4" s="361">
        <f t="shared" si="0"/>
        <v>173.41800000000001</v>
      </c>
      <c r="AS4" s="361">
        <f t="shared" si="0"/>
        <v>183.63200000000001</v>
      </c>
      <c r="AT4" s="361">
        <f t="shared" si="0"/>
        <v>208.02</v>
      </c>
      <c r="AU4" s="361">
        <f t="shared" si="0"/>
        <v>284.64699999999999</v>
      </c>
      <c r="AV4" s="361">
        <f t="shared" si="0"/>
        <v>345.29700000000008</v>
      </c>
      <c r="AW4" s="361">
        <f t="shared" si="0"/>
        <v>441.74999999999994</v>
      </c>
      <c r="AX4" s="361">
        <f t="shared" si="0"/>
        <v>526.322</v>
      </c>
      <c r="AY4" s="361">
        <f t="shared" si="0"/>
        <v>617.35</v>
      </c>
      <c r="AZ4" s="361">
        <f t="shared" si="0"/>
        <v>736.40099999999995</v>
      </c>
      <c r="BA4" s="361">
        <f t="shared" si="0"/>
        <v>745.90700000000004</v>
      </c>
      <c r="BB4" s="361">
        <f t="shared" si="0"/>
        <v>782.37199999999996</v>
      </c>
      <c r="BC4" s="361">
        <f t="shared" si="0"/>
        <v>834.52800000000002</v>
      </c>
      <c r="BD4" s="361">
        <f t="shared" si="0"/>
        <v>867.01099999999997</v>
      </c>
      <c r="BE4" s="361">
        <f t="shared" si="0"/>
        <v>931.78101869</v>
      </c>
      <c r="BF4" s="361">
        <f t="shared" si="0"/>
        <v>993.10799999999995</v>
      </c>
      <c r="BG4" s="361">
        <f t="shared" si="0"/>
        <v>1053.6691153298639</v>
      </c>
      <c r="BH4" s="361">
        <f t="shared" si="0"/>
        <v>1096.0409999999999</v>
      </c>
      <c r="BI4" s="361">
        <f t="shared" si="0"/>
        <v>1149.1385723000005</v>
      </c>
      <c r="BJ4" s="361">
        <f t="shared" si="0"/>
        <v>1181.2635561100005</v>
      </c>
      <c r="BK4" s="361">
        <f t="shared" si="0"/>
        <v>1279.8853888127105</v>
      </c>
      <c r="BL4" s="361">
        <f t="shared" si="0"/>
        <v>1362.9964772500002</v>
      </c>
      <c r="BM4" s="361">
        <f t="shared" si="0"/>
        <v>1494.8980367000006</v>
      </c>
      <c r="BN4" s="361">
        <f t="shared" si="0"/>
        <v>1572.0826307400002</v>
      </c>
      <c r="BO4" s="361">
        <f t="shared" si="0"/>
        <v>1732.9771967700003</v>
      </c>
      <c r="BP4" s="361">
        <f t="shared" si="0"/>
        <v>1927.2231981999998</v>
      </c>
      <c r="BQ4" s="361">
        <f t="shared" ref="BQ4:BZ4" si="1">SUM(BQ5:BQ6)</f>
        <v>2088.2668163797011</v>
      </c>
      <c r="BR4" s="361">
        <f t="shared" si="1"/>
        <v>2319.2115774999988</v>
      </c>
      <c r="BS4" s="361">
        <f t="shared" si="1"/>
        <v>2545.4439678199992</v>
      </c>
      <c r="BT4" s="361">
        <f t="shared" si="1"/>
        <v>2666.973573598962</v>
      </c>
      <c r="BU4" s="361">
        <f t="shared" si="1"/>
        <v>2852.5328527384895</v>
      </c>
      <c r="BV4" s="361">
        <f t="shared" si="1"/>
        <v>3227.7671912672231</v>
      </c>
      <c r="BW4" s="361">
        <f t="shared" si="1"/>
        <v>3456.7760459313872</v>
      </c>
      <c r="BX4" s="372">
        <f t="shared" si="1"/>
        <v>3626.6512493349214</v>
      </c>
      <c r="BY4" s="372">
        <f t="shared" si="1"/>
        <v>3806.8684691296708</v>
      </c>
      <c r="BZ4" s="362">
        <f t="shared" si="1"/>
        <v>4006.1586627452648</v>
      </c>
    </row>
    <row r="5" spans="1:78" x14ac:dyDescent="0.35">
      <c r="B5" s="119" t="s">
        <v>324</v>
      </c>
      <c r="C5" s="119"/>
      <c r="D5" s="364">
        <v>0</v>
      </c>
      <c r="E5" s="364">
        <v>0</v>
      </c>
      <c r="F5" s="364">
        <v>0</v>
      </c>
      <c r="G5" s="364">
        <v>0</v>
      </c>
      <c r="H5" s="364">
        <v>0</v>
      </c>
      <c r="I5" s="364">
        <v>0</v>
      </c>
      <c r="J5" s="364">
        <v>0</v>
      </c>
      <c r="K5" s="364">
        <v>0</v>
      </c>
      <c r="L5" s="364">
        <v>0</v>
      </c>
      <c r="M5" s="364">
        <v>0</v>
      </c>
      <c r="N5" s="364">
        <v>0</v>
      </c>
      <c r="O5" s="364">
        <v>0</v>
      </c>
      <c r="P5" s="364">
        <v>0</v>
      </c>
      <c r="Q5" s="364">
        <v>0</v>
      </c>
      <c r="R5" s="364">
        <v>0</v>
      </c>
      <c r="S5" s="364">
        <v>0</v>
      </c>
      <c r="T5" s="364">
        <v>0</v>
      </c>
      <c r="U5" s="364">
        <v>0</v>
      </c>
      <c r="V5" s="364">
        <v>0</v>
      </c>
      <c r="W5" s="364">
        <v>0</v>
      </c>
      <c r="X5" s="364">
        <v>0</v>
      </c>
      <c r="Y5" s="364">
        <v>0</v>
      </c>
      <c r="Z5" s="364">
        <v>0</v>
      </c>
      <c r="AA5" s="364">
        <v>0</v>
      </c>
      <c r="AB5" s="364">
        <v>0</v>
      </c>
      <c r="AC5" s="364">
        <v>0</v>
      </c>
      <c r="AD5" s="364">
        <v>0</v>
      </c>
      <c r="AE5" s="364">
        <v>0</v>
      </c>
      <c r="AF5" s="364" t="s">
        <v>405</v>
      </c>
      <c r="AG5" s="364" t="s">
        <v>405</v>
      </c>
      <c r="AH5" s="364">
        <v>4</v>
      </c>
      <c r="AI5" s="364">
        <v>4</v>
      </c>
      <c r="AJ5" s="364">
        <v>5</v>
      </c>
      <c r="AK5" s="364">
        <v>6</v>
      </c>
      <c r="AL5" s="364">
        <v>8</v>
      </c>
      <c r="AM5" s="364">
        <v>10</v>
      </c>
      <c r="AN5" s="364">
        <v>11</v>
      </c>
      <c r="AO5" s="364">
        <v>13</v>
      </c>
      <c r="AP5" s="364">
        <v>104</v>
      </c>
      <c r="AQ5" s="364">
        <v>183.72300000000001</v>
      </c>
      <c r="AR5" s="364">
        <v>173.41800000000001</v>
      </c>
      <c r="AS5" s="364">
        <v>183.63200000000001</v>
      </c>
      <c r="AT5" s="364">
        <v>208.02</v>
      </c>
      <c r="AU5" s="364">
        <v>269.96832117263904</v>
      </c>
      <c r="AV5" s="364">
        <v>327.97337600551521</v>
      </c>
      <c r="AW5" s="364">
        <v>419.73289899962754</v>
      </c>
      <c r="AX5" s="364">
        <v>500.04761254962028</v>
      </c>
      <c r="AY5" s="364">
        <v>586.19055781453687</v>
      </c>
      <c r="AZ5" s="364">
        <v>699.84472339379818</v>
      </c>
      <c r="BA5" s="364">
        <v>709.21133412100005</v>
      </c>
      <c r="BB5" s="364">
        <v>743.95880802719989</v>
      </c>
      <c r="BC5" s="364">
        <v>796.16035103942988</v>
      </c>
      <c r="BD5" s="364">
        <v>809.72477850657356</v>
      </c>
      <c r="BE5" s="364">
        <v>870.53092037570082</v>
      </c>
      <c r="BF5" s="364">
        <v>947.298</v>
      </c>
      <c r="BG5" s="364">
        <v>1017.4757964240732</v>
      </c>
      <c r="BH5" s="364">
        <v>1057.6289999999999</v>
      </c>
      <c r="BI5" s="364">
        <v>1113.5155272727516</v>
      </c>
      <c r="BJ5" s="364">
        <v>1142.0356692484781</v>
      </c>
      <c r="BK5" s="364">
        <v>1235.597033053456</v>
      </c>
      <c r="BL5" s="364">
        <v>1316.2793594178083</v>
      </c>
      <c r="BM5" s="364">
        <v>1446.1896739375136</v>
      </c>
      <c r="BN5" s="364">
        <v>1526.3989427992453</v>
      </c>
      <c r="BO5" s="364">
        <v>1691.4195913635774</v>
      </c>
      <c r="BP5" s="364">
        <v>1882.2267307552024</v>
      </c>
      <c r="BQ5" s="364">
        <v>2041.8053091705644</v>
      </c>
      <c r="BR5" s="364">
        <v>2274.4593787053836</v>
      </c>
      <c r="BS5" s="364">
        <v>2503.5602726161615</v>
      </c>
      <c r="BT5" s="364">
        <v>2626.7182223174623</v>
      </c>
      <c r="BU5" s="364">
        <v>2814.6436507781077</v>
      </c>
      <c r="BV5" s="364">
        <v>3180.6924057367473</v>
      </c>
      <c r="BW5" s="364">
        <v>3415.7591170526766</v>
      </c>
      <c r="BX5" s="373">
        <v>3591.7818921503431</v>
      </c>
      <c r="BY5" s="373">
        <v>3773.2767443551561</v>
      </c>
      <c r="BZ5" s="365">
        <v>3972.0364603456956</v>
      </c>
    </row>
    <row r="6" spans="1:78" x14ac:dyDescent="0.35">
      <c r="B6" s="119" t="s">
        <v>323</v>
      </c>
      <c r="C6" s="119"/>
      <c r="D6" s="364">
        <v>0</v>
      </c>
      <c r="E6" s="364">
        <v>0</v>
      </c>
      <c r="F6" s="364">
        <v>0</v>
      </c>
      <c r="G6" s="364">
        <v>0</v>
      </c>
      <c r="H6" s="364">
        <v>0</v>
      </c>
      <c r="I6" s="364">
        <v>0</v>
      </c>
      <c r="J6" s="364">
        <v>0</v>
      </c>
      <c r="K6" s="364">
        <v>0</v>
      </c>
      <c r="L6" s="364">
        <v>0</v>
      </c>
      <c r="M6" s="364">
        <v>0</v>
      </c>
      <c r="N6" s="364">
        <v>0</v>
      </c>
      <c r="O6" s="364">
        <v>0</v>
      </c>
      <c r="P6" s="364">
        <v>0</v>
      </c>
      <c r="Q6" s="364">
        <v>0</v>
      </c>
      <c r="R6" s="364">
        <v>0</v>
      </c>
      <c r="S6" s="364">
        <v>0</v>
      </c>
      <c r="T6" s="364">
        <v>0</v>
      </c>
      <c r="U6" s="364">
        <v>0</v>
      </c>
      <c r="V6" s="364">
        <v>0</v>
      </c>
      <c r="W6" s="364">
        <v>0</v>
      </c>
      <c r="X6" s="364">
        <v>0</v>
      </c>
      <c r="Y6" s="364">
        <v>0</v>
      </c>
      <c r="Z6" s="364">
        <v>0</v>
      </c>
      <c r="AA6" s="364">
        <v>0</v>
      </c>
      <c r="AB6" s="364">
        <v>0</v>
      </c>
      <c r="AC6" s="364">
        <v>0</v>
      </c>
      <c r="AD6" s="364">
        <v>0</v>
      </c>
      <c r="AE6" s="364">
        <v>0</v>
      </c>
      <c r="AF6" s="364" t="s">
        <v>405</v>
      </c>
      <c r="AG6" s="364" t="s">
        <v>405</v>
      </c>
      <c r="AH6" s="364">
        <v>0</v>
      </c>
      <c r="AI6" s="364">
        <v>0</v>
      </c>
      <c r="AJ6" s="364">
        <v>0</v>
      </c>
      <c r="AK6" s="364">
        <v>0</v>
      </c>
      <c r="AL6" s="364">
        <v>0</v>
      </c>
      <c r="AM6" s="364">
        <v>0</v>
      </c>
      <c r="AN6" s="364">
        <v>0</v>
      </c>
      <c r="AO6" s="364">
        <v>0</v>
      </c>
      <c r="AP6" s="364">
        <v>0</v>
      </c>
      <c r="AQ6" s="364">
        <v>0</v>
      </c>
      <c r="AR6" s="364">
        <v>0</v>
      </c>
      <c r="AS6" s="364">
        <v>0</v>
      </c>
      <c r="AT6" s="364">
        <v>0</v>
      </c>
      <c r="AU6" s="364">
        <v>14.67867882736096</v>
      </c>
      <c r="AV6" s="364">
        <v>17.32362399448489</v>
      </c>
      <c r="AW6" s="364">
        <v>22.017101000372413</v>
      </c>
      <c r="AX6" s="364">
        <v>26.274387450379745</v>
      </c>
      <c r="AY6" s="364">
        <v>31.159442185463192</v>
      </c>
      <c r="AZ6" s="364">
        <v>36.556276606201791</v>
      </c>
      <c r="BA6" s="364">
        <v>36.695665879000003</v>
      </c>
      <c r="BB6" s="364">
        <v>38.413191972800014</v>
      </c>
      <c r="BC6" s="364">
        <v>38.367648960570129</v>
      </c>
      <c r="BD6" s="364">
        <v>57.286221493426368</v>
      </c>
      <c r="BE6" s="364">
        <v>61.250098314299194</v>
      </c>
      <c r="BF6" s="364">
        <v>45.81</v>
      </c>
      <c r="BG6" s="364">
        <v>36.193318905790619</v>
      </c>
      <c r="BH6" s="364">
        <v>38.411999999999999</v>
      </c>
      <c r="BI6" s="364">
        <v>35.623045027248956</v>
      </c>
      <c r="BJ6" s="364">
        <v>39.227886861522336</v>
      </c>
      <c r="BK6" s="364">
        <v>44.288355759254614</v>
      </c>
      <c r="BL6" s="364">
        <v>46.717117832191811</v>
      </c>
      <c r="BM6" s="364">
        <v>48.708362762486907</v>
      </c>
      <c r="BN6" s="364">
        <v>45.683687940754801</v>
      </c>
      <c r="BO6" s="364">
        <v>41.557605406422965</v>
      </c>
      <c r="BP6" s="364">
        <v>44.996467444797425</v>
      </c>
      <c r="BQ6" s="364">
        <v>46.46150720913667</v>
      </c>
      <c r="BR6" s="364">
        <v>44.752198794615161</v>
      </c>
      <c r="BS6" s="364">
        <v>41.883695203837881</v>
      </c>
      <c r="BT6" s="364">
        <v>40.255351281499983</v>
      </c>
      <c r="BU6" s="364">
        <v>37.889201960381683</v>
      </c>
      <c r="BV6" s="364">
        <v>47.074785530475872</v>
      </c>
      <c r="BW6" s="364">
        <v>41.016928878710686</v>
      </c>
      <c r="BX6" s="373">
        <v>34.869357184578526</v>
      </c>
      <c r="BY6" s="373">
        <v>33.591724774514603</v>
      </c>
      <c r="BZ6" s="365">
        <v>34.122202399569261</v>
      </c>
    </row>
    <row r="7" spans="1:78" s="314" customFormat="1" ht="35.25" customHeight="1" thickBot="1" x14ac:dyDescent="0.3">
      <c r="B7" s="382" t="s">
        <v>406</v>
      </c>
      <c r="C7" s="383"/>
      <c r="D7" s="384">
        <v>0</v>
      </c>
      <c r="E7" s="384">
        <v>0</v>
      </c>
      <c r="F7" s="384">
        <v>0</v>
      </c>
      <c r="G7" s="384">
        <v>0</v>
      </c>
      <c r="H7" s="384">
        <v>0</v>
      </c>
      <c r="I7" s="384">
        <v>0</v>
      </c>
      <c r="J7" s="384">
        <v>0</v>
      </c>
      <c r="K7" s="384">
        <v>0</v>
      </c>
      <c r="L7" s="384">
        <v>0</v>
      </c>
      <c r="M7" s="384">
        <v>0</v>
      </c>
      <c r="N7" s="384">
        <v>0</v>
      </c>
      <c r="O7" s="384">
        <v>0</v>
      </c>
      <c r="P7" s="384">
        <v>0</v>
      </c>
      <c r="Q7" s="384">
        <v>0</v>
      </c>
      <c r="R7" s="384">
        <v>0</v>
      </c>
      <c r="S7" s="384">
        <v>0</v>
      </c>
      <c r="T7" s="384">
        <v>0</v>
      </c>
      <c r="U7" s="384">
        <v>0</v>
      </c>
      <c r="V7" s="384">
        <v>0</v>
      </c>
      <c r="W7" s="384">
        <v>0</v>
      </c>
      <c r="X7" s="384">
        <v>0</v>
      </c>
      <c r="Y7" s="384">
        <v>0</v>
      </c>
      <c r="Z7" s="384">
        <v>0</v>
      </c>
      <c r="AA7" s="384">
        <v>0</v>
      </c>
      <c r="AB7" s="384">
        <v>0</v>
      </c>
      <c r="AC7" s="384">
        <v>0</v>
      </c>
      <c r="AD7" s="384">
        <v>0</v>
      </c>
      <c r="AE7" s="384">
        <v>0</v>
      </c>
      <c r="AF7" s="384" t="s">
        <v>405</v>
      </c>
      <c r="AG7" s="384" t="s">
        <v>405</v>
      </c>
      <c r="AH7" s="384" t="s">
        <v>405</v>
      </c>
      <c r="AI7" s="384" t="s">
        <v>405</v>
      </c>
      <c r="AJ7" s="384" t="s">
        <v>405</v>
      </c>
      <c r="AK7" s="384" t="s">
        <v>405</v>
      </c>
      <c r="AL7" s="384" t="s">
        <v>405</v>
      </c>
      <c r="AM7" s="384" t="s">
        <v>405</v>
      </c>
      <c r="AN7" s="384" t="s">
        <v>405</v>
      </c>
      <c r="AO7" s="384" t="s">
        <v>405</v>
      </c>
      <c r="AP7" s="384" t="s">
        <v>405</v>
      </c>
      <c r="AQ7" s="384" t="s">
        <v>405</v>
      </c>
      <c r="AR7" s="384" t="s">
        <v>405</v>
      </c>
      <c r="AS7" s="384" t="s">
        <v>405</v>
      </c>
      <c r="AT7" s="384" t="s">
        <v>405</v>
      </c>
      <c r="AU7" s="384" t="s">
        <v>405</v>
      </c>
      <c r="AV7" s="384" t="s">
        <v>405</v>
      </c>
      <c r="AW7" s="384" t="s">
        <v>405</v>
      </c>
      <c r="AX7" s="384" t="s">
        <v>405</v>
      </c>
      <c r="AY7" s="384" t="s">
        <v>405</v>
      </c>
      <c r="AZ7" s="384" t="s">
        <v>405</v>
      </c>
      <c r="BA7" s="384" t="s">
        <v>405</v>
      </c>
      <c r="BB7" s="384" t="s">
        <v>405</v>
      </c>
      <c r="BC7" s="384" t="s">
        <v>405</v>
      </c>
      <c r="BD7" s="384" t="s">
        <v>405</v>
      </c>
      <c r="BE7" s="384">
        <v>1.3540926892315711E-2</v>
      </c>
      <c r="BF7" s="384">
        <v>2.1977966900388161E-2</v>
      </c>
      <c r="BG7" s="384">
        <v>0.2155242747099195</v>
      </c>
      <c r="BH7" s="384">
        <v>0.20291748990917122</v>
      </c>
      <c r="BI7" s="384">
        <v>0.23287380703620139</v>
      </c>
      <c r="BJ7" s="384">
        <v>0.26961032804237534</v>
      </c>
      <c r="BK7" s="384">
        <v>0.49867797332341446</v>
      </c>
      <c r="BL7" s="384">
        <v>0.29094543864759853</v>
      </c>
      <c r="BM7" s="384">
        <v>0.38429314039836332</v>
      </c>
      <c r="BN7" s="384">
        <v>0.45292188988213572</v>
      </c>
      <c r="BO7" s="384">
        <v>0.59714108918121755</v>
      </c>
      <c r="BP7" s="384">
        <v>0.81735531188868504</v>
      </c>
      <c r="BQ7" s="384">
        <v>1.0010264415926948</v>
      </c>
      <c r="BR7" s="384">
        <v>1.1379327421129755</v>
      </c>
      <c r="BS7" s="384">
        <v>1.2489347941763391</v>
      </c>
      <c r="BT7" s="384">
        <v>1.308563902142865</v>
      </c>
      <c r="BU7" s="384">
        <v>1.3996094890933077</v>
      </c>
      <c r="BV7" s="384">
        <v>1.5837200911269638</v>
      </c>
      <c r="BW7" s="384">
        <v>1.6960844292858199</v>
      </c>
      <c r="BX7" s="384">
        <v>1.7794345461537078</v>
      </c>
      <c r="BY7" s="384">
        <v>1.8678590250096114</v>
      </c>
      <c r="BZ7" s="385">
        <v>1.9656417537167852</v>
      </c>
    </row>
    <row r="8" spans="1:78" ht="26.25" customHeight="1" x14ac:dyDescent="0.35">
      <c r="A8" s="346"/>
      <c r="B8" s="88" t="s">
        <v>404</v>
      </c>
      <c r="D8" s="42" t="s">
        <v>619</v>
      </c>
      <c r="E8" s="42" t="s">
        <v>620</v>
      </c>
      <c r="F8" s="42" t="s">
        <v>621</v>
      </c>
      <c r="G8" s="42" t="s">
        <v>622</v>
      </c>
      <c r="H8" s="42" t="s">
        <v>623</v>
      </c>
      <c r="I8" s="42" t="s">
        <v>624</v>
      </c>
      <c r="J8" s="42" t="s">
        <v>625</v>
      </c>
      <c r="K8" s="42" t="s">
        <v>626</v>
      </c>
      <c r="L8" s="42" t="s">
        <v>627</v>
      </c>
      <c r="M8" s="42" t="s">
        <v>628</v>
      </c>
      <c r="N8" s="42" t="s">
        <v>629</v>
      </c>
      <c r="O8" s="42" t="s">
        <v>630</v>
      </c>
      <c r="P8" s="42" t="s">
        <v>631</v>
      </c>
      <c r="Q8" s="42" t="s">
        <v>632</v>
      </c>
      <c r="R8" s="42" t="s">
        <v>633</v>
      </c>
      <c r="S8" s="42" t="s">
        <v>634</v>
      </c>
      <c r="T8" s="42" t="s">
        <v>635</v>
      </c>
      <c r="U8" s="42" t="s">
        <v>636</v>
      </c>
      <c r="V8" s="42" t="s">
        <v>637</v>
      </c>
      <c r="W8" s="42" t="s">
        <v>638</v>
      </c>
      <c r="X8" s="42" t="s">
        <v>639</v>
      </c>
      <c r="Y8" s="42" t="s">
        <v>640</v>
      </c>
      <c r="Z8" s="42" t="s">
        <v>641</v>
      </c>
      <c r="AA8" s="42" t="s">
        <v>642</v>
      </c>
      <c r="AB8" s="42" t="s">
        <v>643</v>
      </c>
      <c r="AC8" s="42" t="s">
        <v>644</v>
      </c>
      <c r="AD8" s="42" t="s">
        <v>645</v>
      </c>
      <c r="AE8" s="42" t="s">
        <v>646</v>
      </c>
      <c r="AF8" s="42" t="s">
        <v>647</v>
      </c>
      <c r="AG8" s="42" t="s">
        <v>648</v>
      </c>
      <c r="AH8" s="42" t="s">
        <v>649</v>
      </c>
      <c r="AI8" s="42" t="s">
        <v>650</v>
      </c>
      <c r="AJ8" s="42" t="s">
        <v>651</v>
      </c>
      <c r="AK8" s="42" t="s">
        <v>652</v>
      </c>
      <c r="AL8" s="42" t="s">
        <v>653</v>
      </c>
      <c r="AM8" s="42" t="s">
        <v>654</v>
      </c>
      <c r="AN8" s="42" t="s">
        <v>655</v>
      </c>
      <c r="AO8" s="42" t="s">
        <v>656</v>
      </c>
      <c r="AP8" s="42" t="s">
        <v>657</v>
      </c>
      <c r="AQ8" s="42" t="s">
        <v>658</v>
      </c>
      <c r="AR8" s="42" t="s">
        <v>659</v>
      </c>
      <c r="AS8" s="42" t="s">
        <v>660</v>
      </c>
      <c r="AT8" s="42" t="s">
        <v>661</v>
      </c>
      <c r="AU8" s="42" t="s">
        <v>662</v>
      </c>
      <c r="AV8" s="42" t="s">
        <v>663</v>
      </c>
      <c r="AW8" s="42" t="s">
        <v>664</v>
      </c>
      <c r="AX8" s="42" t="s">
        <v>665</v>
      </c>
      <c r="AY8" s="42" t="s">
        <v>589</v>
      </c>
      <c r="AZ8" s="42" t="s">
        <v>590</v>
      </c>
      <c r="BA8" s="42" t="s">
        <v>591</v>
      </c>
      <c r="BB8" s="42" t="s">
        <v>592</v>
      </c>
      <c r="BC8" s="42" t="s">
        <v>593</v>
      </c>
      <c r="BD8" s="42" t="s">
        <v>594</v>
      </c>
      <c r="BE8" s="42" t="s">
        <v>595</v>
      </c>
      <c r="BF8" s="42" t="s">
        <v>596</v>
      </c>
      <c r="BG8" s="42" t="s">
        <v>597</v>
      </c>
      <c r="BH8" s="42" t="s">
        <v>598</v>
      </c>
      <c r="BI8" s="42" t="s">
        <v>599</v>
      </c>
      <c r="BJ8" s="42" t="s">
        <v>600</v>
      </c>
      <c r="BK8" s="42" t="s">
        <v>601</v>
      </c>
      <c r="BL8" s="42" t="s">
        <v>602</v>
      </c>
      <c r="BM8" s="42" t="s">
        <v>603</v>
      </c>
      <c r="BN8" s="42" t="s">
        <v>604</v>
      </c>
      <c r="BO8" s="42" t="s">
        <v>605</v>
      </c>
      <c r="BP8" s="42" t="s">
        <v>606</v>
      </c>
      <c r="BQ8" s="42" t="s">
        <v>607</v>
      </c>
      <c r="BR8" s="42" t="s">
        <v>608</v>
      </c>
      <c r="BS8" s="42" t="s">
        <v>609</v>
      </c>
      <c r="BT8" s="42" t="s">
        <v>610</v>
      </c>
      <c r="BU8" s="42" t="s">
        <v>611</v>
      </c>
      <c r="BV8" s="42" t="s">
        <v>612</v>
      </c>
      <c r="BW8" s="42" t="s">
        <v>613</v>
      </c>
      <c r="BX8" s="42" t="s">
        <v>614</v>
      </c>
      <c r="BY8" s="42" t="s">
        <v>615</v>
      </c>
      <c r="BZ8" s="43" t="s">
        <v>616</v>
      </c>
    </row>
    <row r="9" spans="1:78" x14ac:dyDescent="0.35">
      <c r="A9" s="346"/>
      <c r="B9" s="370" t="s">
        <v>222</v>
      </c>
      <c r="C9" s="371"/>
      <c r="D9" s="279" t="s">
        <v>617</v>
      </c>
      <c r="E9" s="279" t="s">
        <v>617</v>
      </c>
      <c r="F9" s="279" t="s">
        <v>617</v>
      </c>
      <c r="G9" s="279" t="s">
        <v>617</v>
      </c>
      <c r="H9" s="279" t="s">
        <v>617</v>
      </c>
      <c r="I9" s="279" t="s">
        <v>617</v>
      </c>
      <c r="J9" s="279" t="s">
        <v>617</v>
      </c>
      <c r="K9" s="279" t="s">
        <v>617</v>
      </c>
      <c r="L9" s="279" t="s">
        <v>617</v>
      </c>
      <c r="M9" s="279" t="s">
        <v>617</v>
      </c>
      <c r="N9" s="279" t="s">
        <v>617</v>
      </c>
      <c r="O9" s="279" t="s">
        <v>617</v>
      </c>
      <c r="P9" s="279" t="s">
        <v>617</v>
      </c>
      <c r="Q9" s="279" t="s">
        <v>617</v>
      </c>
      <c r="R9" s="279" t="s">
        <v>617</v>
      </c>
      <c r="S9" s="279" t="s">
        <v>617</v>
      </c>
      <c r="T9" s="279" t="s">
        <v>617</v>
      </c>
      <c r="U9" s="279" t="s">
        <v>617</v>
      </c>
      <c r="V9" s="279" t="s">
        <v>617</v>
      </c>
      <c r="W9" s="279" t="s">
        <v>617</v>
      </c>
      <c r="X9" s="279" t="s">
        <v>617</v>
      </c>
      <c r="Y9" s="279" t="s">
        <v>617</v>
      </c>
      <c r="Z9" s="279" t="s">
        <v>617</v>
      </c>
      <c r="AA9" s="279" t="s">
        <v>617</v>
      </c>
      <c r="AB9" s="279" t="s">
        <v>617</v>
      </c>
      <c r="AC9" s="279" t="s">
        <v>617</v>
      </c>
      <c r="AD9" s="279" t="s">
        <v>617</v>
      </c>
      <c r="AE9" s="279" t="s">
        <v>617</v>
      </c>
      <c r="AF9" s="279" t="s">
        <v>617</v>
      </c>
      <c r="AG9" s="279" t="s">
        <v>617</v>
      </c>
      <c r="AH9" s="279" t="s">
        <v>617</v>
      </c>
      <c r="AI9" s="279" t="s">
        <v>617</v>
      </c>
      <c r="AJ9" s="279" t="s">
        <v>617</v>
      </c>
      <c r="AK9" s="279" t="s">
        <v>617</v>
      </c>
      <c r="AL9" s="279" t="s">
        <v>617</v>
      </c>
      <c r="AM9" s="279" t="s">
        <v>617</v>
      </c>
      <c r="AN9" s="279" t="s">
        <v>617</v>
      </c>
      <c r="AO9" s="279" t="s">
        <v>617</v>
      </c>
      <c r="AP9" s="279" t="s">
        <v>617</v>
      </c>
      <c r="AQ9" s="279" t="s">
        <v>617</v>
      </c>
      <c r="AR9" s="279" t="s">
        <v>617</v>
      </c>
      <c r="AS9" s="279" t="s">
        <v>617</v>
      </c>
      <c r="AT9" s="279" t="s">
        <v>617</v>
      </c>
      <c r="AU9" s="279" t="s">
        <v>617</v>
      </c>
      <c r="AV9" s="279" t="s">
        <v>617</v>
      </c>
      <c r="AW9" s="279" t="s">
        <v>617</v>
      </c>
      <c r="AX9" s="279" t="s">
        <v>617</v>
      </c>
      <c r="AY9" s="279" t="s">
        <v>617</v>
      </c>
      <c r="AZ9" s="279" t="s">
        <v>617</v>
      </c>
      <c r="BA9" s="279" t="s">
        <v>617</v>
      </c>
      <c r="BB9" s="279" t="s">
        <v>617</v>
      </c>
      <c r="BC9" s="279" t="s">
        <v>617</v>
      </c>
      <c r="BD9" s="279" t="s">
        <v>617</v>
      </c>
      <c r="BE9" s="279" t="s">
        <v>617</v>
      </c>
      <c r="BF9" s="279" t="s">
        <v>617</v>
      </c>
      <c r="BG9" s="279" t="s">
        <v>617</v>
      </c>
      <c r="BH9" s="279" t="s">
        <v>617</v>
      </c>
      <c r="BI9" s="279" t="s">
        <v>617</v>
      </c>
      <c r="BJ9" s="279" t="s">
        <v>617</v>
      </c>
      <c r="BK9" s="279" t="s">
        <v>617</v>
      </c>
      <c r="BL9" s="279" t="s">
        <v>617</v>
      </c>
      <c r="BM9" s="279" t="s">
        <v>617</v>
      </c>
      <c r="BN9" s="279" t="s">
        <v>617</v>
      </c>
      <c r="BO9" s="279" t="s">
        <v>617</v>
      </c>
      <c r="BP9" s="279" t="s">
        <v>617</v>
      </c>
      <c r="BQ9" s="279" t="s">
        <v>617</v>
      </c>
      <c r="BR9" s="279" t="s">
        <v>617</v>
      </c>
      <c r="BS9" s="279" t="s">
        <v>617</v>
      </c>
      <c r="BT9" s="279" t="s">
        <v>617</v>
      </c>
      <c r="BU9" s="279" t="s">
        <v>618</v>
      </c>
      <c r="BV9" s="279" t="s">
        <v>618</v>
      </c>
      <c r="BW9" s="279" t="s">
        <v>618</v>
      </c>
      <c r="BX9" s="279" t="s">
        <v>618</v>
      </c>
      <c r="BY9" s="279" t="s">
        <v>618</v>
      </c>
      <c r="BZ9" s="280" t="s">
        <v>618</v>
      </c>
    </row>
    <row r="10" spans="1:78" s="232" customFormat="1" ht="26.25" customHeight="1" x14ac:dyDescent="0.35">
      <c r="A10" s="363"/>
      <c r="B10" s="88" t="s">
        <v>88</v>
      </c>
      <c r="C10" s="88"/>
      <c r="D10" s="361">
        <v>0</v>
      </c>
      <c r="E10" s="361">
        <v>0</v>
      </c>
      <c r="F10" s="361">
        <v>0</v>
      </c>
      <c r="G10" s="361">
        <v>0</v>
      </c>
      <c r="H10" s="361">
        <v>0</v>
      </c>
      <c r="I10" s="361">
        <v>0</v>
      </c>
      <c r="J10" s="361">
        <v>0</v>
      </c>
      <c r="K10" s="361">
        <v>0</v>
      </c>
      <c r="L10" s="361">
        <v>0</v>
      </c>
      <c r="M10" s="361">
        <v>0</v>
      </c>
      <c r="N10" s="361">
        <v>0</v>
      </c>
      <c r="O10" s="361">
        <v>0</v>
      </c>
      <c r="P10" s="361">
        <v>0</v>
      </c>
      <c r="Q10" s="361">
        <v>0</v>
      </c>
      <c r="R10" s="361">
        <v>0</v>
      </c>
      <c r="S10" s="361">
        <v>0</v>
      </c>
      <c r="T10" s="361">
        <v>0</v>
      </c>
      <c r="U10" s="361">
        <v>0</v>
      </c>
      <c r="V10" s="361">
        <v>0</v>
      </c>
      <c r="W10" s="361">
        <v>0</v>
      </c>
      <c r="X10" s="361">
        <v>0</v>
      </c>
      <c r="Y10" s="361">
        <v>0</v>
      </c>
      <c r="Z10" s="361">
        <v>0</v>
      </c>
      <c r="AA10" s="361">
        <v>0</v>
      </c>
      <c r="AB10" s="361">
        <v>0</v>
      </c>
      <c r="AC10" s="361">
        <v>0</v>
      </c>
      <c r="AD10" s="361">
        <v>0</v>
      </c>
      <c r="AE10" s="361">
        <v>0</v>
      </c>
      <c r="AF10" s="361">
        <v>11.302278121729818</v>
      </c>
      <c r="AG10" s="361">
        <v>15.16213933681839</v>
      </c>
      <c r="AH10" s="361">
        <f>SUM(AH11:AH12)</f>
        <v>18.808579057376683</v>
      </c>
      <c r="AI10" s="361">
        <f t="shared" ref="AI10:BZ10" si="2">SUM(AI11:AI12)</f>
        <v>16.09111501957625</v>
      </c>
      <c r="AJ10" s="361">
        <f t="shared" si="2"/>
        <v>16.880763989444429</v>
      </c>
      <c r="AK10" s="361">
        <f t="shared" si="2"/>
        <v>18.330472308435109</v>
      </c>
      <c r="AL10" s="361">
        <f t="shared" si="2"/>
        <v>22.779481638769582</v>
      </c>
      <c r="AM10" s="361">
        <f t="shared" si="2"/>
        <v>27.183522639935465</v>
      </c>
      <c r="AN10" s="361">
        <f t="shared" si="2"/>
        <v>28.278321134763864</v>
      </c>
      <c r="AO10" s="361">
        <f t="shared" si="2"/>
        <v>31.628781663238907</v>
      </c>
      <c r="AP10" s="361">
        <f t="shared" si="2"/>
        <v>242.9715479740378</v>
      </c>
      <c r="AQ10" s="361">
        <f t="shared" si="2"/>
        <v>406.63468803202386</v>
      </c>
      <c r="AR10" s="361">
        <f t="shared" si="2"/>
        <v>360.41280660223407</v>
      </c>
      <c r="AS10" s="361">
        <f t="shared" si="2"/>
        <v>354.48485782909432</v>
      </c>
      <c r="AT10" s="361">
        <f t="shared" si="2"/>
        <v>371.25699892953236</v>
      </c>
      <c r="AU10" s="361">
        <f t="shared" si="2"/>
        <v>480.51098130218122</v>
      </c>
      <c r="AV10" s="361">
        <f t="shared" si="2"/>
        <v>568.64756616212242</v>
      </c>
      <c r="AW10" s="361">
        <f t="shared" si="2"/>
        <v>710.83012167096024</v>
      </c>
      <c r="AX10" s="361">
        <f t="shared" si="2"/>
        <v>837.04844462638164</v>
      </c>
      <c r="AY10" s="361">
        <f t="shared" si="2"/>
        <v>952.86270465248504</v>
      </c>
      <c r="AZ10" s="361">
        <f t="shared" si="2"/>
        <v>1096.9793055024309</v>
      </c>
      <c r="BA10" s="361">
        <f t="shared" si="2"/>
        <v>1102.9750848922361</v>
      </c>
      <c r="BB10" s="361">
        <f t="shared" si="2"/>
        <v>1140.596238034507</v>
      </c>
      <c r="BC10" s="361">
        <f t="shared" si="2"/>
        <v>1211.2933732323568</v>
      </c>
      <c r="BD10" s="361">
        <f t="shared" si="2"/>
        <v>1232.8893416011517</v>
      </c>
      <c r="BE10" s="361">
        <f t="shared" si="2"/>
        <v>1308.9141531693931</v>
      </c>
      <c r="BF10" s="361">
        <f t="shared" si="2"/>
        <v>1363.1648748121411</v>
      </c>
      <c r="BG10" s="361">
        <f t="shared" si="2"/>
        <v>1415.3146620605262</v>
      </c>
      <c r="BH10" s="361">
        <f t="shared" si="2"/>
        <v>1432.3626838461973</v>
      </c>
      <c r="BI10" s="361">
        <f t="shared" si="2"/>
        <v>1463.5456962224935</v>
      </c>
      <c r="BJ10" s="361">
        <f t="shared" si="2"/>
        <v>1458.7724811737551</v>
      </c>
      <c r="BK10" s="361">
        <f t="shared" si="2"/>
        <v>1542.2730546458708</v>
      </c>
      <c r="BL10" s="361">
        <f t="shared" si="2"/>
        <v>1600.7904330343006</v>
      </c>
      <c r="BM10" s="361">
        <f t="shared" si="2"/>
        <v>1730.5603224142847</v>
      </c>
      <c r="BN10" s="361">
        <f t="shared" si="2"/>
        <v>1787.2572038863218</v>
      </c>
      <c r="BO10" s="361">
        <f t="shared" si="2"/>
        <v>1942.2037661999038</v>
      </c>
      <c r="BP10" s="361">
        <f t="shared" si="2"/>
        <v>2115.9417119413565</v>
      </c>
      <c r="BQ10" s="361">
        <f t="shared" si="2"/>
        <v>2254.2537853770436</v>
      </c>
      <c r="BR10" s="361">
        <f t="shared" si="2"/>
        <v>2467.7816045856339</v>
      </c>
      <c r="BS10" s="361">
        <f t="shared" si="2"/>
        <v>2690.3636603885648</v>
      </c>
      <c r="BT10" s="361">
        <f t="shared" si="2"/>
        <v>2757.9033963492102</v>
      </c>
      <c r="BU10" s="361">
        <f t="shared" si="2"/>
        <v>2895.8156100951524</v>
      </c>
      <c r="BV10" s="361">
        <f t="shared" si="2"/>
        <v>3227.7671912672231</v>
      </c>
      <c r="BW10" s="361">
        <f t="shared" si="2"/>
        <v>3403.3306578115444</v>
      </c>
      <c r="BX10" s="372">
        <f t="shared" si="2"/>
        <v>3512.2475920531028</v>
      </c>
      <c r="BY10" s="372">
        <f t="shared" si="2"/>
        <v>3623.8021061625109</v>
      </c>
      <c r="BZ10" s="362">
        <f t="shared" si="2"/>
        <v>3744.6606770371109</v>
      </c>
    </row>
    <row r="11" spans="1:78" x14ac:dyDescent="0.35">
      <c r="B11" s="119" t="s">
        <v>324</v>
      </c>
      <c r="C11" s="119"/>
      <c r="D11" s="364">
        <v>0</v>
      </c>
      <c r="E11" s="364">
        <v>0</v>
      </c>
      <c r="F11" s="364">
        <v>0</v>
      </c>
      <c r="G11" s="364">
        <v>0</v>
      </c>
      <c r="H11" s="364">
        <v>0</v>
      </c>
      <c r="I11" s="364">
        <v>0</v>
      </c>
      <c r="J11" s="364">
        <v>0</v>
      </c>
      <c r="K11" s="364">
        <v>0</v>
      </c>
      <c r="L11" s="364">
        <v>0</v>
      </c>
      <c r="M11" s="364">
        <v>0</v>
      </c>
      <c r="N11" s="364">
        <v>0</v>
      </c>
      <c r="O11" s="364">
        <v>0</v>
      </c>
      <c r="P11" s="364">
        <v>0</v>
      </c>
      <c r="Q11" s="364">
        <v>0</v>
      </c>
      <c r="R11" s="364">
        <v>0</v>
      </c>
      <c r="S11" s="364">
        <v>0</v>
      </c>
      <c r="T11" s="364">
        <v>0</v>
      </c>
      <c r="U11" s="364">
        <v>0</v>
      </c>
      <c r="V11" s="364">
        <v>0</v>
      </c>
      <c r="W11" s="364">
        <v>0</v>
      </c>
      <c r="X11" s="364">
        <v>0</v>
      </c>
      <c r="Y11" s="364">
        <v>0</v>
      </c>
      <c r="Z11" s="364">
        <v>0</v>
      </c>
      <c r="AA11" s="364">
        <v>0</v>
      </c>
      <c r="AB11" s="364">
        <v>0</v>
      </c>
      <c r="AC11" s="364">
        <v>0</v>
      </c>
      <c r="AD11" s="364">
        <v>0</v>
      </c>
      <c r="AE11" s="364">
        <v>0</v>
      </c>
      <c r="AF11" s="364" t="s">
        <v>405</v>
      </c>
      <c r="AG11" s="364" t="s">
        <v>405</v>
      </c>
      <c r="AH11" s="364">
        <v>18.808579057376683</v>
      </c>
      <c r="AI11" s="364">
        <v>16.09111501957625</v>
      </c>
      <c r="AJ11" s="364">
        <v>16.880763989444429</v>
      </c>
      <c r="AK11" s="364">
        <v>18.330472308435109</v>
      </c>
      <c r="AL11" s="364">
        <v>22.779481638769582</v>
      </c>
      <c r="AM11" s="364">
        <v>27.183522639935465</v>
      </c>
      <c r="AN11" s="364">
        <v>28.278321134763864</v>
      </c>
      <c r="AO11" s="364">
        <v>31.628781663238907</v>
      </c>
      <c r="AP11" s="364">
        <v>242.9715479740378</v>
      </c>
      <c r="AQ11" s="364">
        <v>406.63468803202386</v>
      </c>
      <c r="AR11" s="364">
        <v>360.41280660223407</v>
      </c>
      <c r="AS11" s="364">
        <v>354.48485782909432</v>
      </c>
      <c r="AT11" s="364">
        <v>371.25699892953236</v>
      </c>
      <c r="AU11" s="364">
        <v>455.73198708283314</v>
      </c>
      <c r="AV11" s="364">
        <v>540.11839671792927</v>
      </c>
      <c r="AW11" s="364">
        <v>675.40189624269419</v>
      </c>
      <c r="AX11" s="364">
        <v>795.26236091935198</v>
      </c>
      <c r="AY11" s="364">
        <v>904.76896470544818</v>
      </c>
      <c r="AZ11" s="364">
        <v>1042.5232701042905</v>
      </c>
      <c r="BA11" s="364">
        <v>1048.7130854900759</v>
      </c>
      <c r="BB11" s="364">
        <v>1084.5948189460516</v>
      </c>
      <c r="BC11" s="364">
        <v>1155.6038350353833</v>
      </c>
      <c r="BD11" s="364">
        <v>1151.4283544858231</v>
      </c>
      <c r="BE11" s="364">
        <v>1222.8734215398561</v>
      </c>
      <c r="BF11" s="364">
        <v>1300.2849232709752</v>
      </c>
      <c r="BG11" s="364">
        <v>1366.6988924885375</v>
      </c>
      <c r="BH11" s="364">
        <v>1382.1639089719908</v>
      </c>
      <c r="BI11" s="364">
        <v>1418.1760989496247</v>
      </c>
      <c r="BJ11" s="364">
        <v>1410.3289635927747</v>
      </c>
      <c r="BK11" s="364">
        <v>1488.9051997433066</v>
      </c>
      <c r="BL11" s="364">
        <v>1545.9228552137074</v>
      </c>
      <c r="BM11" s="364">
        <v>1674.173359626777</v>
      </c>
      <c r="BN11" s="364">
        <v>1735.3206842812576</v>
      </c>
      <c r="BO11" s="364">
        <v>1895.6288095962964</v>
      </c>
      <c r="BP11" s="364">
        <v>2066.5390779104964</v>
      </c>
      <c r="BQ11" s="364">
        <v>2204.0992612142295</v>
      </c>
      <c r="BR11" s="364">
        <v>2420.1625542059533</v>
      </c>
      <c r="BS11" s="364">
        <v>2646.0954018985926</v>
      </c>
      <c r="BT11" s="364">
        <v>2716.275548544681</v>
      </c>
      <c r="BU11" s="364">
        <v>2857.3514983196869</v>
      </c>
      <c r="BV11" s="364">
        <v>3180.6924057367473</v>
      </c>
      <c r="BW11" s="364">
        <v>3362.9478937309805</v>
      </c>
      <c r="BX11" s="373">
        <v>3478.4781978136002</v>
      </c>
      <c r="BY11" s="373">
        <v>3591.8257550028534</v>
      </c>
      <c r="BZ11" s="365">
        <v>3712.7657671505394</v>
      </c>
    </row>
    <row r="12" spans="1:78" ht="15" customHeight="1" x14ac:dyDescent="0.35">
      <c r="B12" s="119" t="s">
        <v>323</v>
      </c>
      <c r="C12" s="119"/>
      <c r="D12" s="364">
        <v>0</v>
      </c>
      <c r="E12" s="364">
        <v>0</v>
      </c>
      <c r="F12" s="364">
        <v>0</v>
      </c>
      <c r="G12" s="364">
        <v>0</v>
      </c>
      <c r="H12" s="364">
        <v>0</v>
      </c>
      <c r="I12" s="364">
        <v>0</v>
      </c>
      <c r="J12" s="364">
        <v>0</v>
      </c>
      <c r="K12" s="364">
        <v>0</v>
      </c>
      <c r="L12" s="364">
        <v>0</v>
      </c>
      <c r="M12" s="364">
        <v>0</v>
      </c>
      <c r="N12" s="364">
        <v>0</v>
      </c>
      <c r="O12" s="364">
        <v>0</v>
      </c>
      <c r="P12" s="364">
        <v>0</v>
      </c>
      <c r="Q12" s="364">
        <v>0</v>
      </c>
      <c r="R12" s="364">
        <v>0</v>
      </c>
      <c r="S12" s="364">
        <v>0</v>
      </c>
      <c r="T12" s="364">
        <v>0</v>
      </c>
      <c r="U12" s="364">
        <v>0</v>
      </c>
      <c r="V12" s="364">
        <v>0</v>
      </c>
      <c r="W12" s="364">
        <v>0</v>
      </c>
      <c r="X12" s="364">
        <v>0</v>
      </c>
      <c r="Y12" s="364">
        <v>0</v>
      </c>
      <c r="Z12" s="364">
        <v>0</v>
      </c>
      <c r="AA12" s="364">
        <v>0</v>
      </c>
      <c r="AB12" s="364">
        <v>0</v>
      </c>
      <c r="AC12" s="364">
        <v>0</v>
      </c>
      <c r="AD12" s="364">
        <v>0</v>
      </c>
      <c r="AE12" s="364">
        <v>0</v>
      </c>
      <c r="AF12" s="364" t="s">
        <v>405</v>
      </c>
      <c r="AG12" s="364" t="s">
        <v>405</v>
      </c>
      <c r="AH12" s="364">
        <v>0</v>
      </c>
      <c r="AI12" s="364">
        <v>0</v>
      </c>
      <c r="AJ12" s="364">
        <v>0</v>
      </c>
      <c r="AK12" s="364">
        <v>0</v>
      </c>
      <c r="AL12" s="364">
        <v>0</v>
      </c>
      <c r="AM12" s="364">
        <v>0</v>
      </c>
      <c r="AN12" s="364">
        <v>0</v>
      </c>
      <c r="AO12" s="364">
        <v>0</v>
      </c>
      <c r="AP12" s="364">
        <v>0</v>
      </c>
      <c r="AQ12" s="364">
        <v>0</v>
      </c>
      <c r="AR12" s="364">
        <v>0</v>
      </c>
      <c r="AS12" s="364">
        <v>0</v>
      </c>
      <c r="AT12" s="364">
        <v>0</v>
      </c>
      <c r="AU12" s="364">
        <v>24.778994219348053</v>
      </c>
      <c r="AV12" s="364">
        <v>28.52916944419319</v>
      </c>
      <c r="AW12" s="364">
        <v>35.428225428266089</v>
      </c>
      <c r="AX12" s="364">
        <v>41.786083707029704</v>
      </c>
      <c r="AY12" s="364">
        <v>48.093739947036838</v>
      </c>
      <c r="AZ12" s="364">
        <v>54.456035398140429</v>
      </c>
      <c r="BA12" s="364">
        <v>54.261999402160264</v>
      </c>
      <c r="BB12" s="364">
        <v>56.0014190884554</v>
      </c>
      <c r="BC12" s="364">
        <v>55.689538196973523</v>
      </c>
      <c r="BD12" s="364">
        <v>81.460987115328635</v>
      </c>
      <c r="BE12" s="364">
        <v>86.04073162953712</v>
      </c>
      <c r="BF12" s="364">
        <v>62.879951541165902</v>
      </c>
      <c r="BG12" s="364">
        <v>48.615769571988757</v>
      </c>
      <c r="BH12" s="364">
        <v>50.198774874206471</v>
      </c>
      <c r="BI12" s="364">
        <v>45.369597272868667</v>
      </c>
      <c r="BJ12" s="364">
        <v>48.443517580980441</v>
      </c>
      <c r="BK12" s="364">
        <v>53.367854902564162</v>
      </c>
      <c r="BL12" s="364">
        <v>54.867577820593198</v>
      </c>
      <c r="BM12" s="364">
        <v>56.38696278750772</v>
      </c>
      <c r="BN12" s="364">
        <v>51.936519605064063</v>
      </c>
      <c r="BO12" s="364">
        <v>46.574956603607518</v>
      </c>
      <c r="BP12" s="364">
        <v>49.402634030860007</v>
      </c>
      <c r="BQ12" s="364">
        <v>50.154524162814369</v>
      </c>
      <c r="BR12" s="364">
        <v>47.619050379680473</v>
      </c>
      <c r="BS12" s="364">
        <v>44.268258489972219</v>
      </c>
      <c r="BT12" s="364">
        <v>41.627847804529345</v>
      </c>
      <c r="BU12" s="364">
        <v>38.464111775465646</v>
      </c>
      <c r="BV12" s="364">
        <v>47.074785530475872</v>
      </c>
      <c r="BW12" s="364">
        <v>40.382764080563909</v>
      </c>
      <c r="BX12" s="373">
        <v>33.769394239502567</v>
      </c>
      <c r="BY12" s="373">
        <v>31.976351159657312</v>
      </c>
      <c r="BZ12" s="365">
        <v>31.89490988657159</v>
      </c>
    </row>
    <row r="13" spans="1:78" s="314" customFormat="1" ht="35.25" customHeight="1" thickBot="1" x14ac:dyDescent="0.3">
      <c r="B13" s="382" t="s">
        <v>407</v>
      </c>
      <c r="C13" s="383"/>
      <c r="D13" s="384">
        <v>0</v>
      </c>
      <c r="E13" s="384">
        <v>0</v>
      </c>
      <c r="F13" s="384">
        <v>0</v>
      </c>
      <c r="G13" s="384">
        <v>0</v>
      </c>
      <c r="H13" s="384">
        <v>0</v>
      </c>
      <c r="I13" s="384">
        <v>0</v>
      </c>
      <c r="J13" s="384">
        <v>0</v>
      </c>
      <c r="K13" s="384">
        <v>0</v>
      </c>
      <c r="L13" s="384">
        <v>0</v>
      </c>
      <c r="M13" s="384">
        <v>0</v>
      </c>
      <c r="N13" s="384">
        <v>0</v>
      </c>
      <c r="O13" s="384">
        <v>0</v>
      </c>
      <c r="P13" s="384">
        <v>0</v>
      </c>
      <c r="Q13" s="384">
        <v>0</v>
      </c>
      <c r="R13" s="384">
        <v>0</v>
      </c>
      <c r="S13" s="384">
        <v>0</v>
      </c>
      <c r="T13" s="384">
        <v>0</v>
      </c>
      <c r="U13" s="384">
        <v>0</v>
      </c>
      <c r="V13" s="384">
        <v>0</v>
      </c>
      <c r="W13" s="384">
        <v>0</v>
      </c>
      <c r="X13" s="384">
        <v>0</v>
      </c>
      <c r="Y13" s="384">
        <v>0</v>
      </c>
      <c r="Z13" s="384">
        <v>0</v>
      </c>
      <c r="AA13" s="384">
        <v>0</v>
      </c>
      <c r="AB13" s="384">
        <v>0</v>
      </c>
      <c r="AC13" s="384">
        <v>0</v>
      </c>
      <c r="AD13" s="384">
        <v>0</v>
      </c>
      <c r="AE13" s="384">
        <v>0</v>
      </c>
      <c r="AF13" s="384" t="s">
        <v>405</v>
      </c>
      <c r="AG13" s="384" t="s">
        <v>405</v>
      </c>
      <c r="AH13" s="384" t="s">
        <v>405</v>
      </c>
      <c r="AI13" s="384" t="s">
        <v>405</v>
      </c>
      <c r="AJ13" s="384" t="s">
        <v>405</v>
      </c>
      <c r="AK13" s="384" t="s">
        <v>405</v>
      </c>
      <c r="AL13" s="384" t="s">
        <v>405</v>
      </c>
      <c r="AM13" s="384" t="s">
        <v>405</v>
      </c>
      <c r="AN13" s="384" t="s">
        <v>405</v>
      </c>
      <c r="AO13" s="384" t="s">
        <v>405</v>
      </c>
      <c r="AP13" s="384" t="s">
        <v>405</v>
      </c>
      <c r="AQ13" s="384" t="s">
        <v>405</v>
      </c>
      <c r="AR13" s="384" t="s">
        <v>405</v>
      </c>
      <c r="AS13" s="384" t="s">
        <v>405</v>
      </c>
      <c r="AT13" s="384" t="s">
        <v>405</v>
      </c>
      <c r="AU13" s="384" t="s">
        <v>405</v>
      </c>
      <c r="AV13" s="384" t="s">
        <v>405</v>
      </c>
      <c r="AW13" s="384" t="s">
        <v>405</v>
      </c>
      <c r="AX13" s="384" t="s">
        <v>405</v>
      </c>
      <c r="AY13" s="384" t="s">
        <v>405</v>
      </c>
      <c r="AZ13" s="384" t="s">
        <v>405</v>
      </c>
      <c r="BA13" s="384" t="s">
        <v>405</v>
      </c>
      <c r="BB13" s="384" t="s">
        <v>405</v>
      </c>
      <c r="BC13" s="384" t="s">
        <v>405</v>
      </c>
      <c r="BD13" s="384" t="s">
        <v>405</v>
      </c>
      <c r="BE13" s="384">
        <v>1.9021541006815423E-2</v>
      </c>
      <c r="BF13" s="384">
        <v>3.0167506956336076E-2</v>
      </c>
      <c r="BG13" s="384">
        <v>0.28949758666069941</v>
      </c>
      <c r="BH13" s="384">
        <v>0.26518299994766087</v>
      </c>
      <c r="BI13" s="384">
        <v>0.29658865019962377</v>
      </c>
      <c r="BJ13" s="384">
        <v>0.33294866768227072</v>
      </c>
      <c r="BK13" s="384">
        <v>0.60091130653157165</v>
      </c>
      <c r="BL13" s="384">
        <v>0.34170497319386506</v>
      </c>
      <c r="BM13" s="384">
        <v>0.44487479722528511</v>
      </c>
      <c r="BN13" s="384">
        <v>0.51491435288526644</v>
      </c>
      <c r="BO13" s="384">
        <v>0.66923539128045273</v>
      </c>
      <c r="BP13" s="384">
        <v>0.89739278746613915</v>
      </c>
      <c r="BQ13" s="384">
        <v>1.0805935465348802</v>
      </c>
      <c r="BR13" s="384">
        <v>1.2108293678273043</v>
      </c>
      <c r="BS13" s="384">
        <v>1.3200403650309316</v>
      </c>
      <c r="BT13" s="384">
        <v>1.3531790737580285</v>
      </c>
      <c r="BU13" s="384">
        <v>1.4208463901345532</v>
      </c>
      <c r="BV13" s="384">
        <v>1.5837200911269638</v>
      </c>
      <c r="BW13" s="384">
        <v>1.6698611827107648</v>
      </c>
      <c r="BX13" s="384">
        <v>1.723301820402664</v>
      </c>
      <c r="BY13" s="384">
        <v>1.7780365998281944</v>
      </c>
      <c r="BZ13" s="385">
        <v>1.8373364611678997</v>
      </c>
    </row>
    <row r="14" spans="1:78" ht="40.15" customHeight="1" x14ac:dyDescent="0.35">
      <c r="A14" s="386"/>
      <c r="B14" s="374" t="s">
        <v>408</v>
      </c>
      <c r="C14" s="387"/>
      <c r="D14" s="376" t="s">
        <v>666</v>
      </c>
      <c r="E14" s="376" t="s">
        <v>667</v>
      </c>
      <c r="F14" s="376" t="s">
        <v>668</v>
      </c>
      <c r="G14" s="376" t="s">
        <v>669</v>
      </c>
      <c r="H14" s="376" t="s">
        <v>670</v>
      </c>
      <c r="I14" s="376" t="s">
        <v>671</v>
      </c>
      <c r="J14" s="376" t="s">
        <v>672</v>
      </c>
      <c r="K14" s="376" t="s">
        <v>673</v>
      </c>
      <c r="L14" s="376" t="s">
        <v>674</v>
      </c>
      <c r="M14" s="376" t="s">
        <v>675</v>
      </c>
      <c r="N14" s="376" t="s">
        <v>676</v>
      </c>
      <c r="O14" s="376" t="s">
        <v>677</v>
      </c>
      <c r="P14" s="376" t="s">
        <v>678</v>
      </c>
      <c r="Q14" s="376" t="s">
        <v>679</v>
      </c>
      <c r="R14" s="376" t="s">
        <v>680</v>
      </c>
      <c r="S14" s="376" t="s">
        <v>681</v>
      </c>
      <c r="T14" s="376" t="s">
        <v>682</v>
      </c>
      <c r="U14" s="376" t="s">
        <v>683</v>
      </c>
      <c r="V14" s="376" t="s">
        <v>684</v>
      </c>
      <c r="W14" s="376" t="s">
        <v>685</v>
      </c>
      <c r="X14" s="376" t="s">
        <v>686</v>
      </c>
      <c r="Y14" s="376" t="s">
        <v>687</v>
      </c>
      <c r="Z14" s="376" t="s">
        <v>688</v>
      </c>
      <c r="AA14" s="376" t="s">
        <v>689</v>
      </c>
      <c r="AB14" s="376" t="s">
        <v>690</v>
      </c>
      <c r="AC14" s="376" t="s">
        <v>691</v>
      </c>
      <c r="AD14" s="376" t="s">
        <v>692</v>
      </c>
      <c r="AE14" s="376" t="s">
        <v>693</v>
      </c>
      <c r="AF14" s="376" t="s">
        <v>694</v>
      </c>
      <c r="AG14" s="376" t="s">
        <v>695</v>
      </c>
      <c r="AH14" s="376" t="s">
        <v>696</v>
      </c>
      <c r="AI14" s="376" t="s">
        <v>697</v>
      </c>
      <c r="AJ14" s="376" t="s">
        <v>698</v>
      </c>
      <c r="AK14" s="376" t="s">
        <v>699</v>
      </c>
      <c r="AL14" s="376" t="s">
        <v>700</v>
      </c>
      <c r="AM14" s="376" t="s">
        <v>701</v>
      </c>
      <c r="AN14" s="376" t="s">
        <v>702</v>
      </c>
      <c r="AO14" s="376" t="s">
        <v>703</v>
      </c>
      <c r="AP14" s="376" t="s">
        <v>704</v>
      </c>
      <c r="AQ14" s="376" t="s">
        <v>705</v>
      </c>
      <c r="AR14" s="376" t="s">
        <v>706</v>
      </c>
      <c r="AS14" s="376" t="s">
        <v>707</v>
      </c>
      <c r="AT14" s="376" t="s">
        <v>708</v>
      </c>
      <c r="AU14" s="376" t="s">
        <v>709</v>
      </c>
      <c r="AV14" s="376" t="s">
        <v>710</v>
      </c>
      <c r="AW14" s="376" t="s">
        <v>711</v>
      </c>
      <c r="AX14" s="376" t="s">
        <v>712</v>
      </c>
      <c r="AY14" s="376" t="s">
        <v>713</v>
      </c>
      <c r="AZ14" s="376" t="s">
        <v>714</v>
      </c>
      <c r="BA14" s="376" t="s">
        <v>715</v>
      </c>
      <c r="BB14" s="376" t="s">
        <v>716</v>
      </c>
      <c r="BC14" s="376" t="s">
        <v>717</v>
      </c>
      <c r="BD14" s="376" t="s">
        <v>718</v>
      </c>
      <c r="BE14" s="376" t="s">
        <v>719</v>
      </c>
      <c r="BF14" s="376" t="s">
        <v>720</v>
      </c>
      <c r="BG14" s="376" t="s">
        <v>721</v>
      </c>
      <c r="BH14" s="376" t="s">
        <v>722</v>
      </c>
      <c r="BI14" s="376" t="s">
        <v>723</v>
      </c>
      <c r="BJ14" s="376" t="s">
        <v>724</v>
      </c>
      <c r="BK14" s="376" t="s">
        <v>725</v>
      </c>
      <c r="BL14" s="376" t="s">
        <v>726</v>
      </c>
      <c r="BM14" s="376" t="s">
        <v>727</v>
      </c>
      <c r="BN14" s="376" t="s">
        <v>728</v>
      </c>
      <c r="BO14" s="376" t="s">
        <v>729</v>
      </c>
      <c r="BP14" s="376" t="s">
        <v>730</v>
      </c>
      <c r="BQ14" s="376" t="s">
        <v>731</v>
      </c>
      <c r="BR14" s="376" t="s">
        <v>732</v>
      </c>
      <c r="BS14" s="376" t="s">
        <v>733</v>
      </c>
      <c r="BT14" s="376" t="s">
        <v>734</v>
      </c>
      <c r="BU14" s="376" t="s">
        <v>735</v>
      </c>
      <c r="BV14" s="376" t="s">
        <v>736</v>
      </c>
      <c r="BW14" s="376" t="s">
        <v>737</v>
      </c>
      <c r="BX14" s="376" t="s">
        <v>738</v>
      </c>
      <c r="BY14" s="376" t="s">
        <v>739</v>
      </c>
      <c r="BZ14" s="377" t="s">
        <v>740</v>
      </c>
    </row>
    <row r="15" spans="1:78" s="390" customFormat="1" ht="26.25" customHeight="1" x14ac:dyDescent="0.35">
      <c r="A15" s="388"/>
      <c r="B15" s="116" t="s">
        <v>88</v>
      </c>
      <c r="C15" s="389"/>
      <c r="D15" s="361">
        <v>0</v>
      </c>
      <c r="E15" s="361">
        <v>0</v>
      </c>
      <c r="F15" s="361">
        <v>0</v>
      </c>
      <c r="G15" s="361">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448</v>
      </c>
      <c r="BD15" s="361">
        <v>459</v>
      </c>
      <c r="BE15" s="361">
        <v>493</v>
      </c>
      <c r="BF15" s="361">
        <v>541</v>
      </c>
      <c r="BG15" s="361">
        <v>632</v>
      </c>
      <c r="BH15" s="361">
        <v>702</v>
      </c>
      <c r="BI15" s="361">
        <v>754</v>
      </c>
      <c r="BJ15" s="361">
        <v>803</v>
      </c>
      <c r="BK15" s="361">
        <v>852</v>
      </c>
      <c r="BL15" s="361">
        <v>907</v>
      </c>
      <c r="BM15" s="361">
        <v>961</v>
      </c>
      <c r="BN15" s="361">
        <v>1004</v>
      </c>
      <c r="BO15" s="361">
        <v>1032</v>
      </c>
      <c r="BP15" s="361">
        <v>1056</v>
      </c>
      <c r="BQ15" s="361">
        <v>1071</v>
      </c>
      <c r="BR15" s="361">
        <v>1108</v>
      </c>
      <c r="BS15" s="361">
        <v>1170</v>
      </c>
      <c r="BT15" s="361">
        <v>1210</v>
      </c>
      <c r="BU15" s="361">
        <v>1275</v>
      </c>
      <c r="BV15" s="361">
        <v>1340</v>
      </c>
      <c r="BW15" s="361">
        <v>1384</v>
      </c>
      <c r="BX15" s="372">
        <v>1424</v>
      </c>
      <c r="BY15" s="372">
        <v>1462</v>
      </c>
      <c r="BZ15" s="362">
        <v>1504</v>
      </c>
    </row>
    <row r="16" spans="1:78" s="232" customFormat="1" x14ac:dyDescent="0.35">
      <c r="A16" s="363"/>
      <c r="B16" s="119" t="s">
        <v>226</v>
      </c>
      <c r="C16" s="358"/>
      <c r="D16" s="364">
        <v>0</v>
      </c>
      <c r="E16" s="364">
        <v>0</v>
      </c>
      <c r="F16" s="364">
        <v>0</v>
      </c>
      <c r="G16" s="364">
        <v>0</v>
      </c>
      <c r="H16" s="364">
        <v>0</v>
      </c>
      <c r="I16" s="364">
        <v>0</v>
      </c>
      <c r="J16" s="364">
        <v>0</v>
      </c>
      <c r="K16" s="364">
        <v>0</v>
      </c>
      <c r="L16" s="364">
        <v>0</v>
      </c>
      <c r="M16" s="364">
        <v>0</v>
      </c>
      <c r="N16" s="364">
        <v>0</v>
      </c>
      <c r="O16" s="364">
        <v>0</v>
      </c>
      <c r="P16" s="364">
        <v>0</v>
      </c>
      <c r="Q16" s="364">
        <v>0</v>
      </c>
      <c r="R16" s="364">
        <v>0</v>
      </c>
      <c r="S16" s="364">
        <v>0</v>
      </c>
      <c r="T16" s="364">
        <v>0</v>
      </c>
      <c r="U16" s="364">
        <v>0</v>
      </c>
      <c r="V16" s="364">
        <v>0</v>
      </c>
      <c r="W16" s="364">
        <v>0</v>
      </c>
      <c r="X16" s="364">
        <v>0</v>
      </c>
      <c r="Y16" s="364">
        <v>0</v>
      </c>
      <c r="Z16" s="364">
        <v>0</v>
      </c>
      <c r="AA16" s="364">
        <v>0</v>
      </c>
      <c r="AB16" s="364">
        <v>0</v>
      </c>
      <c r="AC16" s="364">
        <v>0</v>
      </c>
      <c r="AD16" s="364">
        <v>0</v>
      </c>
      <c r="AE16" s="364">
        <v>0</v>
      </c>
      <c r="AF16" s="364">
        <v>0</v>
      </c>
      <c r="AG16" s="364">
        <v>0</v>
      </c>
      <c r="AH16" s="364">
        <v>6</v>
      </c>
      <c r="AI16" s="364">
        <v>6</v>
      </c>
      <c r="AJ16" s="364">
        <v>7</v>
      </c>
      <c r="AK16" s="364">
        <v>7</v>
      </c>
      <c r="AL16" s="364">
        <v>8</v>
      </c>
      <c r="AM16" s="364">
        <v>9</v>
      </c>
      <c r="AN16" s="364">
        <v>10</v>
      </c>
      <c r="AO16" s="364">
        <v>10</v>
      </c>
      <c r="AP16" s="364">
        <v>33</v>
      </c>
      <c r="AQ16" s="364">
        <v>76</v>
      </c>
      <c r="AR16" s="364">
        <v>104</v>
      </c>
      <c r="AS16" s="364">
        <v>118</v>
      </c>
      <c r="AT16" s="364">
        <v>130</v>
      </c>
      <c r="AU16" s="364">
        <v>152</v>
      </c>
      <c r="AV16" s="364">
        <v>182</v>
      </c>
      <c r="AW16" s="364">
        <v>220</v>
      </c>
      <c r="AX16" s="364">
        <v>263</v>
      </c>
      <c r="AY16" s="364">
        <v>326</v>
      </c>
      <c r="AZ16" s="364">
        <v>343</v>
      </c>
      <c r="BA16" s="364">
        <v>367</v>
      </c>
      <c r="BB16" s="364">
        <v>373</v>
      </c>
      <c r="BC16" s="364">
        <v>378</v>
      </c>
      <c r="BD16" s="364">
        <v>384</v>
      </c>
      <c r="BE16" s="364">
        <v>386</v>
      </c>
      <c r="BF16" s="364">
        <v>395</v>
      </c>
      <c r="BG16" s="364">
        <v>406</v>
      </c>
      <c r="BH16" s="364">
        <v>429</v>
      </c>
      <c r="BI16" s="364">
        <v>446</v>
      </c>
      <c r="BJ16" s="364">
        <v>458</v>
      </c>
      <c r="BK16" s="364">
        <v>471</v>
      </c>
      <c r="BL16" s="364">
        <v>492</v>
      </c>
      <c r="BM16" s="364">
        <v>521</v>
      </c>
      <c r="BN16" s="364">
        <v>553</v>
      </c>
      <c r="BO16" s="364">
        <v>584</v>
      </c>
      <c r="BP16" s="364">
        <v>618</v>
      </c>
      <c r="BQ16" s="364">
        <v>653</v>
      </c>
      <c r="BR16" s="364">
        <v>699</v>
      </c>
      <c r="BS16" s="364">
        <v>760</v>
      </c>
      <c r="BT16" s="364">
        <v>798</v>
      </c>
      <c r="BU16" s="364">
        <v>854</v>
      </c>
      <c r="BV16" s="364">
        <v>909</v>
      </c>
      <c r="BW16" s="364">
        <v>948</v>
      </c>
      <c r="BX16" s="373">
        <v>981</v>
      </c>
      <c r="BY16" s="373">
        <v>1011</v>
      </c>
      <c r="BZ16" s="365">
        <v>1044</v>
      </c>
    </row>
    <row r="17" spans="1:78" x14ac:dyDescent="0.35">
      <c r="B17" s="265" t="s">
        <v>324</v>
      </c>
      <c r="D17" s="364">
        <v>0</v>
      </c>
      <c r="E17" s="364">
        <v>0</v>
      </c>
      <c r="F17" s="364">
        <v>0</v>
      </c>
      <c r="G17" s="364">
        <v>0</v>
      </c>
      <c r="H17" s="364">
        <v>0</v>
      </c>
      <c r="I17" s="364">
        <v>0</v>
      </c>
      <c r="J17" s="364">
        <v>0</v>
      </c>
      <c r="K17" s="364">
        <v>0</v>
      </c>
      <c r="L17" s="364">
        <v>0</v>
      </c>
      <c r="M17" s="364">
        <v>0</v>
      </c>
      <c r="N17" s="364">
        <v>0</v>
      </c>
      <c r="O17" s="364">
        <v>0</v>
      </c>
      <c r="P17" s="364">
        <v>0</v>
      </c>
      <c r="Q17" s="364">
        <v>0</v>
      </c>
      <c r="R17" s="364">
        <v>0</v>
      </c>
      <c r="S17" s="364">
        <v>0</v>
      </c>
      <c r="T17" s="364">
        <v>0</v>
      </c>
      <c r="U17" s="364">
        <v>0</v>
      </c>
      <c r="V17" s="364">
        <v>0</v>
      </c>
      <c r="W17" s="364">
        <v>0</v>
      </c>
      <c r="X17" s="364">
        <v>0</v>
      </c>
      <c r="Y17" s="364">
        <v>0</v>
      </c>
      <c r="Z17" s="364">
        <v>0</v>
      </c>
      <c r="AA17" s="364">
        <v>0</v>
      </c>
      <c r="AB17" s="364">
        <v>0</v>
      </c>
      <c r="AC17" s="364">
        <v>0</v>
      </c>
      <c r="AD17" s="364">
        <v>0</v>
      </c>
      <c r="AE17" s="364">
        <v>0</v>
      </c>
      <c r="AF17" s="364">
        <v>0</v>
      </c>
      <c r="AG17" s="364">
        <v>0</v>
      </c>
      <c r="AH17" s="364">
        <v>0</v>
      </c>
      <c r="AI17" s="364">
        <v>0</v>
      </c>
      <c r="AJ17" s="364">
        <v>0</v>
      </c>
      <c r="AK17" s="364">
        <v>0</v>
      </c>
      <c r="AL17" s="364">
        <v>0</v>
      </c>
      <c r="AM17" s="364">
        <v>0</v>
      </c>
      <c r="AN17" s="364">
        <v>0</v>
      </c>
      <c r="AO17" s="364">
        <v>0</v>
      </c>
      <c r="AP17" s="364">
        <v>0</v>
      </c>
      <c r="AQ17" s="364">
        <v>0</v>
      </c>
      <c r="AR17" s="364">
        <v>0</v>
      </c>
      <c r="AS17" s="364">
        <v>0</v>
      </c>
      <c r="AT17" s="364">
        <v>0</v>
      </c>
      <c r="AU17" s="364">
        <v>0</v>
      </c>
      <c r="AV17" s="364">
        <v>0</v>
      </c>
      <c r="AW17" s="364">
        <v>0</v>
      </c>
      <c r="AX17" s="364">
        <v>0</v>
      </c>
      <c r="AY17" s="364">
        <v>0</v>
      </c>
      <c r="AZ17" s="364">
        <v>0</v>
      </c>
      <c r="BA17" s="364">
        <v>0</v>
      </c>
      <c r="BB17" s="364">
        <v>0</v>
      </c>
      <c r="BC17" s="364">
        <v>0</v>
      </c>
      <c r="BD17" s="364">
        <v>0</v>
      </c>
      <c r="BE17" s="364">
        <v>0</v>
      </c>
      <c r="BF17" s="364">
        <v>0</v>
      </c>
      <c r="BG17" s="364">
        <v>386</v>
      </c>
      <c r="BH17" s="364">
        <v>407</v>
      </c>
      <c r="BI17" s="364">
        <v>422</v>
      </c>
      <c r="BJ17" s="364">
        <v>432</v>
      </c>
      <c r="BK17" s="364">
        <v>442</v>
      </c>
      <c r="BL17" s="364">
        <v>462</v>
      </c>
      <c r="BM17" s="364">
        <v>491</v>
      </c>
      <c r="BN17" s="364">
        <v>523</v>
      </c>
      <c r="BO17" s="364">
        <v>558</v>
      </c>
      <c r="BP17" s="364">
        <v>595</v>
      </c>
      <c r="BQ17" s="364">
        <v>631</v>
      </c>
      <c r="BR17" s="364">
        <v>679</v>
      </c>
      <c r="BS17" s="364">
        <v>740</v>
      </c>
      <c r="BT17" s="364">
        <v>780</v>
      </c>
      <c r="BU17" s="364">
        <v>837</v>
      </c>
      <c r="BV17" s="364">
        <v>891</v>
      </c>
      <c r="BW17" s="364">
        <v>929</v>
      </c>
      <c r="BX17" s="373">
        <v>964</v>
      </c>
      <c r="BY17" s="373">
        <v>994</v>
      </c>
      <c r="BZ17" s="365">
        <v>1026</v>
      </c>
    </row>
    <row r="18" spans="1:78" x14ac:dyDescent="0.35">
      <c r="B18" s="265" t="s">
        <v>323</v>
      </c>
      <c r="D18" s="364">
        <v>0</v>
      </c>
      <c r="E18" s="364">
        <v>0</v>
      </c>
      <c r="F18" s="364">
        <v>0</v>
      </c>
      <c r="G18" s="364">
        <v>0</v>
      </c>
      <c r="H18" s="364">
        <v>0</v>
      </c>
      <c r="I18" s="364">
        <v>0</v>
      </c>
      <c r="J18" s="364">
        <v>0</v>
      </c>
      <c r="K18" s="364">
        <v>0</v>
      </c>
      <c r="L18" s="364">
        <v>0</v>
      </c>
      <c r="M18" s="364">
        <v>0</v>
      </c>
      <c r="N18" s="364">
        <v>0</v>
      </c>
      <c r="O18" s="364">
        <v>0</v>
      </c>
      <c r="P18" s="364">
        <v>0</v>
      </c>
      <c r="Q18" s="364">
        <v>0</v>
      </c>
      <c r="R18" s="364">
        <v>0</v>
      </c>
      <c r="S18" s="364">
        <v>0</v>
      </c>
      <c r="T18" s="364">
        <v>0</v>
      </c>
      <c r="U18" s="364">
        <v>0</v>
      </c>
      <c r="V18" s="364">
        <v>0</v>
      </c>
      <c r="W18" s="364">
        <v>0</v>
      </c>
      <c r="X18" s="364">
        <v>0</v>
      </c>
      <c r="Y18" s="364">
        <v>0</v>
      </c>
      <c r="Z18" s="364">
        <v>0</v>
      </c>
      <c r="AA18" s="364">
        <v>0</v>
      </c>
      <c r="AB18" s="364">
        <v>0</v>
      </c>
      <c r="AC18" s="364">
        <v>0</v>
      </c>
      <c r="AD18" s="364">
        <v>0</v>
      </c>
      <c r="AE18" s="364">
        <v>0</v>
      </c>
      <c r="AF18" s="364">
        <v>0</v>
      </c>
      <c r="AG18" s="364">
        <v>0</v>
      </c>
      <c r="AH18" s="364">
        <v>0</v>
      </c>
      <c r="AI18" s="364">
        <v>0</v>
      </c>
      <c r="AJ18" s="364">
        <v>0</v>
      </c>
      <c r="AK18" s="364">
        <v>0</v>
      </c>
      <c r="AL18" s="364">
        <v>0</v>
      </c>
      <c r="AM18" s="364">
        <v>0</v>
      </c>
      <c r="AN18" s="364">
        <v>0</v>
      </c>
      <c r="AO18" s="364">
        <v>0</v>
      </c>
      <c r="AP18" s="364">
        <v>0</v>
      </c>
      <c r="AQ18" s="364">
        <v>0</v>
      </c>
      <c r="AR18" s="364">
        <v>0</v>
      </c>
      <c r="AS18" s="364">
        <v>0</v>
      </c>
      <c r="AT18" s="364">
        <v>0</v>
      </c>
      <c r="AU18" s="364">
        <v>0</v>
      </c>
      <c r="AV18" s="364">
        <v>0</v>
      </c>
      <c r="AW18" s="364">
        <v>0</v>
      </c>
      <c r="AX18" s="364">
        <v>0</v>
      </c>
      <c r="AY18" s="364">
        <v>0</v>
      </c>
      <c r="AZ18" s="364">
        <v>0</v>
      </c>
      <c r="BA18" s="364">
        <v>0</v>
      </c>
      <c r="BB18" s="364">
        <v>0</v>
      </c>
      <c r="BC18" s="364">
        <v>0</v>
      </c>
      <c r="BD18" s="364">
        <v>0</v>
      </c>
      <c r="BE18" s="364">
        <v>0</v>
      </c>
      <c r="BF18" s="364">
        <v>0</v>
      </c>
      <c r="BG18" s="364">
        <v>20</v>
      </c>
      <c r="BH18" s="364">
        <v>22</v>
      </c>
      <c r="BI18" s="364">
        <v>24</v>
      </c>
      <c r="BJ18" s="364">
        <v>26</v>
      </c>
      <c r="BK18" s="364">
        <v>28</v>
      </c>
      <c r="BL18" s="364">
        <v>30</v>
      </c>
      <c r="BM18" s="364">
        <v>31</v>
      </c>
      <c r="BN18" s="364">
        <v>30</v>
      </c>
      <c r="BO18" s="364">
        <v>26</v>
      </c>
      <c r="BP18" s="364">
        <v>22</v>
      </c>
      <c r="BQ18" s="364">
        <v>22</v>
      </c>
      <c r="BR18" s="364">
        <v>20</v>
      </c>
      <c r="BS18" s="364">
        <v>19</v>
      </c>
      <c r="BT18" s="364">
        <v>18</v>
      </c>
      <c r="BU18" s="364">
        <v>16</v>
      </c>
      <c r="BV18" s="364">
        <v>18</v>
      </c>
      <c r="BW18" s="364">
        <v>19</v>
      </c>
      <c r="BX18" s="373">
        <v>18</v>
      </c>
      <c r="BY18" s="373">
        <v>17</v>
      </c>
      <c r="BZ18" s="365">
        <v>17</v>
      </c>
    </row>
    <row r="19" spans="1:78" ht="25.5" customHeight="1" x14ac:dyDescent="0.35">
      <c r="B19" s="119" t="s">
        <v>227</v>
      </c>
      <c r="D19" s="364">
        <v>0</v>
      </c>
      <c r="E19" s="364">
        <v>0</v>
      </c>
      <c r="F19" s="364">
        <v>0</v>
      </c>
      <c r="G19" s="364">
        <v>0</v>
      </c>
      <c r="H19" s="364">
        <v>0</v>
      </c>
      <c r="I19" s="364">
        <v>0</v>
      </c>
      <c r="J19" s="364">
        <v>0</v>
      </c>
      <c r="K19" s="364">
        <v>0</v>
      </c>
      <c r="L19" s="364">
        <v>0</v>
      </c>
      <c r="M19" s="364">
        <v>0</v>
      </c>
      <c r="N19" s="364">
        <v>0</v>
      </c>
      <c r="O19" s="364">
        <v>0</v>
      </c>
      <c r="P19" s="364">
        <v>0</v>
      </c>
      <c r="Q19" s="364">
        <v>0</v>
      </c>
      <c r="R19" s="364">
        <v>0</v>
      </c>
      <c r="S19" s="364">
        <v>0</v>
      </c>
      <c r="T19" s="364">
        <v>0</v>
      </c>
      <c r="U19" s="364">
        <v>0</v>
      </c>
      <c r="V19" s="364">
        <v>0</v>
      </c>
      <c r="W19" s="364">
        <v>0</v>
      </c>
      <c r="X19" s="364">
        <v>0</v>
      </c>
      <c r="Y19" s="364">
        <v>0</v>
      </c>
      <c r="Z19" s="364">
        <v>0</v>
      </c>
      <c r="AA19" s="364">
        <v>0</v>
      </c>
      <c r="AB19" s="364">
        <v>0</v>
      </c>
      <c r="AC19" s="364">
        <v>0</v>
      </c>
      <c r="AD19" s="364">
        <v>0</v>
      </c>
      <c r="AE19" s="364">
        <v>0</v>
      </c>
      <c r="AF19" s="364">
        <v>0</v>
      </c>
      <c r="AG19" s="364">
        <v>0</v>
      </c>
      <c r="AH19" s="364">
        <v>0</v>
      </c>
      <c r="AI19" s="364">
        <v>0</v>
      </c>
      <c r="AJ19" s="364">
        <v>0</v>
      </c>
      <c r="AK19" s="364">
        <v>0</v>
      </c>
      <c r="AL19" s="364">
        <v>0</v>
      </c>
      <c r="AM19" s="364">
        <v>0</v>
      </c>
      <c r="AN19" s="364">
        <v>0</v>
      </c>
      <c r="AO19" s="364">
        <v>0</v>
      </c>
      <c r="AP19" s="364">
        <v>0</v>
      </c>
      <c r="AQ19" s="364">
        <v>0</v>
      </c>
      <c r="AR19" s="364">
        <v>0</v>
      </c>
      <c r="AS19" s="364">
        <v>0</v>
      </c>
      <c r="AT19" s="364">
        <v>0</v>
      </c>
      <c r="AU19" s="364">
        <v>0</v>
      </c>
      <c r="AV19" s="364">
        <v>0</v>
      </c>
      <c r="AW19" s="364">
        <v>0</v>
      </c>
      <c r="AX19" s="364">
        <v>0</v>
      </c>
      <c r="AY19" s="364">
        <v>0</v>
      </c>
      <c r="AZ19" s="364">
        <v>0</v>
      </c>
      <c r="BA19" s="364">
        <v>0</v>
      </c>
      <c r="BB19" s="364">
        <v>0</v>
      </c>
      <c r="BC19" s="364">
        <v>0</v>
      </c>
      <c r="BD19" s="364">
        <v>0</v>
      </c>
      <c r="BE19" s="364">
        <v>0</v>
      </c>
      <c r="BF19" s="364">
        <v>0</v>
      </c>
      <c r="BG19" s="364">
        <v>226</v>
      </c>
      <c r="BH19" s="364">
        <v>273</v>
      </c>
      <c r="BI19" s="364">
        <v>308</v>
      </c>
      <c r="BJ19" s="364">
        <v>345</v>
      </c>
      <c r="BK19" s="364">
        <v>381</v>
      </c>
      <c r="BL19" s="364">
        <v>414</v>
      </c>
      <c r="BM19" s="364">
        <v>439</v>
      </c>
      <c r="BN19" s="364">
        <v>451</v>
      </c>
      <c r="BO19" s="364">
        <v>448</v>
      </c>
      <c r="BP19" s="364">
        <v>438</v>
      </c>
      <c r="BQ19" s="364">
        <v>418</v>
      </c>
      <c r="BR19" s="364">
        <v>409</v>
      </c>
      <c r="BS19" s="364">
        <v>411</v>
      </c>
      <c r="BT19" s="364">
        <v>412</v>
      </c>
      <c r="BU19" s="364">
        <v>421</v>
      </c>
      <c r="BV19" s="364">
        <v>432</v>
      </c>
      <c r="BW19" s="364">
        <v>436</v>
      </c>
      <c r="BX19" s="373">
        <v>442</v>
      </c>
      <c r="BY19" s="373">
        <v>452</v>
      </c>
      <c r="BZ19" s="365">
        <v>461</v>
      </c>
    </row>
    <row r="20" spans="1:78" x14ac:dyDescent="0.35">
      <c r="B20" s="265" t="s">
        <v>324</v>
      </c>
      <c r="D20" s="364">
        <v>0</v>
      </c>
      <c r="E20" s="364">
        <v>0</v>
      </c>
      <c r="F20" s="364">
        <v>0</v>
      </c>
      <c r="G20" s="364">
        <v>0</v>
      </c>
      <c r="H20" s="364">
        <v>0</v>
      </c>
      <c r="I20" s="364">
        <v>0</v>
      </c>
      <c r="J20" s="364">
        <v>0</v>
      </c>
      <c r="K20" s="364">
        <v>0</v>
      </c>
      <c r="L20" s="364">
        <v>0</v>
      </c>
      <c r="M20" s="364">
        <v>0</v>
      </c>
      <c r="N20" s="364">
        <v>0</v>
      </c>
      <c r="O20" s="364">
        <v>0</v>
      </c>
      <c r="P20" s="364">
        <v>0</v>
      </c>
      <c r="Q20" s="364">
        <v>0</v>
      </c>
      <c r="R20" s="364">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0</v>
      </c>
      <c r="BE20" s="364">
        <v>0</v>
      </c>
      <c r="BF20" s="364">
        <v>0</v>
      </c>
      <c r="BG20" s="364">
        <v>69</v>
      </c>
      <c r="BH20" s="364">
        <v>60</v>
      </c>
      <c r="BI20" s="364">
        <v>53</v>
      </c>
      <c r="BJ20" s="364">
        <v>52</v>
      </c>
      <c r="BK20" s="364">
        <v>54</v>
      </c>
      <c r="BL20" s="364">
        <v>57</v>
      </c>
      <c r="BM20" s="364">
        <v>59</v>
      </c>
      <c r="BN20" s="364">
        <v>61</v>
      </c>
      <c r="BO20" s="364">
        <v>57</v>
      </c>
      <c r="BP20" s="364">
        <v>55</v>
      </c>
      <c r="BQ20" s="364">
        <v>44</v>
      </c>
      <c r="BR20" s="364">
        <v>52</v>
      </c>
      <c r="BS20" s="364">
        <v>52</v>
      </c>
      <c r="BT20" s="364">
        <v>65</v>
      </c>
      <c r="BU20" s="364">
        <v>63</v>
      </c>
      <c r="BV20" s="364">
        <v>81</v>
      </c>
      <c r="BW20" s="364">
        <v>87</v>
      </c>
      <c r="BX20" s="373">
        <v>92</v>
      </c>
      <c r="BY20" s="373">
        <v>100</v>
      </c>
      <c r="BZ20" s="365">
        <v>107</v>
      </c>
    </row>
    <row r="21" spans="1:78" ht="15" customHeight="1" x14ac:dyDescent="0.35">
      <c r="A21" s="316"/>
      <c r="B21" s="97" t="s">
        <v>323</v>
      </c>
      <c r="C21" s="316"/>
      <c r="D21" s="373">
        <v>0</v>
      </c>
      <c r="E21" s="373">
        <v>0</v>
      </c>
      <c r="F21" s="373">
        <v>0</v>
      </c>
      <c r="G21" s="373">
        <v>0</v>
      </c>
      <c r="H21" s="373">
        <v>0</v>
      </c>
      <c r="I21" s="373">
        <v>0</v>
      </c>
      <c r="J21" s="373">
        <v>0</v>
      </c>
      <c r="K21" s="373">
        <v>0</v>
      </c>
      <c r="L21" s="373">
        <v>0</v>
      </c>
      <c r="M21" s="373">
        <v>0</v>
      </c>
      <c r="N21" s="373">
        <v>0</v>
      </c>
      <c r="O21" s="373">
        <v>0</v>
      </c>
      <c r="P21" s="373">
        <v>0</v>
      </c>
      <c r="Q21" s="373">
        <v>0</v>
      </c>
      <c r="R21" s="373">
        <v>0</v>
      </c>
      <c r="S21" s="373">
        <v>0</v>
      </c>
      <c r="T21" s="373">
        <v>0</v>
      </c>
      <c r="U21" s="373">
        <v>0</v>
      </c>
      <c r="V21" s="373">
        <v>0</v>
      </c>
      <c r="W21" s="373">
        <v>0</v>
      </c>
      <c r="X21" s="373">
        <v>0</v>
      </c>
      <c r="Y21" s="373">
        <v>0</v>
      </c>
      <c r="Z21" s="373">
        <v>0</v>
      </c>
      <c r="AA21" s="373">
        <v>0</v>
      </c>
      <c r="AB21" s="373">
        <v>0</v>
      </c>
      <c r="AC21" s="373">
        <v>0</v>
      </c>
      <c r="AD21" s="373">
        <v>0</v>
      </c>
      <c r="AE21" s="373">
        <v>0</v>
      </c>
      <c r="AF21" s="373">
        <v>0</v>
      </c>
      <c r="AG21" s="373">
        <v>0</v>
      </c>
      <c r="AH21" s="373">
        <v>0</v>
      </c>
      <c r="AI21" s="373">
        <v>0</v>
      </c>
      <c r="AJ21" s="373">
        <v>0</v>
      </c>
      <c r="AK21" s="373">
        <v>0</v>
      </c>
      <c r="AL21" s="373">
        <v>0</v>
      </c>
      <c r="AM21" s="373">
        <v>0</v>
      </c>
      <c r="AN21" s="373">
        <v>0</v>
      </c>
      <c r="AO21" s="373">
        <v>0</v>
      </c>
      <c r="AP21" s="373">
        <v>0</v>
      </c>
      <c r="AQ21" s="373">
        <v>0</v>
      </c>
      <c r="AR21" s="373">
        <v>0</v>
      </c>
      <c r="AS21" s="373">
        <v>0</v>
      </c>
      <c r="AT21" s="373">
        <v>0</v>
      </c>
      <c r="AU21" s="373">
        <v>0</v>
      </c>
      <c r="AV21" s="373">
        <v>0</v>
      </c>
      <c r="AW21" s="373">
        <v>0</v>
      </c>
      <c r="AX21" s="373">
        <v>0</v>
      </c>
      <c r="AY21" s="373">
        <v>0</v>
      </c>
      <c r="AZ21" s="373">
        <v>0</v>
      </c>
      <c r="BA21" s="373">
        <v>0</v>
      </c>
      <c r="BB21" s="373">
        <v>0</v>
      </c>
      <c r="BC21" s="373">
        <v>0</v>
      </c>
      <c r="BD21" s="373">
        <v>0</v>
      </c>
      <c r="BE21" s="373">
        <v>0</v>
      </c>
      <c r="BF21" s="373">
        <v>0</v>
      </c>
      <c r="BG21" s="373">
        <v>158</v>
      </c>
      <c r="BH21" s="373">
        <v>213</v>
      </c>
      <c r="BI21" s="373">
        <v>255</v>
      </c>
      <c r="BJ21" s="373">
        <v>292</v>
      </c>
      <c r="BK21" s="373">
        <v>327</v>
      </c>
      <c r="BL21" s="373">
        <v>357</v>
      </c>
      <c r="BM21" s="373">
        <v>381</v>
      </c>
      <c r="BN21" s="373">
        <v>390</v>
      </c>
      <c r="BO21" s="373">
        <v>391</v>
      </c>
      <c r="BP21" s="373">
        <v>383</v>
      </c>
      <c r="BQ21" s="373">
        <v>374</v>
      </c>
      <c r="BR21" s="373">
        <v>358</v>
      </c>
      <c r="BS21" s="373">
        <v>359</v>
      </c>
      <c r="BT21" s="373">
        <v>347</v>
      </c>
      <c r="BU21" s="373">
        <v>358</v>
      </c>
      <c r="BV21" s="373">
        <v>350</v>
      </c>
      <c r="BW21" s="373">
        <v>350</v>
      </c>
      <c r="BX21" s="373">
        <v>351</v>
      </c>
      <c r="BY21" s="373">
        <v>352</v>
      </c>
      <c r="BZ21" s="365">
        <v>354</v>
      </c>
    </row>
    <row r="22" spans="1:78" ht="25.5" customHeight="1" x14ac:dyDescent="0.35">
      <c r="A22" s="316"/>
      <c r="B22" s="97" t="s">
        <v>407</v>
      </c>
      <c r="C22" s="316"/>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v>0</v>
      </c>
      <c r="BH22" s="373">
        <v>0</v>
      </c>
      <c r="BI22" s="373">
        <v>0</v>
      </c>
      <c r="BJ22" s="373">
        <v>0</v>
      </c>
      <c r="BK22" s="373">
        <v>0</v>
      </c>
      <c r="BL22" s="373">
        <v>0</v>
      </c>
      <c r="BM22" s="373">
        <v>0</v>
      </c>
      <c r="BN22" s="373">
        <v>0</v>
      </c>
      <c r="BO22" s="373">
        <v>0</v>
      </c>
      <c r="BP22" s="373">
        <v>0</v>
      </c>
      <c r="BQ22" s="373">
        <v>0</v>
      </c>
      <c r="BR22" s="373">
        <v>0</v>
      </c>
      <c r="BS22" s="373">
        <v>0</v>
      </c>
      <c r="BT22" s="373">
        <v>0</v>
      </c>
      <c r="BU22" s="373">
        <v>0</v>
      </c>
      <c r="BV22" s="373">
        <v>0</v>
      </c>
      <c r="BW22" s="373">
        <v>0</v>
      </c>
      <c r="BX22" s="373">
        <v>0</v>
      </c>
      <c r="BY22" s="373">
        <v>0</v>
      </c>
      <c r="BZ22" s="365">
        <v>0</v>
      </c>
    </row>
    <row r="23" spans="1:78" ht="15" customHeight="1" thickBot="1" x14ac:dyDescent="0.4">
      <c r="A23" s="353"/>
      <c r="B23" s="391"/>
      <c r="C23" s="353"/>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392"/>
      <c r="BG23" s="392"/>
      <c r="BH23" s="392"/>
      <c r="BI23" s="392"/>
      <c r="BJ23" s="392"/>
      <c r="BK23" s="392"/>
      <c r="BL23" s="392"/>
      <c r="BM23" s="392"/>
      <c r="BN23" s="392"/>
      <c r="BO23" s="392"/>
      <c r="BP23" s="392"/>
      <c r="BQ23" s="392"/>
      <c r="BR23" s="392"/>
      <c r="BS23" s="392"/>
      <c r="BT23" s="392"/>
      <c r="BU23" s="392"/>
      <c r="BV23" s="392"/>
      <c r="BW23" s="392"/>
      <c r="BX23" s="392"/>
      <c r="BY23" s="392"/>
      <c r="BZ23" s="39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06"/>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209" customWidth="1"/>
    <col min="76" max="78" width="12.7265625" style="316" customWidth="1"/>
    <col min="79" max="16384" width="9.08984375" style="316"/>
  </cols>
  <sheetData>
    <row r="1" spans="1:78" s="314" customFormat="1" ht="25.15" customHeight="1" thickBot="1" x14ac:dyDescent="0.3">
      <c r="A1" s="36" t="s">
        <v>42</v>
      </c>
      <c r="B1" s="37" t="s">
        <v>71</v>
      </c>
      <c r="C1" s="89"/>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c r="BX1" s="313"/>
    </row>
    <row r="2" spans="1:78" x14ac:dyDescent="0.35">
      <c r="A2" s="40" t="s">
        <v>588</v>
      </c>
      <c r="B2" s="16" t="s">
        <v>409</v>
      </c>
      <c r="C2" s="315"/>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18"/>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26"/>
      <c r="B4" s="156" t="s">
        <v>88</v>
      </c>
      <c r="C4" s="394"/>
      <c r="D4" s="361">
        <v>0</v>
      </c>
      <c r="E4" s="361">
        <v>0</v>
      </c>
      <c r="F4" s="361">
        <v>0</v>
      </c>
      <c r="G4" s="361">
        <v>0</v>
      </c>
      <c r="H4" s="361">
        <v>0</v>
      </c>
      <c r="I4" s="361">
        <v>0</v>
      </c>
      <c r="J4" s="361">
        <v>0</v>
      </c>
      <c r="K4" s="361">
        <v>0</v>
      </c>
      <c r="L4" s="361">
        <v>0</v>
      </c>
      <c r="M4" s="361">
        <v>0</v>
      </c>
      <c r="N4" s="361">
        <v>0</v>
      </c>
      <c r="O4" s="361">
        <v>0</v>
      </c>
      <c r="P4" s="361">
        <v>0</v>
      </c>
      <c r="Q4" s="361">
        <v>0</v>
      </c>
      <c r="R4" s="361">
        <v>0</v>
      </c>
      <c r="S4" s="361">
        <v>0</v>
      </c>
      <c r="T4" s="361">
        <v>0</v>
      </c>
      <c r="U4" s="361">
        <v>0</v>
      </c>
      <c r="V4" s="361">
        <v>0</v>
      </c>
      <c r="W4" s="361">
        <v>0</v>
      </c>
      <c r="X4" s="361">
        <v>0</v>
      </c>
      <c r="Y4" s="361">
        <v>0</v>
      </c>
      <c r="Z4" s="361">
        <v>18</v>
      </c>
      <c r="AA4" s="361">
        <v>21</v>
      </c>
      <c r="AB4" s="361">
        <v>27</v>
      </c>
      <c r="AC4" s="361">
        <v>33</v>
      </c>
      <c r="AD4" s="361">
        <v>99</v>
      </c>
      <c r="AE4" s="361">
        <v>137</v>
      </c>
      <c r="AF4" s="361">
        <v>148</v>
      </c>
      <c r="AG4" s="361">
        <v>369</v>
      </c>
      <c r="AH4" s="361">
        <v>386</v>
      </c>
      <c r="AI4" s="361">
        <v>445</v>
      </c>
      <c r="AJ4" s="361">
        <v>599</v>
      </c>
      <c r="AK4" s="361">
        <v>890.6</v>
      </c>
      <c r="AL4" s="361">
        <v>1083</v>
      </c>
      <c r="AM4" s="361">
        <v>1218</v>
      </c>
      <c r="AN4" s="361">
        <v>1354</v>
      </c>
      <c r="AO4" s="361">
        <v>1479</v>
      </c>
      <c r="AP4" s="361">
        <v>1635</v>
      </c>
      <c r="AQ4" s="361">
        <v>1701</v>
      </c>
      <c r="AR4" s="361">
        <v>1365.134</v>
      </c>
      <c r="AS4" s="361">
        <v>1699.6620000000003</v>
      </c>
      <c r="AT4" s="361">
        <v>2122.81</v>
      </c>
      <c r="AU4" s="361">
        <v>1404.1669999999999</v>
      </c>
      <c r="AV4" s="361">
        <v>1692.576</v>
      </c>
      <c r="AW4" s="361">
        <v>1939.9</v>
      </c>
      <c r="AX4" s="361">
        <v>2077.2112939999997</v>
      </c>
      <c r="AY4" s="361">
        <v>2188.670932</v>
      </c>
      <c r="AZ4" s="361">
        <v>2310.6117920000006</v>
      </c>
      <c r="BA4" s="361">
        <v>2394.678625</v>
      </c>
      <c r="BB4" s="361">
        <v>2452.404614999999</v>
      </c>
      <c r="BC4" s="361">
        <v>2510.8873257930913</v>
      </c>
      <c r="BD4" s="361">
        <v>2574.5184790181656</v>
      </c>
      <c r="BE4" s="361">
        <v>2685.8228541801273</v>
      </c>
      <c r="BF4" s="361">
        <v>2833.9392983749794</v>
      </c>
      <c r="BG4" s="361">
        <v>3226.13099526</v>
      </c>
      <c r="BH4" s="361">
        <v>3556.9849629183473</v>
      </c>
      <c r="BI4" s="361">
        <v>3774.089575</v>
      </c>
      <c r="BJ4" s="361">
        <v>3941.0267050000002</v>
      </c>
      <c r="BK4" s="361">
        <v>4026.6875790000004</v>
      </c>
      <c r="BL4" s="361">
        <f>SUM(BL6:BL15)</f>
        <v>4234.4436619999997</v>
      </c>
      <c r="BM4" s="361">
        <f>SUM(BM6:BM15)</f>
        <v>4697.6782249999997</v>
      </c>
      <c r="BN4" s="361">
        <f>SUM(BN6:BN15)</f>
        <v>4924.7733250000001</v>
      </c>
      <c r="BO4" s="361">
        <f>SUM(BO6:BO15)</f>
        <v>4918.3788950000007</v>
      </c>
      <c r="BP4" s="361">
        <f>SUM(BP6:BP15)</f>
        <v>4911.948089999999</v>
      </c>
      <c r="BQ4" s="361">
        <f t="shared" ref="BQ4:BX4" si="0">SUM(BQ6:BQ15)</f>
        <v>0</v>
      </c>
      <c r="BR4" s="361">
        <f t="shared" si="0"/>
        <v>0</v>
      </c>
      <c r="BS4" s="361">
        <f t="shared" si="0"/>
        <v>0</v>
      </c>
      <c r="BT4" s="361">
        <f t="shared" si="0"/>
        <v>0</v>
      </c>
      <c r="BU4" s="361">
        <f t="shared" si="0"/>
        <v>0</v>
      </c>
      <c r="BV4" s="361">
        <f t="shared" si="0"/>
        <v>0</v>
      </c>
      <c r="BW4" s="361">
        <f t="shared" si="0"/>
        <v>0</v>
      </c>
      <c r="BX4" s="372">
        <f t="shared" si="0"/>
        <v>0</v>
      </c>
      <c r="BY4" s="372">
        <f>SUM(BY6:BY15)</f>
        <v>0</v>
      </c>
      <c r="BZ4" s="362">
        <f>SUM(BZ6:BZ15)</f>
        <v>0</v>
      </c>
    </row>
    <row r="5" spans="1:78" ht="26.25" customHeight="1" x14ac:dyDescent="0.35">
      <c r="A5" s="139"/>
      <c r="B5" s="143" t="s">
        <v>410</v>
      </c>
      <c r="C5" s="395"/>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73"/>
      <c r="BY5" s="373"/>
      <c r="BZ5" s="365"/>
    </row>
    <row r="6" spans="1:78" x14ac:dyDescent="0.35">
      <c r="A6" s="396"/>
      <c r="B6" s="61" t="s">
        <v>411</v>
      </c>
      <c r="C6" s="395"/>
      <c r="D6" s="364">
        <v>0</v>
      </c>
      <c r="E6" s="364">
        <v>0</v>
      </c>
      <c r="F6" s="364">
        <v>0</v>
      </c>
      <c r="G6" s="364">
        <v>0</v>
      </c>
      <c r="H6" s="364">
        <v>0</v>
      </c>
      <c r="I6" s="364">
        <v>0</v>
      </c>
      <c r="J6" s="364">
        <v>0</v>
      </c>
      <c r="K6" s="364">
        <v>0</v>
      </c>
      <c r="L6" s="364">
        <v>0</v>
      </c>
      <c r="M6" s="364">
        <v>0</v>
      </c>
      <c r="N6" s="364">
        <v>0</v>
      </c>
      <c r="O6" s="364">
        <v>0</v>
      </c>
      <c r="P6" s="364">
        <v>0</v>
      </c>
      <c r="Q6" s="364">
        <v>0</v>
      </c>
      <c r="R6" s="364">
        <v>0</v>
      </c>
      <c r="S6" s="364">
        <v>0</v>
      </c>
      <c r="T6" s="364">
        <v>0</v>
      </c>
      <c r="U6" s="364">
        <v>0</v>
      </c>
      <c r="V6" s="364">
        <v>0</v>
      </c>
      <c r="W6" s="364">
        <v>0</v>
      </c>
      <c r="X6" s="364">
        <v>0</v>
      </c>
      <c r="Y6" s="364">
        <v>0</v>
      </c>
      <c r="Z6" s="364">
        <v>0</v>
      </c>
      <c r="AA6" s="364">
        <v>0</v>
      </c>
      <c r="AB6" s="364">
        <v>0</v>
      </c>
      <c r="AC6" s="364">
        <v>0</v>
      </c>
      <c r="AD6" s="364">
        <v>0</v>
      </c>
      <c r="AE6" s="364">
        <v>0</v>
      </c>
      <c r="AF6" s="364">
        <v>0</v>
      </c>
      <c r="AG6" s="364">
        <v>0</v>
      </c>
      <c r="AH6" s="364">
        <v>0</v>
      </c>
      <c r="AI6" s="364">
        <v>0</v>
      </c>
      <c r="AJ6" s="364">
        <v>0</v>
      </c>
      <c r="AK6" s="364">
        <v>0</v>
      </c>
      <c r="AL6" s="364">
        <v>0</v>
      </c>
      <c r="AM6" s="364">
        <v>0</v>
      </c>
      <c r="AN6" s="364">
        <v>0</v>
      </c>
      <c r="AO6" s="364">
        <v>0</v>
      </c>
      <c r="AP6" s="364">
        <v>0</v>
      </c>
      <c r="AQ6" s="364">
        <v>0</v>
      </c>
      <c r="AR6" s="364">
        <v>0</v>
      </c>
      <c r="AS6" s="364">
        <v>0</v>
      </c>
      <c r="AT6" s="364">
        <v>0</v>
      </c>
      <c r="AU6" s="364">
        <v>0</v>
      </c>
      <c r="AV6" s="364">
        <v>0</v>
      </c>
      <c r="AW6" s="364">
        <v>0</v>
      </c>
      <c r="AX6" s="364">
        <v>0</v>
      </c>
      <c r="AY6" s="364">
        <v>0</v>
      </c>
      <c r="AZ6" s="364">
        <v>0</v>
      </c>
      <c r="BA6" s="364">
        <v>0</v>
      </c>
      <c r="BB6" s="364">
        <v>0</v>
      </c>
      <c r="BC6" s="364">
        <v>0</v>
      </c>
      <c r="BD6" s="364">
        <v>0</v>
      </c>
      <c r="BE6" s="364">
        <v>0</v>
      </c>
      <c r="BF6" s="364">
        <v>0</v>
      </c>
      <c r="BG6" s="364">
        <v>0</v>
      </c>
      <c r="BH6" s="364">
        <v>0</v>
      </c>
      <c r="BI6" s="364">
        <v>0</v>
      </c>
      <c r="BJ6" s="364">
        <v>0</v>
      </c>
      <c r="BK6" s="364">
        <v>0</v>
      </c>
      <c r="BL6" s="364">
        <v>308.02755006718922</v>
      </c>
      <c r="BM6" s="364">
        <v>515.48243622450877</v>
      </c>
      <c r="BN6" s="364">
        <v>559.64886740375289</v>
      </c>
      <c r="BO6" s="364">
        <v>588.23789220306298</v>
      </c>
      <c r="BP6" s="364">
        <v>620.96731151552888</v>
      </c>
      <c r="BQ6" s="364">
        <v>0</v>
      </c>
      <c r="BR6" s="364">
        <v>0</v>
      </c>
      <c r="BS6" s="364">
        <v>0</v>
      </c>
      <c r="BT6" s="364">
        <v>0</v>
      </c>
      <c r="BU6" s="364">
        <v>0</v>
      </c>
      <c r="BV6" s="364">
        <v>0</v>
      </c>
      <c r="BW6" s="364">
        <v>0</v>
      </c>
      <c r="BX6" s="373">
        <v>0</v>
      </c>
      <c r="BY6" s="373">
        <v>0</v>
      </c>
      <c r="BZ6" s="365">
        <v>0</v>
      </c>
    </row>
    <row r="7" spans="1:78" x14ac:dyDescent="0.35">
      <c r="A7" s="396"/>
      <c r="B7" s="61" t="s">
        <v>25</v>
      </c>
      <c r="C7" s="395"/>
      <c r="D7" s="364">
        <v>0</v>
      </c>
      <c r="E7" s="364">
        <v>0</v>
      </c>
      <c r="F7" s="364">
        <v>0</v>
      </c>
      <c r="G7" s="364">
        <v>0</v>
      </c>
      <c r="H7" s="364">
        <v>0</v>
      </c>
      <c r="I7" s="364">
        <v>0</v>
      </c>
      <c r="J7" s="364">
        <v>0</v>
      </c>
      <c r="K7" s="364">
        <v>0</v>
      </c>
      <c r="L7" s="364">
        <v>0</v>
      </c>
      <c r="M7" s="364">
        <v>0</v>
      </c>
      <c r="N7" s="364">
        <v>0</v>
      </c>
      <c r="O7" s="364">
        <v>0</v>
      </c>
      <c r="P7" s="364">
        <v>0</v>
      </c>
      <c r="Q7" s="364">
        <v>0</v>
      </c>
      <c r="R7" s="364">
        <v>0</v>
      </c>
      <c r="S7" s="364">
        <v>0</v>
      </c>
      <c r="T7" s="364">
        <v>0</v>
      </c>
      <c r="U7" s="364">
        <v>0</v>
      </c>
      <c r="V7" s="364">
        <v>0</v>
      </c>
      <c r="W7" s="364">
        <v>0</v>
      </c>
      <c r="X7" s="364">
        <v>0</v>
      </c>
      <c r="Y7" s="364">
        <v>0</v>
      </c>
      <c r="Z7" s="364">
        <v>0</v>
      </c>
      <c r="AA7" s="364">
        <v>0</v>
      </c>
      <c r="AB7" s="364">
        <v>0</v>
      </c>
      <c r="AC7" s="364">
        <v>0</v>
      </c>
      <c r="AD7" s="364">
        <v>0</v>
      </c>
      <c r="AE7" s="364">
        <v>0</v>
      </c>
      <c r="AF7" s="364">
        <v>0</v>
      </c>
      <c r="AG7" s="364">
        <v>0</v>
      </c>
      <c r="AH7" s="364">
        <v>0</v>
      </c>
      <c r="AI7" s="364">
        <v>0</v>
      </c>
      <c r="AJ7" s="364">
        <v>0</v>
      </c>
      <c r="AK7" s="364">
        <v>0</v>
      </c>
      <c r="AL7" s="364">
        <v>0</v>
      </c>
      <c r="AM7" s="364">
        <v>0</v>
      </c>
      <c r="AN7" s="364">
        <v>0</v>
      </c>
      <c r="AO7" s="364">
        <v>0</v>
      </c>
      <c r="AP7" s="364">
        <v>0</v>
      </c>
      <c r="AQ7" s="364">
        <v>0</v>
      </c>
      <c r="AR7" s="364">
        <v>0</v>
      </c>
      <c r="AS7" s="364">
        <v>0</v>
      </c>
      <c r="AT7" s="364">
        <v>0</v>
      </c>
      <c r="AU7" s="364">
        <v>0</v>
      </c>
      <c r="AV7" s="364">
        <v>0</v>
      </c>
      <c r="AW7" s="364">
        <v>0</v>
      </c>
      <c r="AX7" s="364">
        <v>0</v>
      </c>
      <c r="AY7" s="364">
        <v>0</v>
      </c>
      <c r="AZ7" s="364">
        <v>0</v>
      </c>
      <c r="BA7" s="364">
        <v>0</v>
      </c>
      <c r="BB7" s="364">
        <v>0</v>
      </c>
      <c r="BC7" s="364">
        <v>0</v>
      </c>
      <c r="BD7" s="364">
        <v>0</v>
      </c>
      <c r="BE7" s="364">
        <v>0</v>
      </c>
      <c r="BF7" s="364">
        <v>0</v>
      </c>
      <c r="BG7" s="364">
        <v>0</v>
      </c>
      <c r="BH7" s="364">
        <v>0</v>
      </c>
      <c r="BI7" s="364">
        <v>0</v>
      </c>
      <c r="BJ7" s="364">
        <v>0</v>
      </c>
      <c r="BK7" s="364">
        <v>0</v>
      </c>
      <c r="BL7" s="364">
        <v>944.21315574012146</v>
      </c>
      <c r="BM7" s="364">
        <v>1026.3094368543275</v>
      </c>
      <c r="BN7" s="364">
        <v>1083.9569208671562</v>
      </c>
      <c r="BO7" s="364">
        <v>1097.3255047744601</v>
      </c>
      <c r="BP7" s="364">
        <v>1110.9613710199749</v>
      </c>
      <c r="BQ7" s="364">
        <v>0</v>
      </c>
      <c r="BR7" s="364">
        <v>0</v>
      </c>
      <c r="BS7" s="364">
        <v>0</v>
      </c>
      <c r="BT7" s="364">
        <v>0</v>
      </c>
      <c r="BU7" s="364">
        <v>0</v>
      </c>
      <c r="BV7" s="364">
        <v>0</v>
      </c>
      <c r="BW7" s="364">
        <v>0</v>
      </c>
      <c r="BX7" s="373">
        <v>0</v>
      </c>
      <c r="BY7" s="373">
        <v>0</v>
      </c>
      <c r="BZ7" s="365">
        <v>0</v>
      </c>
    </row>
    <row r="8" spans="1:78" x14ac:dyDescent="0.35">
      <c r="A8" s="396"/>
      <c r="B8" s="61" t="s">
        <v>412</v>
      </c>
      <c r="C8" s="395"/>
      <c r="D8" s="364">
        <v>0</v>
      </c>
      <c r="E8" s="364">
        <v>0</v>
      </c>
      <c r="F8" s="364">
        <v>0</v>
      </c>
      <c r="G8" s="364">
        <v>0</v>
      </c>
      <c r="H8" s="364">
        <v>0</v>
      </c>
      <c r="I8" s="364">
        <v>0</v>
      </c>
      <c r="J8" s="364">
        <v>0</v>
      </c>
      <c r="K8" s="364">
        <v>0</v>
      </c>
      <c r="L8" s="364">
        <v>0</v>
      </c>
      <c r="M8" s="364">
        <v>0</v>
      </c>
      <c r="N8" s="364">
        <v>0</v>
      </c>
      <c r="O8" s="364">
        <v>0</v>
      </c>
      <c r="P8" s="364">
        <v>0</v>
      </c>
      <c r="Q8" s="364">
        <v>0</v>
      </c>
      <c r="R8" s="364">
        <v>0</v>
      </c>
      <c r="S8" s="364">
        <v>0</v>
      </c>
      <c r="T8" s="364">
        <v>0</v>
      </c>
      <c r="U8" s="364">
        <v>0</v>
      </c>
      <c r="V8" s="364">
        <v>0</v>
      </c>
      <c r="W8" s="364">
        <v>0</v>
      </c>
      <c r="X8" s="364">
        <v>0</v>
      </c>
      <c r="Y8" s="364">
        <v>0</v>
      </c>
      <c r="Z8" s="364">
        <v>0</v>
      </c>
      <c r="AA8" s="364">
        <v>0</v>
      </c>
      <c r="AB8" s="364">
        <v>0</v>
      </c>
      <c r="AC8" s="364">
        <v>0</v>
      </c>
      <c r="AD8" s="364">
        <v>0</v>
      </c>
      <c r="AE8" s="364">
        <v>0</v>
      </c>
      <c r="AF8" s="364">
        <v>0</v>
      </c>
      <c r="AG8" s="364">
        <v>0</v>
      </c>
      <c r="AH8" s="364">
        <v>0</v>
      </c>
      <c r="AI8" s="364">
        <v>0</v>
      </c>
      <c r="AJ8" s="364">
        <v>0</v>
      </c>
      <c r="AK8" s="364">
        <v>0</v>
      </c>
      <c r="AL8" s="364">
        <v>0</v>
      </c>
      <c r="AM8" s="364">
        <v>0</v>
      </c>
      <c r="AN8" s="364">
        <v>0</v>
      </c>
      <c r="AO8" s="364">
        <v>0</v>
      </c>
      <c r="AP8" s="364">
        <v>0</v>
      </c>
      <c r="AQ8" s="364">
        <v>0</v>
      </c>
      <c r="AR8" s="364">
        <v>0</v>
      </c>
      <c r="AS8" s="364">
        <v>0</v>
      </c>
      <c r="AT8" s="364">
        <v>0</v>
      </c>
      <c r="AU8" s="364">
        <v>0</v>
      </c>
      <c r="AV8" s="364">
        <v>0</v>
      </c>
      <c r="AW8" s="364">
        <v>0</v>
      </c>
      <c r="AX8" s="364">
        <v>0</v>
      </c>
      <c r="AY8" s="364">
        <v>0</v>
      </c>
      <c r="AZ8" s="364">
        <v>0</v>
      </c>
      <c r="BA8" s="364">
        <v>0</v>
      </c>
      <c r="BB8" s="364">
        <v>0</v>
      </c>
      <c r="BC8" s="364">
        <v>0</v>
      </c>
      <c r="BD8" s="364">
        <v>0</v>
      </c>
      <c r="BE8" s="364">
        <v>0</v>
      </c>
      <c r="BF8" s="364">
        <v>0</v>
      </c>
      <c r="BG8" s="364">
        <v>0</v>
      </c>
      <c r="BH8" s="364">
        <v>0</v>
      </c>
      <c r="BI8" s="364">
        <v>0</v>
      </c>
      <c r="BJ8" s="364">
        <v>0</v>
      </c>
      <c r="BK8" s="364">
        <v>0</v>
      </c>
      <c r="BL8" s="364">
        <v>548.72375959129954</v>
      </c>
      <c r="BM8" s="364">
        <v>539.7901437571029</v>
      </c>
      <c r="BN8" s="364">
        <v>504.78300198133326</v>
      </c>
      <c r="BO8" s="364">
        <v>443.73935361736528</v>
      </c>
      <c r="BP8" s="364">
        <v>399.82414747873798</v>
      </c>
      <c r="BQ8" s="364">
        <v>0</v>
      </c>
      <c r="BR8" s="364">
        <v>0</v>
      </c>
      <c r="BS8" s="364">
        <v>0</v>
      </c>
      <c r="BT8" s="364">
        <v>0</v>
      </c>
      <c r="BU8" s="364">
        <v>0</v>
      </c>
      <c r="BV8" s="364">
        <v>0</v>
      </c>
      <c r="BW8" s="364">
        <v>0</v>
      </c>
      <c r="BX8" s="373">
        <v>0</v>
      </c>
      <c r="BY8" s="373">
        <v>0</v>
      </c>
      <c r="BZ8" s="365">
        <v>0</v>
      </c>
    </row>
    <row r="9" spans="1:78" x14ac:dyDescent="0.35">
      <c r="A9" s="396"/>
      <c r="B9" s="61" t="s">
        <v>361</v>
      </c>
      <c r="C9" s="395"/>
      <c r="D9" s="364">
        <v>0</v>
      </c>
      <c r="E9" s="364">
        <v>0</v>
      </c>
      <c r="F9" s="364">
        <v>0</v>
      </c>
      <c r="G9" s="364">
        <v>0</v>
      </c>
      <c r="H9" s="364">
        <v>0</v>
      </c>
      <c r="I9" s="364">
        <v>0</v>
      </c>
      <c r="J9" s="364">
        <v>0</v>
      </c>
      <c r="K9" s="364">
        <v>0</v>
      </c>
      <c r="L9" s="364">
        <v>0</v>
      </c>
      <c r="M9" s="364">
        <v>0</v>
      </c>
      <c r="N9" s="364">
        <v>0</v>
      </c>
      <c r="O9" s="364">
        <v>0</v>
      </c>
      <c r="P9" s="364">
        <v>0</v>
      </c>
      <c r="Q9" s="364">
        <v>0</v>
      </c>
      <c r="R9" s="364">
        <v>0</v>
      </c>
      <c r="S9" s="364">
        <v>0</v>
      </c>
      <c r="T9" s="364">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364">
        <v>0</v>
      </c>
      <c r="AW9" s="364">
        <v>0</v>
      </c>
      <c r="AX9" s="364">
        <v>0</v>
      </c>
      <c r="AY9" s="364">
        <v>0</v>
      </c>
      <c r="AZ9" s="364">
        <v>0</v>
      </c>
      <c r="BA9" s="364">
        <v>0</v>
      </c>
      <c r="BB9" s="364">
        <v>0</v>
      </c>
      <c r="BC9" s="364">
        <v>0</v>
      </c>
      <c r="BD9" s="364">
        <v>0</v>
      </c>
      <c r="BE9" s="364">
        <v>0</v>
      </c>
      <c r="BF9" s="364">
        <v>0</v>
      </c>
      <c r="BG9" s="364">
        <v>0</v>
      </c>
      <c r="BH9" s="364">
        <v>0</v>
      </c>
      <c r="BI9" s="364">
        <v>0</v>
      </c>
      <c r="BJ9" s="364">
        <v>0</v>
      </c>
      <c r="BK9" s="364">
        <v>0</v>
      </c>
      <c r="BL9" s="364">
        <v>90.993787458770441</v>
      </c>
      <c r="BM9" s="364">
        <v>106.36432472921662</v>
      </c>
      <c r="BN9" s="364">
        <v>123.81489727307819</v>
      </c>
      <c r="BO9" s="364">
        <v>134.65359309032178</v>
      </c>
      <c r="BP9" s="364">
        <v>148.92426813359887</v>
      </c>
      <c r="BQ9" s="364">
        <v>0</v>
      </c>
      <c r="BR9" s="364">
        <v>0</v>
      </c>
      <c r="BS9" s="364">
        <v>0</v>
      </c>
      <c r="BT9" s="364">
        <v>0</v>
      </c>
      <c r="BU9" s="364">
        <v>0</v>
      </c>
      <c r="BV9" s="364">
        <v>0</v>
      </c>
      <c r="BW9" s="364">
        <v>0</v>
      </c>
      <c r="BX9" s="373">
        <v>0</v>
      </c>
      <c r="BY9" s="373">
        <v>0</v>
      </c>
      <c r="BZ9" s="365">
        <v>0</v>
      </c>
    </row>
    <row r="10" spans="1:78" x14ac:dyDescent="0.35">
      <c r="A10" s="396"/>
      <c r="B10" s="61" t="s">
        <v>413</v>
      </c>
      <c r="C10" s="395"/>
      <c r="D10" s="364">
        <v>0</v>
      </c>
      <c r="E10" s="364">
        <v>0</v>
      </c>
      <c r="F10" s="364">
        <v>0</v>
      </c>
      <c r="G10" s="364">
        <v>0</v>
      </c>
      <c r="H10" s="364">
        <v>0</v>
      </c>
      <c r="I10" s="364">
        <v>0</v>
      </c>
      <c r="J10" s="364">
        <v>0</v>
      </c>
      <c r="K10" s="364">
        <v>0</v>
      </c>
      <c r="L10" s="364">
        <v>0</v>
      </c>
      <c r="M10" s="364">
        <v>0</v>
      </c>
      <c r="N10" s="364">
        <v>0</v>
      </c>
      <c r="O10" s="364">
        <v>0</v>
      </c>
      <c r="P10" s="364">
        <v>0</v>
      </c>
      <c r="Q10" s="364">
        <v>0</v>
      </c>
      <c r="R10" s="364">
        <v>0</v>
      </c>
      <c r="S10" s="364">
        <v>0</v>
      </c>
      <c r="T10" s="364">
        <v>0</v>
      </c>
      <c r="U10" s="364">
        <v>0</v>
      </c>
      <c r="V10" s="364">
        <v>0</v>
      </c>
      <c r="W10" s="364">
        <v>0</v>
      </c>
      <c r="X10" s="364">
        <v>0</v>
      </c>
      <c r="Y10" s="364">
        <v>0</v>
      </c>
      <c r="Z10" s="364">
        <v>0</v>
      </c>
      <c r="AA10" s="364">
        <v>0</v>
      </c>
      <c r="AB10" s="364">
        <v>0</v>
      </c>
      <c r="AC10" s="364">
        <v>0</v>
      </c>
      <c r="AD10" s="364">
        <v>0</v>
      </c>
      <c r="AE10" s="364">
        <v>0</v>
      </c>
      <c r="AF10" s="364">
        <v>0</v>
      </c>
      <c r="AG10" s="364">
        <v>0</v>
      </c>
      <c r="AH10" s="364">
        <v>0</v>
      </c>
      <c r="AI10" s="364">
        <v>0</v>
      </c>
      <c r="AJ10" s="364">
        <v>0</v>
      </c>
      <c r="AK10" s="364">
        <v>0</v>
      </c>
      <c r="AL10" s="364">
        <v>0</v>
      </c>
      <c r="AM10" s="364">
        <v>0</v>
      </c>
      <c r="AN10" s="364">
        <v>0</v>
      </c>
      <c r="AO10" s="364">
        <v>0</v>
      </c>
      <c r="AP10" s="364">
        <v>0</v>
      </c>
      <c r="AQ10" s="364">
        <v>0</v>
      </c>
      <c r="AR10" s="364">
        <v>0</v>
      </c>
      <c r="AS10" s="364">
        <v>0</v>
      </c>
      <c r="AT10" s="364">
        <v>0</v>
      </c>
      <c r="AU10" s="364">
        <v>0</v>
      </c>
      <c r="AV10" s="364">
        <v>0</v>
      </c>
      <c r="AW10" s="364">
        <v>0</v>
      </c>
      <c r="AX10" s="364">
        <v>0</v>
      </c>
      <c r="AY10" s="364">
        <v>0</v>
      </c>
      <c r="AZ10" s="364">
        <v>0</v>
      </c>
      <c r="BA10" s="364">
        <v>0</v>
      </c>
      <c r="BB10" s="364">
        <v>0</v>
      </c>
      <c r="BC10" s="364">
        <v>0</v>
      </c>
      <c r="BD10" s="364">
        <v>0</v>
      </c>
      <c r="BE10" s="364">
        <v>0</v>
      </c>
      <c r="BF10" s="364">
        <v>0</v>
      </c>
      <c r="BG10" s="364">
        <v>0</v>
      </c>
      <c r="BH10" s="364">
        <v>0</v>
      </c>
      <c r="BI10" s="364">
        <v>0</v>
      </c>
      <c r="BJ10" s="364">
        <v>0</v>
      </c>
      <c r="BK10" s="364">
        <v>0</v>
      </c>
      <c r="BL10" s="364">
        <v>160.10370387808047</v>
      </c>
      <c r="BM10" s="364">
        <v>169.9076006622407</v>
      </c>
      <c r="BN10" s="364">
        <v>169.73026830045234</v>
      </c>
      <c r="BO10" s="364">
        <v>154.35312752812516</v>
      </c>
      <c r="BP10" s="364">
        <v>129.85184372983497</v>
      </c>
      <c r="BQ10" s="364">
        <v>0</v>
      </c>
      <c r="BR10" s="364">
        <v>0</v>
      </c>
      <c r="BS10" s="364">
        <v>0</v>
      </c>
      <c r="BT10" s="364">
        <v>0</v>
      </c>
      <c r="BU10" s="364">
        <v>0</v>
      </c>
      <c r="BV10" s="364">
        <v>0</v>
      </c>
      <c r="BW10" s="364">
        <v>0</v>
      </c>
      <c r="BX10" s="373">
        <v>0</v>
      </c>
      <c r="BY10" s="373">
        <v>0</v>
      </c>
      <c r="BZ10" s="365">
        <v>0</v>
      </c>
    </row>
    <row r="11" spans="1:78" ht="26.25" customHeight="1" x14ac:dyDescent="0.35">
      <c r="A11" s="396"/>
      <c r="B11" s="61" t="s">
        <v>414</v>
      </c>
      <c r="C11" s="395"/>
      <c r="D11" s="364">
        <v>0</v>
      </c>
      <c r="E11" s="364">
        <v>0</v>
      </c>
      <c r="F11" s="364">
        <v>0</v>
      </c>
      <c r="G11" s="364">
        <v>0</v>
      </c>
      <c r="H11" s="364">
        <v>0</v>
      </c>
      <c r="I11" s="364">
        <v>0</v>
      </c>
      <c r="J11" s="364">
        <v>0</v>
      </c>
      <c r="K11" s="364">
        <v>0</v>
      </c>
      <c r="L11" s="364">
        <v>0</v>
      </c>
      <c r="M11" s="364">
        <v>0</v>
      </c>
      <c r="N11" s="364">
        <v>0</v>
      </c>
      <c r="O11" s="364">
        <v>0</v>
      </c>
      <c r="P11" s="364">
        <v>0</v>
      </c>
      <c r="Q11" s="364">
        <v>0</v>
      </c>
      <c r="R11" s="364">
        <v>0</v>
      </c>
      <c r="S11" s="364">
        <v>0</v>
      </c>
      <c r="T11" s="364">
        <v>0</v>
      </c>
      <c r="U11" s="364">
        <v>0</v>
      </c>
      <c r="V11" s="364">
        <v>0</v>
      </c>
      <c r="W11" s="364">
        <v>0</v>
      </c>
      <c r="X11" s="364">
        <v>0</v>
      </c>
      <c r="Y11" s="364">
        <v>0</v>
      </c>
      <c r="Z11" s="364">
        <v>0</v>
      </c>
      <c r="AA11" s="364">
        <v>0</v>
      </c>
      <c r="AB11" s="364">
        <v>0</v>
      </c>
      <c r="AC11" s="364">
        <v>0</v>
      </c>
      <c r="AD11" s="364">
        <v>0</v>
      </c>
      <c r="AE11" s="364">
        <v>0</v>
      </c>
      <c r="AF11" s="364">
        <v>0</v>
      </c>
      <c r="AG11" s="364">
        <v>0</v>
      </c>
      <c r="AH11" s="364">
        <v>0</v>
      </c>
      <c r="AI11" s="364">
        <v>0</v>
      </c>
      <c r="AJ11" s="364">
        <v>0</v>
      </c>
      <c r="AK11" s="364">
        <v>0</v>
      </c>
      <c r="AL11" s="364">
        <v>0</v>
      </c>
      <c r="AM11" s="364">
        <v>0</v>
      </c>
      <c r="AN11" s="364">
        <v>0</v>
      </c>
      <c r="AO11" s="364">
        <v>0</v>
      </c>
      <c r="AP11" s="364">
        <v>0</v>
      </c>
      <c r="AQ11" s="364">
        <v>0</v>
      </c>
      <c r="AR11" s="364">
        <v>0</v>
      </c>
      <c r="AS11" s="364">
        <v>0</v>
      </c>
      <c r="AT11" s="364">
        <v>0</v>
      </c>
      <c r="AU11" s="364">
        <v>0</v>
      </c>
      <c r="AV11" s="364">
        <v>0</v>
      </c>
      <c r="AW11" s="364">
        <v>0</v>
      </c>
      <c r="AX11" s="364">
        <v>0</v>
      </c>
      <c r="AY11" s="364">
        <v>0</v>
      </c>
      <c r="AZ11" s="364">
        <v>0</v>
      </c>
      <c r="BA11" s="364">
        <v>0</v>
      </c>
      <c r="BB11" s="364">
        <v>0</v>
      </c>
      <c r="BC11" s="364">
        <v>0</v>
      </c>
      <c r="BD11" s="364">
        <v>0</v>
      </c>
      <c r="BE11" s="364">
        <v>0</v>
      </c>
      <c r="BF11" s="364">
        <v>0</v>
      </c>
      <c r="BG11" s="364">
        <v>0</v>
      </c>
      <c r="BH11" s="364">
        <v>0</v>
      </c>
      <c r="BI11" s="364">
        <v>0</v>
      </c>
      <c r="BJ11" s="364">
        <v>0</v>
      </c>
      <c r="BK11" s="364">
        <v>0</v>
      </c>
      <c r="BL11" s="364">
        <v>1640.5339423645937</v>
      </c>
      <c r="BM11" s="364">
        <v>1684.6942545741524</v>
      </c>
      <c r="BN11" s="364">
        <v>1704.7825727712873</v>
      </c>
      <c r="BO11" s="364">
        <v>1660.9634499654603</v>
      </c>
      <c r="BP11" s="364">
        <v>1590.5767319556921</v>
      </c>
      <c r="BQ11" s="364">
        <v>0</v>
      </c>
      <c r="BR11" s="364">
        <v>0</v>
      </c>
      <c r="BS11" s="364">
        <v>0</v>
      </c>
      <c r="BT11" s="364">
        <v>0</v>
      </c>
      <c r="BU11" s="364">
        <v>0</v>
      </c>
      <c r="BV11" s="364">
        <v>0</v>
      </c>
      <c r="BW11" s="364">
        <v>0</v>
      </c>
      <c r="BX11" s="373">
        <v>0</v>
      </c>
      <c r="BY11" s="373">
        <v>0</v>
      </c>
      <c r="BZ11" s="365">
        <v>0</v>
      </c>
    </row>
    <row r="12" spans="1:78" x14ac:dyDescent="0.35">
      <c r="A12" s="396"/>
      <c r="B12" s="61" t="s">
        <v>362</v>
      </c>
      <c r="C12" s="395"/>
      <c r="D12" s="364">
        <v>0</v>
      </c>
      <c r="E12" s="364">
        <v>0</v>
      </c>
      <c r="F12" s="364">
        <v>0</v>
      </c>
      <c r="G12" s="364">
        <v>0</v>
      </c>
      <c r="H12" s="364">
        <v>0</v>
      </c>
      <c r="I12" s="364">
        <v>0</v>
      </c>
      <c r="J12" s="364">
        <v>0</v>
      </c>
      <c r="K12" s="364">
        <v>0</v>
      </c>
      <c r="L12" s="364">
        <v>0</v>
      </c>
      <c r="M12" s="364">
        <v>0</v>
      </c>
      <c r="N12" s="364">
        <v>0</v>
      </c>
      <c r="O12" s="364">
        <v>0</v>
      </c>
      <c r="P12" s="364">
        <v>0</v>
      </c>
      <c r="Q12" s="364">
        <v>0</v>
      </c>
      <c r="R12" s="364">
        <v>0</v>
      </c>
      <c r="S12" s="364">
        <v>0</v>
      </c>
      <c r="T12" s="364">
        <v>0</v>
      </c>
      <c r="U12" s="364">
        <v>0</v>
      </c>
      <c r="V12" s="364">
        <v>0</v>
      </c>
      <c r="W12" s="364">
        <v>0</v>
      </c>
      <c r="X12" s="364">
        <v>0</v>
      </c>
      <c r="Y12" s="364">
        <v>0</v>
      </c>
      <c r="Z12" s="364">
        <v>0</v>
      </c>
      <c r="AA12" s="364">
        <v>0</v>
      </c>
      <c r="AB12" s="364">
        <v>0</v>
      </c>
      <c r="AC12" s="364">
        <v>0</v>
      </c>
      <c r="AD12" s="364">
        <v>0</v>
      </c>
      <c r="AE12" s="364">
        <v>0</v>
      </c>
      <c r="AF12" s="364">
        <v>0</v>
      </c>
      <c r="AG12" s="364">
        <v>0</v>
      </c>
      <c r="AH12" s="364">
        <v>0</v>
      </c>
      <c r="AI12" s="364">
        <v>0</v>
      </c>
      <c r="AJ12" s="364">
        <v>0</v>
      </c>
      <c r="AK12" s="364">
        <v>0</v>
      </c>
      <c r="AL12" s="364">
        <v>0</v>
      </c>
      <c r="AM12" s="364">
        <v>0</v>
      </c>
      <c r="AN12" s="364">
        <v>0</v>
      </c>
      <c r="AO12" s="364">
        <v>0</v>
      </c>
      <c r="AP12" s="364">
        <v>0</v>
      </c>
      <c r="AQ12" s="364">
        <v>0</v>
      </c>
      <c r="AR12" s="364">
        <v>0</v>
      </c>
      <c r="AS12" s="364">
        <v>0</v>
      </c>
      <c r="AT12" s="364">
        <v>0</v>
      </c>
      <c r="AU12" s="364">
        <v>0</v>
      </c>
      <c r="AV12" s="364">
        <v>0</v>
      </c>
      <c r="AW12" s="364">
        <v>0</v>
      </c>
      <c r="AX12" s="364">
        <v>0</v>
      </c>
      <c r="AY12" s="364">
        <v>0</v>
      </c>
      <c r="AZ12" s="364">
        <v>0</v>
      </c>
      <c r="BA12" s="364">
        <v>0</v>
      </c>
      <c r="BB12" s="364">
        <v>0</v>
      </c>
      <c r="BC12" s="364">
        <v>0</v>
      </c>
      <c r="BD12" s="364">
        <v>0</v>
      </c>
      <c r="BE12" s="364">
        <v>0</v>
      </c>
      <c r="BF12" s="364">
        <v>0</v>
      </c>
      <c r="BG12" s="364">
        <v>0</v>
      </c>
      <c r="BH12" s="364">
        <v>0</v>
      </c>
      <c r="BI12" s="364">
        <v>0</v>
      </c>
      <c r="BJ12" s="364">
        <v>0</v>
      </c>
      <c r="BK12" s="364">
        <v>0</v>
      </c>
      <c r="BL12" s="364">
        <v>23.082844298202023</v>
      </c>
      <c r="BM12" s="364">
        <v>28.427885672585596</v>
      </c>
      <c r="BN12" s="364">
        <v>34.419420881684694</v>
      </c>
      <c r="BO12" s="364">
        <v>38.184232300479046</v>
      </c>
      <c r="BP12" s="364">
        <v>45.841252968819461</v>
      </c>
      <c r="BQ12" s="364">
        <v>0</v>
      </c>
      <c r="BR12" s="364">
        <v>0</v>
      </c>
      <c r="BS12" s="364">
        <v>0</v>
      </c>
      <c r="BT12" s="364">
        <v>0</v>
      </c>
      <c r="BU12" s="364">
        <v>0</v>
      </c>
      <c r="BV12" s="364">
        <v>0</v>
      </c>
      <c r="BW12" s="364">
        <v>0</v>
      </c>
      <c r="BX12" s="373">
        <v>0</v>
      </c>
      <c r="BY12" s="373">
        <v>0</v>
      </c>
      <c r="BZ12" s="365">
        <v>0</v>
      </c>
    </row>
    <row r="13" spans="1:78" x14ac:dyDescent="0.35">
      <c r="A13" s="396"/>
      <c r="B13" s="61" t="s">
        <v>415</v>
      </c>
      <c r="C13" s="395"/>
      <c r="D13" s="364">
        <v>0</v>
      </c>
      <c r="E13" s="364">
        <v>0</v>
      </c>
      <c r="F13" s="364">
        <v>0</v>
      </c>
      <c r="G13" s="364">
        <v>0</v>
      </c>
      <c r="H13" s="364">
        <v>0</v>
      </c>
      <c r="I13" s="364">
        <v>0</v>
      </c>
      <c r="J13" s="364">
        <v>0</v>
      </c>
      <c r="K13" s="364">
        <v>0</v>
      </c>
      <c r="L13" s="364">
        <v>0</v>
      </c>
      <c r="M13" s="364">
        <v>0</v>
      </c>
      <c r="N13" s="364">
        <v>0</v>
      </c>
      <c r="O13" s="364">
        <v>0</v>
      </c>
      <c r="P13" s="364">
        <v>0</v>
      </c>
      <c r="Q13" s="364">
        <v>0</v>
      </c>
      <c r="R13" s="364">
        <v>0</v>
      </c>
      <c r="S13" s="364">
        <v>0</v>
      </c>
      <c r="T13" s="364">
        <v>0</v>
      </c>
      <c r="U13" s="364">
        <v>0</v>
      </c>
      <c r="V13" s="364">
        <v>0</v>
      </c>
      <c r="W13" s="364">
        <v>0</v>
      </c>
      <c r="X13" s="364">
        <v>0</v>
      </c>
      <c r="Y13" s="364">
        <v>0</v>
      </c>
      <c r="Z13" s="364">
        <v>0</v>
      </c>
      <c r="AA13" s="364">
        <v>0</v>
      </c>
      <c r="AB13" s="364">
        <v>0</v>
      </c>
      <c r="AC13" s="364">
        <v>0</v>
      </c>
      <c r="AD13" s="364">
        <v>0</v>
      </c>
      <c r="AE13" s="364">
        <v>0</v>
      </c>
      <c r="AF13" s="364">
        <v>0</v>
      </c>
      <c r="AG13" s="364">
        <v>0</v>
      </c>
      <c r="AH13" s="364">
        <v>0</v>
      </c>
      <c r="AI13" s="364">
        <v>0</v>
      </c>
      <c r="AJ13" s="364">
        <v>0</v>
      </c>
      <c r="AK13" s="364">
        <v>0</v>
      </c>
      <c r="AL13" s="364">
        <v>0</v>
      </c>
      <c r="AM13" s="364">
        <v>0</v>
      </c>
      <c r="AN13" s="364">
        <v>0</v>
      </c>
      <c r="AO13" s="364">
        <v>0</v>
      </c>
      <c r="AP13" s="364">
        <v>0</v>
      </c>
      <c r="AQ13" s="364">
        <v>0</v>
      </c>
      <c r="AR13" s="364">
        <v>0</v>
      </c>
      <c r="AS13" s="364">
        <v>0</v>
      </c>
      <c r="AT13" s="364">
        <v>0</v>
      </c>
      <c r="AU13" s="364">
        <v>0</v>
      </c>
      <c r="AV13" s="364">
        <v>0</v>
      </c>
      <c r="AW13" s="364">
        <v>0</v>
      </c>
      <c r="AX13" s="364">
        <v>0</v>
      </c>
      <c r="AY13" s="364">
        <v>0</v>
      </c>
      <c r="AZ13" s="364">
        <v>0</v>
      </c>
      <c r="BA13" s="364">
        <v>0</v>
      </c>
      <c r="BB13" s="364">
        <v>0</v>
      </c>
      <c r="BC13" s="364">
        <v>0</v>
      </c>
      <c r="BD13" s="364">
        <v>0</v>
      </c>
      <c r="BE13" s="364">
        <v>0</v>
      </c>
      <c r="BF13" s="364">
        <v>0</v>
      </c>
      <c r="BG13" s="364">
        <v>0</v>
      </c>
      <c r="BH13" s="364">
        <v>0</v>
      </c>
      <c r="BI13" s="364">
        <v>0</v>
      </c>
      <c r="BJ13" s="364">
        <v>0</v>
      </c>
      <c r="BK13" s="364">
        <v>0</v>
      </c>
      <c r="BL13" s="364">
        <v>5.4657403293191589</v>
      </c>
      <c r="BM13" s="364">
        <v>6.0969998242253682</v>
      </c>
      <c r="BN13" s="364">
        <v>6.8956510417745456</v>
      </c>
      <c r="BO13" s="364">
        <v>6.7893805407546886</v>
      </c>
      <c r="BP13" s="364">
        <v>6.7126372311936491</v>
      </c>
      <c r="BQ13" s="364">
        <v>0</v>
      </c>
      <c r="BR13" s="364">
        <v>0</v>
      </c>
      <c r="BS13" s="364">
        <v>0</v>
      </c>
      <c r="BT13" s="364">
        <v>0</v>
      </c>
      <c r="BU13" s="364">
        <v>0</v>
      </c>
      <c r="BV13" s="364">
        <v>0</v>
      </c>
      <c r="BW13" s="364">
        <v>0</v>
      </c>
      <c r="BX13" s="373">
        <v>0</v>
      </c>
      <c r="BY13" s="373">
        <v>0</v>
      </c>
      <c r="BZ13" s="365">
        <v>0</v>
      </c>
    </row>
    <row r="14" spans="1:78" x14ac:dyDescent="0.35">
      <c r="A14" s="396"/>
      <c r="B14" s="61" t="s">
        <v>32</v>
      </c>
      <c r="C14" s="395"/>
      <c r="D14" s="364">
        <v>0</v>
      </c>
      <c r="E14" s="364">
        <v>0</v>
      </c>
      <c r="F14" s="364">
        <v>0</v>
      </c>
      <c r="G14" s="364">
        <v>0</v>
      </c>
      <c r="H14" s="364">
        <v>0</v>
      </c>
      <c r="I14" s="364">
        <v>0</v>
      </c>
      <c r="J14" s="364">
        <v>0</v>
      </c>
      <c r="K14" s="364">
        <v>0</v>
      </c>
      <c r="L14" s="364">
        <v>0</v>
      </c>
      <c r="M14" s="364">
        <v>0</v>
      </c>
      <c r="N14" s="364">
        <v>0</v>
      </c>
      <c r="O14" s="364">
        <v>0</v>
      </c>
      <c r="P14" s="364">
        <v>0</v>
      </c>
      <c r="Q14" s="364">
        <v>0</v>
      </c>
      <c r="R14" s="364">
        <v>0</v>
      </c>
      <c r="S14" s="364">
        <v>0</v>
      </c>
      <c r="T14" s="364">
        <v>0</v>
      </c>
      <c r="U14" s="364">
        <v>0</v>
      </c>
      <c r="V14" s="364">
        <v>0</v>
      </c>
      <c r="W14" s="364">
        <v>0</v>
      </c>
      <c r="X14" s="364">
        <v>0</v>
      </c>
      <c r="Y14" s="364">
        <v>0</v>
      </c>
      <c r="Z14" s="364">
        <v>0</v>
      </c>
      <c r="AA14" s="364">
        <v>0</v>
      </c>
      <c r="AB14" s="364">
        <v>0</v>
      </c>
      <c r="AC14" s="364">
        <v>0</v>
      </c>
      <c r="AD14" s="364">
        <v>0</v>
      </c>
      <c r="AE14" s="364">
        <v>0</v>
      </c>
      <c r="AF14" s="364">
        <v>0</v>
      </c>
      <c r="AG14" s="364">
        <v>0</v>
      </c>
      <c r="AH14" s="364">
        <v>0</v>
      </c>
      <c r="AI14" s="364">
        <v>0</v>
      </c>
      <c r="AJ14" s="364">
        <v>0</v>
      </c>
      <c r="AK14" s="364">
        <v>0</v>
      </c>
      <c r="AL14" s="364">
        <v>0</v>
      </c>
      <c r="AM14" s="364">
        <v>0</v>
      </c>
      <c r="AN14" s="364">
        <v>0</v>
      </c>
      <c r="AO14" s="364">
        <v>0</v>
      </c>
      <c r="AP14" s="364">
        <v>0</v>
      </c>
      <c r="AQ14" s="364">
        <v>0</v>
      </c>
      <c r="AR14" s="364">
        <v>0</v>
      </c>
      <c r="AS14" s="364">
        <v>0</v>
      </c>
      <c r="AT14" s="364">
        <v>0</v>
      </c>
      <c r="AU14" s="364">
        <v>0</v>
      </c>
      <c r="AV14" s="364">
        <v>0</v>
      </c>
      <c r="AW14" s="364">
        <v>0</v>
      </c>
      <c r="AX14" s="364">
        <v>0</v>
      </c>
      <c r="AY14" s="364">
        <v>0</v>
      </c>
      <c r="AZ14" s="364">
        <v>0</v>
      </c>
      <c r="BA14" s="364">
        <v>0</v>
      </c>
      <c r="BB14" s="364">
        <v>0</v>
      </c>
      <c r="BC14" s="364">
        <v>0</v>
      </c>
      <c r="BD14" s="364">
        <v>0</v>
      </c>
      <c r="BE14" s="364">
        <v>0</v>
      </c>
      <c r="BF14" s="364">
        <v>0</v>
      </c>
      <c r="BG14" s="364">
        <v>0</v>
      </c>
      <c r="BH14" s="364">
        <v>0</v>
      </c>
      <c r="BI14" s="364">
        <v>0</v>
      </c>
      <c r="BJ14" s="364">
        <v>0</v>
      </c>
      <c r="BK14" s="364">
        <v>0</v>
      </c>
      <c r="BL14" s="364">
        <v>311.10320714739561</v>
      </c>
      <c r="BM14" s="364">
        <v>322.0954267879905</v>
      </c>
      <c r="BN14" s="364">
        <v>328.73751436019393</v>
      </c>
      <c r="BO14" s="364">
        <v>321.81967597883261</v>
      </c>
      <c r="BP14" s="364">
        <v>330.48284130260879</v>
      </c>
      <c r="BQ14" s="364">
        <v>0</v>
      </c>
      <c r="BR14" s="364">
        <v>0</v>
      </c>
      <c r="BS14" s="364">
        <v>0</v>
      </c>
      <c r="BT14" s="364">
        <v>0</v>
      </c>
      <c r="BU14" s="364">
        <v>0</v>
      </c>
      <c r="BV14" s="364">
        <v>0</v>
      </c>
      <c r="BW14" s="364">
        <v>0</v>
      </c>
      <c r="BX14" s="373">
        <v>0</v>
      </c>
      <c r="BY14" s="373">
        <v>0</v>
      </c>
      <c r="BZ14" s="365">
        <v>0</v>
      </c>
    </row>
    <row r="15" spans="1:78" x14ac:dyDescent="0.35">
      <c r="A15" s="396"/>
      <c r="B15" s="61" t="s">
        <v>416</v>
      </c>
      <c r="C15" s="395"/>
      <c r="D15" s="364">
        <v>0</v>
      </c>
      <c r="E15" s="364">
        <v>0</v>
      </c>
      <c r="F15" s="364">
        <v>0</v>
      </c>
      <c r="G15" s="364">
        <v>0</v>
      </c>
      <c r="H15" s="364">
        <v>0</v>
      </c>
      <c r="I15" s="364">
        <v>0</v>
      </c>
      <c r="J15" s="364">
        <v>0</v>
      </c>
      <c r="K15" s="364">
        <v>0</v>
      </c>
      <c r="L15" s="364">
        <v>0</v>
      </c>
      <c r="M15" s="364">
        <v>0</v>
      </c>
      <c r="N15" s="364">
        <v>0</v>
      </c>
      <c r="O15" s="364">
        <v>0</v>
      </c>
      <c r="P15" s="364">
        <v>0</v>
      </c>
      <c r="Q15" s="364">
        <v>0</v>
      </c>
      <c r="R15" s="364">
        <v>0</v>
      </c>
      <c r="S15" s="364">
        <v>0</v>
      </c>
      <c r="T15" s="364">
        <v>0</v>
      </c>
      <c r="U15" s="364">
        <v>0</v>
      </c>
      <c r="V15" s="364">
        <v>0</v>
      </c>
      <c r="W15" s="364">
        <v>0</v>
      </c>
      <c r="X15" s="364">
        <v>0</v>
      </c>
      <c r="Y15" s="364">
        <v>0</v>
      </c>
      <c r="Z15" s="364">
        <v>0</v>
      </c>
      <c r="AA15" s="364">
        <v>0</v>
      </c>
      <c r="AB15" s="364">
        <v>0</v>
      </c>
      <c r="AC15" s="364">
        <v>0</v>
      </c>
      <c r="AD15" s="364">
        <v>0</v>
      </c>
      <c r="AE15" s="364">
        <v>0</v>
      </c>
      <c r="AF15" s="364">
        <v>0</v>
      </c>
      <c r="AG15" s="364">
        <v>0</v>
      </c>
      <c r="AH15" s="364">
        <v>0</v>
      </c>
      <c r="AI15" s="364">
        <v>0</v>
      </c>
      <c r="AJ15" s="364">
        <v>0</v>
      </c>
      <c r="AK15" s="364">
        <v>0</v>
      </c>
      <c r="AL15" s="364">
        <v>0</v>
      </c>
      <c r="AM15" s="364">
        <v>0</v>
      </c>
      <c r="AN15" s="364">
        <v>0</v>
      </c>
      <c r="AO15" s="364">
        <v>0</v>
      </c>
      <c r="AP15" s="364">
        <v>0</v>
      </c>
      <c r="AQ15" s="364">
        <v>0</v>
      </c>
      <c r="AR15" s="364">
        <v>0</v>
      </c>
      <c r="AS15" s="364">
        <v>0</v>
      </c>
      <c r="AT15" s="364">
        <v>0</v>
      </c>
      <c r="AU15" s="364">
        <v>0</v>
      </c>
      <c r="AV15" s="364">
        <v>0</v>
      </c>
      <c r="AW15" s="364">
        <v>0</v>
      </c>
      <c r="AX15" s="364">
        <v>0</v>
      </c>
      <c r="AY15" s="364">
        <v>0</v>
      </c>
      <c r="AZ15" s="364">
        <v>0</v>
      </c>
      <c r="BA15" s="364">
        <v>0</v>
      </c>
      <c r="BB15" s="364">
        <v>0</v>
      </c>
      <c r="BC15" s="364">
        <v>0</v>
      </c>
      <c r="BD15" s="364">
        <v>0</v>
      </c>
      <c r="BE15" s="364">
        <v>0</v>
      </c>
      <c r="BF15" s="364">
        <v>0</v>
      </c>
      <c r="BG15" s="364">
        <v>0</v>
      </c>
      <c r="BH15" s="364">
        <v>0</v>
      </c>
      <c r="BI15" s="364">
        <v>0</v>
      </c>
      <c r="BJ15" s="364">
        <v>0</v>
      </c>
      <c r="BK15" s="364">
        <v>0</v>
      </c>
      <c r="BL15" s="364">
        <v>202.19597112502819</v>
      </c>
      <c r="BM15" s="364">
        <v>298.50971591364902</v>
      </c>
      <c r="BN15" s="364">
        <v>408.00421011928688</v>
      </c>
      <c r="BO15" s="364">
        <v>472.31268500113845</v>
      </c>
      <c r="BP15" s="364">
        <v>527.80568466400962</v>
      </c>
      <c r="BQ15" s="364">
        <v>0</v>
      </c>
      <c r="BR15" s="364">
        <v>0</v>
      </c>
      <c r="BS15" s="364">
        <v>0</v>
      </c>
      <c r="BT15" s="364">
        <v>0</v>
      </c>
      <c r="BU15" s="364">
        <v>0</v>
      </c>
      <c r="BV15" s="364">
        <v>0</v>
      </c>
      <c r="BW15" s="364">
        <v>0</v>
      </c>
      <c r="BX15" s="373">
        <v>0</v>
      </c>
      <c r="BY15" s="373">
        <v>0</v>
      </c>
      <c r="BZ15" s="365">
        <v>0</v>
      </c>
    </row>
    <row r="16" spans="1:78" ht="26.25" customHeight="1" x14ac:dyDescent="0.35">
      <c r="A16" s="396"/>
      <c r="B16" s="119" t="s">
        <v>417</v>
      </c>
      <c r="C16" s="44"/>
      <c r="D16" s="364">
        <f t="shared" ref="D16:BK16" si="1">D19</f>
        <v>0</v>
      </c>
      <c r="E16" s="364">
        <f t="shared" si="1"/>
        <v>0</v>
      </c>
      <c r="F16" s="364">
        <f t="shared" si="1"/>
        <v>0</v>
      </c>
      <c r="G16" s="364">
        <f t="shared" si="1"/>
        <v>0</v>
      </c>
      <c r="H16" s="364">
        <f t="shared" si="1"/>
        <v>0</v>
      </c>
      <c r="I16" s="364">
        <f t="shared" si="1"/>
        <v>0</v>
      </c>
      <c r="J16" s="364">
        <f t="shared" si="1"/>
        <v>0</v>
      </c>
      <c r="K16" s="364">
        <f t="shared" si="1"/>
        <v>0</v>
      </c>
      <c r="L16" s="364">
        <f t="shared" si="1"/>
        <v>0</v>
      </c>
      <c r="M16" s="364">
        <f t="shared" si="1"/>
        <v>0</v>
      </c>
      <c r="N16" s="364">
        <f t="shared" si="1"/>
        <v>0</v>
      </c>
      <c r="O16" s="364">
        <f t="shared" si="1"/>
        <v>0</v>
      </c>
      <c r="P16" s="364">
        <f t="shared" si="1"/>
        <v>0</v>
      </c>
      <c r="Q16" s="364">
        <f t="shared" si="1"/>
        <v>0</v>
      </c>
      <c r="R16" s="364">
        <f t="shared" si="1"/>
        <v>0</v>
      </c>
      <c r="S16" s="364">
        <f t="shared" si="1"/>
        <v>0</v>
      </c>
      <c r="T16" s="364">
        <f t="shared" si="1"/>
        <v>0</v>
      </c>
      <c r="U16" s="364">
        <f t="shared" si="1"/>
        <v>0</v>
      </c>
      <c r="V16" s="364">
        <f t="shared" si="1"/>
        <v>0</v>
      </c>
      <c r="W16" s="364">
        <f t="shared" si="1"/>
        <v>0</v>
      </c>
      <c r="X16" s="364">
        <f t="shared" si="1"/>
        <v>0</v>
      </c>
      <c r="Y16" s="364">
        <f t="shared" si="1"/>
        <v>0</v>
      </c>
      <c r="Z16" s="364">
        <f t="shared" si="1"/>
        <v>0</v>
      </c>
      <c r="AA16" s="364">
        <f t="shared" si="1"/>
        <v>0</v>
      </c>
      <c r="AB16" s="364">
        <f t="shared" si="1"/>
        <v>0</v>
      </c>
      <c r="AC16" s="364">
        <f t="shared" si="1"/>
        <v>0</v>
      </c>
      <c r="AD16" s="364">
        <f t="shared" si="1"/>
        <v>0</v>
      </c>
      <c r="AE16" s="364">
        <f t="shared" si="1"/>
        <v>0</v>
      </c>
      <c r="AF16" s="364">
        <f t="shared" si="1"/>
        <v>0</v>
      </c>
      <c r="AG16" s="364">
        <f t="shared" si="1"/>
        <v>0</v>
      </c>
      <c r="AH16" s="364">
        <f t="shared" si="1"/>
        <v>189.0604099893182</v>
      </c>
      <c r="AI16" s="364">
        <f t="shared" si="1"/>
        <v>217.24186395918002</v>
      </c>
      <c r="AJ16" s="364">
        <f t="shared" si="1"/>
        <v>291.64676658977385</v>
      </c>
      <c r="AK16" s="364">
        <f t="shared" si="1"/>
        <v>435.79447132057123</v>
      </c>
      <c r="AL16" s="364">
        <f t="shared" si="1"/>
        <v>531.64070822038082</v>
      </c>
      <c r="AM16" s="364">
        <f t="shared" si="1"/>
        <v>599.91337522552976</v>
      </c>
      <c r="AN16" s="364">
        <f t="shared" si="1"/>
        <v>667.59777746960162</v>
      </c>
      <c r="AO16" s="364">
        <f t="shared" si="1"/>
        <v>730.54411349699535</v>
      </c>
      <c r="AP16" s="364">
        <f t="shared" si="1"/>
        <v>805.60849456809274</v>
      </c>
      <c r="AQ16" s="364">
        <f t="shared" si="1"/>
        <v>838.18835992187337</v>
      </c>
      <c r="AR16" s="364">
        <f t="shared" si="1"/>
        <v>760.26900000000001</v>
      </c>
      <c r="AS16" s="364">
        <f t="shared" si="1"/>
        <v>936.29321192193368</v>
      </c>
      <c r="AT16" s="364">
        <f t="shared" si="1"/>
        <v>1162.117</v>
      </c>
      <c r="AU16" s="364">
        <f t="shared" si="1"/>
        <v>670.327</v>
      </c>
      <c r="AV16" s="364">
        <f t="shared" si="1"/>
        <v>724.20100000000002</v>
      </c>
      <c r="AW16" s="364">
        <f t="shared" si="1"/>
        <v>941.47799999999995</v>
      </c>
      <c r="AX16" s="364">
        <f t="shared" si="1"/>
        <v>973.24916299999973</v>
      </c>
      <c r="AY16" s="364">
        <f t="shared" si="1"/>
        <v>991.50290500000006</v>
      </c>
      <c r="AZ16" s="364">
        <f t="shared" si="1"/>
        <v>1035.1050220000002</v>
      </c>
      <c r="BA16" s="364">
        <f t="shared" si="1"/>
        <v>1079.5440269999999</v>
      </c>
      <c r="BB16" s="364">
        <f t="shared" si="1"/>
        <v>1124.7226409999994</v>
      </c>
      <c r="BC16" s="364">
        <f t="shared" si="1"/>
        <v>1163.735510948489</v>
      </c>
      <c r="BD16" s="364">
        <f t="shared" si="1"/>
        <v>1229.3620240181656</v>
      </c>
      <c r="BE16" s="364">
        <f t="shared" si="1"/>
        <v>1349.4457237699216</v>
      </c>
      <c r="BF16" s="364">
        <f t="shared" si="1"/>
        <v>1430.8457317625675</v>
      </c>
      <c r="BG16" s="364">
        <f t="shared" si="1"/>
        <v>1612.517104499429</v>
      </c>
      <c r="BH16" s="364">
        <f t="shared" si="1"/>
        <v>1828.5273484448542</v>
      </c>
      <c r="BI16" s="364">
        <f t="shared" si="1"/>
        <v>1843.2959341159444</v>
      </c>
      <c r="BJ16" s="364">
        <f t="shared" si="1"/>
        <v>2003.9939900362206</v>
      </c>
      <c r="BK16" s="364">
        <f t="shared" si="1"/>
        <v>2046.6136160962108</v>
      </c>
      <c r="BL16" s="364">
        <v>2162.8252108384918</v>
      </c>
      <c r="BM16" s="364">
        <v>2239.7459853678515</v>
      </c>
      <c r="BN16" s="364">
        <v>2273.0145576027198</v>
      </c>
      <c r="BO16" s="364">
        <v>2227.1295013956719</v>
      </c>
      <c r="BP16" s="364">
        <v>2136.5856605519407</v>
      </c>
      <c r="BQ16" s="364">
        <v>0</v>
      </c>
      <c r="BR16" s="364">
        <v>0</v>
      </c>
      <c r="BS16" s="364">
        <v>0</v>
      </c>
      <c r="BT16" s="364">
        <v>0</v>
      </c>
      <c r="BU16" s="364">
        <v>0</v>
      </c>
      <c r="BV16" s="364">
        <v>0</v>
      </c>
      <c r="BW16" s="364">
        <v>0</v>
      </c>
      <c r="BX16" s="373">
        <v>0</v>
      </c>
      <c r="BY16" s="373">
        <v>0</v>
      </c>
      <c r="BZ16" s="365">
        <v>0</v>
      </c>
    </row>
    <row r="17" spans="1:78" x14ac:dyDescent="0.35">
      <c r="A17" s="396"/>
      <c r="B17" s="119" t="s">
        <v>418</v>
      </c>
      <c r="C17" s="44"/>
      <c r="D17" s="364">
        <f t="shared" ref="D17:BK17" si="2">SUM(D20:D23)</f>
        <v>0</v>
      </c>
      <c r="E17" s="364">
        <f t="shared" si="2"/>
        <v>0</v>
      </c>
      <c r="F17" s="364">
        <f t="shared" si="2"/>
        <v>0</v>
      </c>
      <c r="G17" s="364">
        <f t="shared" si="2"/>
        <v>0</v>
      </c>
      <c r="H17" s="364">
        <f t="shared" si="2"/>
        <v>0</v>
      </c>
      <c r="I17" s="364">
        <f t="shared" si="2"/>
        <v>0</v>
      </c>
      <c r="J17" s="364">
        <f t="shared" si="2"/>
        <v>0</v>
      </c>
      <c r="K17" s="364">
        <f t="shared" si="2"/>
        <v>0</v>
      </c>
      <c r="L17" s="364">
        <f t="shared" si="2"/>
        <v>0</v>
      </c>
      <c r="M17" s="364">
        <f t="shared" si="2"/>
        <v>0</v>
      </c>
      <c r="N17" s="364">
        <f t="shared" si="2"/>
        <v>0</v>
      </c>
      <c r="O17" s="364">
        <f t="shared" si="2"/>
        <v>0</v>
      </c>
      <c r="P17" s="364">
        <f t="shared" si="2"/>
        <v>0</v>
      </c>
      <c r="Q17" s="364">
        <f t="shared" si="2"/>
        <v>0</v>
      </c>
      <c r="R17" s="364">
        <f t="shared" si="2"/>
        <v>0</v>
      </c>
      <c r="S17" s="364">
        <f t="shared" si="2"/>
        <v>0</v>
      </c>
      <c r="T17" s="364">
        <f t="shared" si="2"/>
        <v>0</v>
      </c>
      <c r="U17" s="364">
        <f t="shared" si="2"/>
        <v>0</v>
      </c>
      <c r="V17" s="364">
        <f t="shared" si="2"/>
        <v>0</v>
      </c>
      <c r="W17" s="364">
        <f t="shared" si="2"/>
        <v>0</v>
      </c>
      <c r="X17" s="364">
        <f t="shared" si="2"/>
        <v>0</v>
      </c>
      <c r="Y17" s="364">
        <f t="shared" si="2"/>
        <v>0</v>
      </c>
      <c r="Z17" s="364">
        <f t="shared" si="2"/>
        <v>0</v>
      </c>
      <c r="AA17" s="364">
        <f t="shared" si="2"/>
        <v>0</v>
      </c>
      <c r="AB17" s="364">
        <f t="shared" si="2"/>
        <v>0</v>
      </c>
      <c r="AC17" s="364">
        <f t="shared" si="2"/>
        <v>0</v>
      </c>
      <c r="AD17" s="364">
        <f t="shared" si="2"/>
        <v>0</v>
      </c>
      <c r="AE17" s="364">
        <f t="shared" si="2"/>
        <v>0</v>
      </c>
      <c r="AF17" s="364">
        <f t="shared" si="2"/>
        <v>0</v>
      </c>
      <c r="AG17" s="364">
        <f t="shared" si="2"/>
        <v>0</v>
      </c>
      <c r="AH17" s="364">
        <f t="shared" si="2"/>
        <v>196.93959001068183</v>
      </c>
      <c r="AI17" s="364">
        <f t="shared" si="2"/>
        <v>227.75813604082006</v>
      </c>
      <c r="AJ17" s="364">
        <f t="shared" si="2"/>
        <v>307.35323341022615</v>
      </c>
      <c r="AK17" s="364">
        <f t="shared" si="2"/>
        <v>454.80552867942873</v>
      </c>
      <c r="AL17" s="364">
        <f t="shared" si="2"/>
        <v>551.35929177961918</v>
      </c>
      <c r="AM17" s="364">
        <f t="shared" si="2"/>
        <v>618.08662477447024</v>
      </c>
      <c r="AN17" s="364">
        <f t="shared" si="2"/>
        <v>686.40222253039815</v>
      </c>
      <c r="AO17" s="364">
        <f t="shared" si="2"/>
        <v>748.45588650300476</v>
      </c>
      <c r="AP17" s="364">
        <f t="shared" si="2"/>
        <v>829.39150543190704</v>
      </c>
      <c r="AQ17" s="364">
        <f t="shared" si="2"/>
        <v>862.81164007812663</v>
      </c>
      <c r="AR17" s="364">
        <f t="shared" si="2"/>
        <v>604.86500000000012</v>
      </c>
      <c r="AS17" s="364">
        <f t="shared" si="2"/>
        <v>763.36878807806625</v>
      </c>
      <c r="AT17" s="364">
        <f t="shared" si="2"/>
        <v>960.69299999999987</v>
      </c>
      <c r="AU17" s="364">
        <f t="shared" si="2"/>
        <v>733.84</v>
      </c>
      <c r="AV17" s="364">
        <f t="shared" si="2"/>
        <v>968.37500000000023</v>
      </c>
      <c r="AW17" s="364">
        <f t="shared" si="2"/>
        <v>998.42199999999991</v>
      </c>
      <c r="AX17" s="364">
        <f t="shared" si="2"/>
        <v>1103.9621309999998</v>
      </c>
      <c r="AY17" s="364">
        <f t="shared" si="2"/>
        <v>1197.1680269999999</v>
      </c>
      <c r="AZ17" s="364">
        <f t="shared" si="2"/>
        <v>1275.5067700000002</v>
      </c>
      <c r="BA17" s="364">
        <f t="shared" si="2"/>
        <v>1315.1345980000001</v>
      </c>
      <c r="BB17" s="364">
        <f t="shared" si="2"/>
        <v>1327.6819739999989</v>
      </c>
      <c r="BC17" s="364">
        <f t="shared" si="2"/>
        <v>1347.1518148446023</v>
      </c>
      <c r="BD17" s="364">
        <f t="shared" si="2"/>
        <v>1345.1564549999996</v>
      </c>
      <c r="BE17" s="364">
        <f t="shared" si="2"/>
        <v>1336.3771304102056</v>
      </c>
      <c r="BF17" s="364">
        <f t="shared" si="2"/>
        <v>1403.0935666124119</v>
      </c>
      <c r="BG17" s="364">
        <f t="shared" si="2"/>
        <v>1613.6138907605705</v>
      </c>
      <c r="BH17" s="364">
        <f t="shared" si="2"/>
        <v>1728.4576144734931</v>
      </c>
      <c r="BI17" s="364">
        <f t="shared" si="2"/>
        <v>1930.7936408840555</v>
      </c>
      <c r="BJ17" s="364">
        <f t="shared" si="2"/>
        <v>1937.0327149637794</v>
      </c>
      <c r="BK17" s="364">
        <f t="shared" si="2"/>
        <v>1980.0739629037898</v>
      </c>
      <c r="BL17" s="364">
        <f t="shared" ref="BL17:BU17" si="3">BL4-BL16</f>
        <v>2071.6184511615079</v>
      </c>
      <c r="BM17" s="364">
        <f t="shared" si="3"/>
        <v>2457.9322396321481</v>
      </c>
      <c r="BN17" s="364">
        <f t="shared" si="3"/>
        <v>2651.7587673972803</v>
      </c>
      <c r="BO17" s="364">
        <f t="shared" si="3"/>
        <v>2691.2493936043288</v>
      </c>
      <c r="BP17" s="364">
        <f t="shared" si="3"/>
        <v>2775.3624294480583</v>
      </c>
      <c r="BQ17" s="364">
        <f t="shared" si="3"/>
        <v>0</v>
      </c>
      <c r="BR17" s="364">
        <f t="shared" si="3"/>
        <v>0</v>
      </c>
      <c r="BS17" s="364">
        <f t="shared" si="3"/>
        <v>0</v>
      </c>
      <c r="BT17" s="364">
        <f t="shared" si="3"/>
        <v>0</v>
      </c>
      <c r="BU17" s="364">
        <f t="shared" si="3"/>
        <v>0</v>
      </c>
      <c r="BV17" s="364">
        <f>BV4-BV16</f>
        <v>0</v>
      </c>
      <c r="BW17" s="364">
        <f>BW4-BW16</f>
        <v>0</v>
      </c>
      <c r="BX17" s="373">
        <f>BX4-BX16</f>
        <v>0</v>
      </c>
      <c r="BY17" s="373">
        <f>BY4-BY16</f>
        <v>0</v>
      </c>
      <c r="BZ17" s="365">
        <f>BZ4-BZ16</f>
        <v>0</v>
      </c>
    </row>
    <row r="18" spans="1:78" ht="26.25" customHeight="1" x14ac:dyDescent="0.35">
      <c r="A18" s="238"/>
      <c r="B18" s="160" t="s">
        <v>419</v>
      </c>
      <c r="C18" s="395"/>
      <c r="D18" s="364"/>
      <c r="E18" s="364"/>
      <c r="F18" s="36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73"/>
      <c r="BY18" s="373"/>
      <c r="BZ18" s="365"/>
    </row>
    <row r="19" spans="1:78" x14ac:dyDescent="0.35">
      <c r="A19" s="396"/>
      <c r="B19" s="119" t="s">
        <v>420</v>
      </c>
      <c r="C19" s="395"/>
      <c r="D19" s="364">
        <v>0</v>
      </c>
      <c r="E19" s="364">
        <v>0</v>
      </c>
      <c r="F19" s="364">
        <v>0</v>
      </c>
      <c r="G19" s="364">
        <v>0</v>
      </c>
      <c r="H19" s="364">
        <v>0</v>
      </c>
      <c r="I19" s="364">
        <v>0</v>
      </c>
      <c r="J19" s="364">
        <v>0</v>
      </c>
      <c r="K19" s="364">
        <v>0</v>
      </c>
      <c r="L19" s="364">
        <v>0</v>
      </c>
      <c r="M19" s="364">
        <v>0</v>
      </c>
      <c r="N19" s="364">
        <v>0</v>
      </c>
      <c r="O19" s="364">
        <v>0</v>
      </c>
      <c r="P19" s="364">
        <v>0</v>
      </c>
      <c r="Q19" s="364">
        <v>0</v>
      </c>
      <c r="R19" s="364">
        <v>0</v>
      </c>
      <c r="S19" s="364">
        <v>0</v>
      </c>
      <c r="T19" s="364">
        <v>0</v>
      </c>
      <c r="U19" s="364">
        <v>0</v>
      </c>
      <c r="V19" s="364">
        <v>0</v>
      </c>
      <c r="W19" s="364">
        <v>0</v>
      </c>
      <c r="X19" s="364">
        <v>0</v>
      </c>
      <c r="Y19" s="364">
        <v>0</v>
      </c>
      <c r="Z19" s="364">
        <v>0</v>
      </c>
      <c r="AA19" s="364">
        <v>0</v>
      </c>
      <c r="AB19" s="364">
        <v>0</v>
      </c>
      <c r="AC19" s="364">
        <v>0</v>
      </c>
      <c r="AD19" s="364">
        <v>0</v>
      </c>
      <c r="AE19" s="364">
        <v>0</v>
      </c>
      <c r="AF19" s="364">
        <v>0</v>
      </c>
      <c r="AG19" s="364">
        <v>0</v>
      </c>
      <c r="AH19" s="364">
        <v>189.0604099893182</v>
      </c>
      <c r="AI19" s="364">
        <v>217.24186395918002</v>
      </c>
      <c r="AJ19" s="364">
        <v>291.64676658977385</v>
      </c>
      <c r="AK19" s="364">
        <v>435.79447132057123</v>
      </c>
      <c r="AL19" s="364">
        <v>531.64070822038082</v>
      </c>
      <c r="AM19" s="364">
        <v>599.91337522552976</v>
      </c>
      <c r="AN19" s="364">
        <v>667.59777746960162</v>
      </c>
      <c r="AO19" s="364">
        <v>730.54411349699535</v>
      </c>
      <c r="AP19" s="364">
        <v>805.60849456809274</v>
      </c>
      <c r="AQ19" s="364">
        <v>838.18835992187337</v>
      </c>
      <c r="AR19" s="364">
        <v>760.26900000000001</v>
      </c>
      <c r="AS19" s="364">
        <v>936.29321192193368</v>
      </c>
      <c r="AT19" s="364">
        <v>1162.117</v>
      </c>
      <c r="AU19" s="364">
        <v>670.327</v>
      </c>
      <c r="AV19" s="364">
        <v>724.20100000000002</v>
      </c>
      <c r="AW19" s="364">
        <v>941.47799999999995</v>
      </c>
      <c r="AX19" s="364">
        <v>973.24916299999973</v>
      </c>
      <c r="AY19" s="364">
        <v>991.50290500000006</v>
      </c>
      <c r="AZ19" s="364">
        <v>1035.1050220000002</v>
      </c>
      <c r="BA19" s="364">
        <v>1079.5440269999999</v>
      </c>
      <c r="BB19" s="364">
        <v>1124.7226409999994</v>
      </c>
      <c r="BC19" s="364">
        <v>1163.735510948489</v>
      </c>
      <c r="BD19" s="364">
        <v>1229.3620240181656</v>
      </c>
      <c r="BE19" s="364">
        <v>1349.4457237699216</v>
      </c>
      <c r="BF19" s="364">
        <v>1430.8457317625675</v>
      </c>
      <c r="BG19" s="364">
        <v>1612.517104499429</v>
      </c>
      <c r="BH19" s="364">
        <v>1828.5273484448542</v>
      </c>
      <c r="BI19" s="364">
        <v>1843.2959341159444</v>
      </c>
      <c r="BJ19" s="364">
        <v>2003.9939900362206</v>
      </c>
      <c r="BK19" s="364">
        <v>2046.6136160962108</v>
      </c>
      <c r="BL19" s="364">
        <v>2162.8252108384918</v>
      </c>
      <c r="BM19" s="364">
        <v>2239.7459853678515</v>
      </c>
      <c r="BN19" s="364">
        <v>2273.0145576027198</v>
      </c>
      <c r="BO19" s="364">
        <v>2227.1295013956719</v>
      </c>
      <c r="BP19" s="364">
        <v>2136.5856605519407</v>
      </c>
      <c r="BQ19" s="364">
        <v>0</v>
      </c>
      <c r="BR19" s="364">
        <v>0</v>
      </c>
      <c r="BS19" s="364">
        <v>0</v>
      </c>
      <c r="BT19" s="364">
        <v>0</v>
      </c>
      <c r="BU19" s="364">
        <v>0</v>
      </c>
      <c r="BV19" s="364">
        <v>0</v>
      </c>
      <c r="BW19" s="364">
        <v>0</v>
      </c>
      <c r="BX19" s="373">
        <v>0</v>
      </c>
      <c r="BY19" s="373">
        <v>0</v>
      </c>
      <c r="BZ19" s="365">
        <v>0</v>
      </c>
    </row>
    <row r="20" spans="1:78" x14ac:dyDescent="0.35">
      <c r="A20" s="396"/>
      <c r="B20" s="119" t="s">
        <v>365</v>
      </c>
      <c r="C20" s="395"/>
      <c r="D20" s="364">
        <v>0</v>
      </c>
      <c r="E20" s="364">
        <v>0</v>
      </c>
      <c r="F20" s="364">
        <v>0</v>
      </c>
      <c r="G20" s="364">
        <v>0</v>
      </c>
      <c r="H20" s="364">
        <v>0</v>
      </c>
      <c r="I20" s="364">
        <v>0</v>
      </c>
      <c r="J20" s="364">
        <v>0</v>
      </c>
      <c r="K20" s="364">
        <v>0</v>
      </c>
      <c r="L20" s="364">
        <v>0</v>
      </c>
      <c r="M20" s="364">
        <v>0</v>
      </c>
      <c r="N20" s="364">
        <v>0</v>
      </c>
      <c r="O20" s="364">
        <v>0</v>
      </c>
      <c r="P20" s="364">
        <v>0</v>
      </c>
      <c r="Q20" s="364">
        <v>0</v>
      </c>
      <c r="R20" s="364">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27.502827272667155</v>
      </c>
      <c r="AI20" s="364">
        <v>31.585852043726426</v>
      </c>
      <c r="AJ20" s="364">
        <v>42.384582121077884</v>
      </c>
      <c r="AK20" s="364">
        <v>63.213077234706887</v>
      </c>
      <c r="AL20" s="364">
        <v>76.776376134597115</v>
      </c>
      <c r="AM20" s="364">
        <v>86.294927523123278</v>
      </c>
      <c r="AN20" s="364">
        <v>96.19980924653629</v>
      </c>
      <c r="AO20" s="364">
        <v>104.64116166965778</v>
      </c>
      <c r="AP20" s="364">
        <v>116.03413200590694</v>
      </c>
      <c r="AQ20" s="364">
        <v>120.6229520803748</v>
      </c>
      <c r="AR20" s="364">
        <v>83.058999999999997</v>
      </c>
      <c r="AS20" s="364">
        <v>114.8284154022263</v>
      </c>
      <c r="AT20" s="364">
        <v>166.71700000000001</v>
      </c>
      <c r="AU20" s="364">
        <v>112.279</v>
      </c>
      <c r="AV20" s="364">
        <v>146.14699999999999</v>
      </c>
      <c r="AW20" s="364">
        <v>188.857</v>
      </c>
      <c r="AX20" s="364">
        <v>237.89668399999994</v>
      </c>
      <c r="AY20" s="364">
        <v>279.43384600000002</v>
      </c>
      <c r="AZ20" s="364">
        <v>318.77796300000006</v>
      </c>
      <c r="BA20" s="364">
        <v>366.771837</v>
      </c>
      <c r="BB20" s="364">
        <v>408.74446599999976</v>
      </c>
      <c r="BC20" s="364">
        <v>444.9005951357899</v>
      </c>
      <c r="BD20" s="364">
        <v>486.32011499999982</v>
      </c>
      <c r="BE20" s="364">
        <v>528.76477520781191</v>
      </c>
      <c r="BF20" s="364">
        <v>593.43878223860281</v>
      </c>
      <c r="BG20" s="364">
        <v>700.71103272999665</v>
      </c>
      <c r="BH20" s="364">
        <v>750.02694315173312</v>
      </c>
      <c r="BI20" s="364">
        <v>839.96132516636135</v>
      </c>
      <c r="BJ20" s="364">
        <v>805.30950638016247</v>
      </c>
      <c r="BK20" s="364">
        <v>828.09404862651547</v>
      </c>
      <c r="BL20" s="364">
        <v>869.82127433533924</v>
      </c>
      <c r="BM20" s="364">
        <v>950.96467470191726</v>
      </c>
      <c r="BN20" s="364">
        <v>1008.5423032163782</v>
      </c>
      <c r="BO20" s="364">
        <v>1020.7892962954842</v>
      </c>
      <c r="BP20" s="364">
        <v>1035.9458838204823</v>
      </c>
      <c r="BQ20" s="364">
        <v>0</v>
      </c>
      <c r="BR20" s="364">
        <v>0</v>
      </c>
      <c r="BS20" s="364">
        <v>0</v>
      </c>
      <c r="BT20" s="364">
        <v>0</v>
      </c>
      <c r="BU20" s="364">
        <v>0</v>
      </c>
      <c r="BV20" s="364">
        <v>0</v>
      </c>
      <c r="BW20" s="364">
        <v>0</v>
      </c>
      <c r="BX20" s="373">
        <v>0</v>
      </c>
      <c r="BY20" s="373">
        <v>0</v>
      </c>
      <c r="BZ20" s="365">
        <v>0</v>
      </c>
    </row>
    <row r="21" spans="1:78" x14ac:dyDescent="0.35">
      <c r="A21" s="396"/>
      <c r="B21" s="119" t="s">
        <v>421</v>
      </c>
      <c r="C21" s="395"/>
      <c r="D21" s="364">
        <v>0</v>
      </c>
      <c r="E21" s="364">
        <v>0</v>
      </c>
      <c r="F21" s="364">
        <v>0</v>
      </c>
      <c r="G21" s="364">
        <v>0</v>
      </c>
      <c r="H21" s="364">
        <v>0</v>
      </c>
      <c r="I21" s="364">
        <v>0</v>
      </c>
      <c r="J21" s="364">
        <v>0</v>
      </c>
      <c r="K21" s="364">
        <v>0</v>
      </c>
      <c r="L21" s="364">
        <v>0</v>
      </c>
      <c r="M21" s="364">
        <v>0</v>
      </c>
      <c r="N21" s="364">
        <v>0</v>
      </c>
      <c r="O21" s="364">
        <v>0</v>
      </c>
      <c r="P21" s="364">
        <v>0</v>
      </c>
      <c r="Q21" s="364">
        <v>0</v>
      </c>
      <c r="R21" s="364">
        <v>0</v>
      </c>
      <c r="S21" s="364">
        <v>0</v>
      </c>
      <c r="T21" s="364">
        <v>0</v>
      </c>
      <c r="U21" s="364">
        <v>0</v>
      </c>
      <c r="V21" s="364">
        <v>0</v>
      </c>
      <c r="W21" s="364">
        <v>0</v>
      </c>
      <c r="X21" s="364">
        <v>0</v>
      </c>
      <c r="Y21" s="364">
        <v>0</v>
      </c>
      <c r="Z21" s="364">
        <v>0</v>
      </c>
      <c r="AA21" s="364">
        <v>0</v>
      </c>
      <c r="AB21" s="364">
        <v>0</v>
      </c>
      <c r="AC21" s="364">
        <v>0</v>
      </c>
      <c r="AD21" s="364">
        <v>0</v>
      </c>
      <c r="AE21" s="364">
        <v>0</v>
      </c>
      <c r="AF21" s="364">
        <v>0</v>
      </c>
      <c r="AG21" s="364">
        <v>0</v>
      </c>
      <c r="AH21" s="364">
        <v>88.945632781705058</v>
      </c>
      <c r="AI21" s="364">
        <v>102.63989716099778</v>
      </c>
      <c r="AJ21" s="364">
        <v>138.3856917255178</v>
      </c>
      <c r="AK21" s="364">
        <v>205.51754927689734</v>
      </c>
      <c r="AL21" s="364">
        <v>249.99250242525952</v>
      </c>
      <c r="AM21" s="364">
        <v>281.05739095461479</v>
      </c>
      <c r="AN21" s="364">
        <v>312.24655644943772</v>
      </c>
      <c r="AO21" s="364">
        <v>341.18609501439198</v>
      </c>
      <c r="AP21" s="364">
        <v>377.30402508543466</v>
      </c>
      <c r="AQ21" s="364">
        <v>392.27715570427546</v>
      </c>
      <c r="AR21" s="364">
        <v>216.39</v>
      </c>
      <c r="AS21" s="364">
        <v>243.14730758287362</v>
      </c>
      <c r="AT21" s="364">
        <v>222.857</v>
      </c>
      <c r="AU21" s="364">
        <v>185.916</v>
      </c>
      <c r="AV21" s="364">
        <v>219.042</v>
      </c>
      <c r="AW21" s="364">
        <v>306.87099999999998</v>
      </c>
      <c r="AX21" s="364">
        <v>345.70058699999993</v>
      </c>
      <c r="AY21" s="364">
        <v>383.72152899999998</v>
      </c>
      <c r="AZ21" s="364">
        <v>408.69452700000005</v>
      </c>
      <c r="BA21" s="364">
        <v>423.69869799999998</v>
      </c>
      <c r="BB21" s="364">
        <v>442.26725699999969</v>
      </c>
      <c r="BC21" s="364">
        <v>458.38614234181148</v>
      </c>
      <c r="BD21" s="364">
        <v>449.61359899999985</v>
      </c>
      <c r="BE21" s="364">
        <v>447.65738801479245</v>
      </c>
      <c r="BF21" s="364">
        <v>456.77495423193301</v>
      </c>
      <c r="BG21" s="364">
        <v>524.55682653580504</v>
      </c>
      <c r="BH21" s="364">
        <v>571.40950903414523</v>
      </c>
      <c r="BI21" s="364">
        <v>632.58899092529441</v>
      </c>
      <c r="BJ21" s="364">
        <v>623.4840715467576</v>
      </c>
      <c r="BK21" s="364">
        <v>618.93076704709995</v>
      </c>
      <c r="BL21" s="364">
        <v>631.6028273544332</v>
      </c>
      <c r="BM21" s="364">
        <v>678.72746288485951</v>
      </c>
      <c r="BN21" s="364">
        <v>743.17843271133438</v>
      </c>
      <c r="BO21" s="364">
        <v>750.37605441262167</v>
      </c>
      <c r="BP21" s="364">
        <v>756.7359161644182</v>
      </c>
      <c r="BQ21" s="364">
        <v>0</v>
      </c>
      <c r="BR21" s="364">
        <v>0</v>
      </c>
      <c r="BS21" s="364">
        <v>0</v>
      </c>
      <c r="BT21" s="364">
        <v>0</v>
      </c>
      <c r="BU21" s="364">
        <v>0</v>
      </c>
      <c r="BV21" s="364">
        <v>0</v>
      </c>
      <c r="BW21" s="364">
        <v>0</v>
      </c>
      <c r="BX21" s="373">
        <v>0</v>
      </c>
      <c r="BY21" s="373">
        <v>0</v>
      </c>
      <c r="BZ21" s="365">
        <v>0</v>
      </c>
    </row>
    <row r="22" spans="1:78" x14ac:dyDescent="0.35">
      <c r="A22" s="396"/>
      <c r="B22" s="119" t="s">
        <v>320</v>
      </c>
      <c r="C22" s="395"/>
      <c r="D22" s="364">
        <v>0</v>
      </c>
      <c r="E22" s="364">
        <v>0</v>
      </c>
      <c r="F22" s="364">
        <v>0</v>
      </c>
      <c r="G22" s="364">
        <v>0</v>
      </c>
      <c r="H22" s="364">
        <v>0</v>
      </c>
      <c r="I22" s="364">
        <v>0</v>
      </c>
      <c r="J22" s="364">
        <v>0</v>
      </c>
      <c r="K22" s="364">
        <v>0</v>
      </c>
      <c r="L22" s="364">
        <v>0</v>
      </c>
      <c r="M22" s="364">
        <v>0</v>
      </c>
      <c r="N22" s="364">
        <v>0</v>
      </c>
      <c r="O22" s="364">
        <v>0</v>
      </c>
      <c r="P22" s="364">
        <v>0</v>
      </c>
      <c r="Q22" s="364">
        <v>0</v>
      </c>
      <c r="R22" s="364">
        <v>0</v>
      </c>
      <c r="S22" s="364">
        <v>0</v>
      </c>
      <c r="T22" s="364">
        <v>0</v>
      </c>
      <c r="U22" s="364">
        <v>0</v>
      </c>
      <c r="V22" s="364">
        <v>0</v>
      </c>
      <c r="W22" s="364">
        <v>0</v>
      </c>
      <c r="X22" s="364">
        <v>0</v>
      </c>
      <c r="Y22" s="364">
        <v>0</v>
      </c>
      <c r="Z22" s="364">
        <v>0</v>
      </c>
      <c r="AA22" s="364">
        <v>0</v>
      </c>
      <c r="AB22" s="364">
        <v>0</v>
      </c>
      <c r="AC22" s="364">
        <v>0</v>
      </c>
      <c r="AD22" s="364">
        <v>0</v>
      </c>
      <c r="AE22" s="364">
        <v>0</v>
      </c>
      <c r="AF22" s="364">
        <v>0</v>
      </c>
      <c r="AG22" s="364">
        <v>0</v>
      </c>
      <c r="AH22" s="364">
        <v>73.242794596669199</v>
      </c>
      <c r="AI22" s="364">
        <v>85.168081893459714</v>
      </c>
      <c r="AJ22" s="364">
        <v>115.30566723086193</v>
      </c>
      <c r="AK22" s="364">
        <v>169.32691721496712</v>
      </c>
      <c r="AL22" s="364">
        <v>204.21808645897408</v>
      </c>
      <c r="AM22" s="364">
        <v>227.83044737490729</v>
      </c>
      <c r="AN22" s="364">
        <v>252.51033820403745</v>
      </c>
      <c r="AO22" s="364">
        <v>274.82477751762963</v>
      </c>
      <c r="AP22" s="364">
        <v>305.30618267506998</v>
      </c>
      <c r="AQ22" s="364">
        <v>317.94417999582299</v>
      </c>
      <c r="AR22" s="364">
        <v>223.36600000000001</v>
      </c>
      <c r="AS22" s="364">
        <v>286.63975529133552</v>
      </c>
      <c r="AT22" s="364">
        <v>372.90100000000001</v>
      </c>
      <c r="AU22" s="364">
        <v>327.95400000000001</v>
      </c>
      <c r="AV22" s="364">
        <v>480.35</v>
      </c>
      <c r="AW22" s="364">
        <v>380.02</v>
      </c>
      <c r="AX22" s="364">
        <v>382.28165999999993</v>
      </c>
      <c r="AY22" s="364">
        <v>366.89570099999997</v>
      </c>
      <c r="AZ22" s="364">
        <v>361.93527000000006</v>
      </c>
      <c r="BA22" s="364">
        <v>314.93220000000008</v>
      </c>
      <c r="BB22" s="364">
        <v>270.82839699999982</v>
      </c>
      <c r="BC22" s="364">
        <v>249.93090682948699</v>
      </c>
      <c r="BD22" s="364">
        <v>226.13233899999992</v>
      </c>
      <c r="BE22" s="364">
        <v>192.60883676756498</v>
      </c>
      <c r="BF22" s="364">
        <v>192.05057165464862</v>
      </c>
      <c r="BG22" s="364">
        <v>171.31617186991193</v>
      </c>
      <c r="BH22" s="364">
        <v>217.85321717670377</v>
      </c>
      <c r="BI22" s="364">
        <v>241.13550347906477</v>
      </c>
      <c r="BJ22" s="364">
        <v>243.50566881771863</v>
      </c>
      <c r="BK22" s="364">
        <v>242.59360966221021</v>
      </c>
      <c r="BL22" s="364">
        <v>285.76615929922252</v>
      </c>
      <c r="BM22" s="364">
        <v>460.43987830568727</v>
      </c>
      <c r="BN22" s="364">
        <v>455.5631536628552</v>
      </c>
      <c r="BO22" s="364">
        <v>451.67751435741542</v>
      </c>
      <c r="BP22" s="364">
        <v>463.81295775151688</v>
      </c>
      <c r="BQ22" s="364">
        <v>0</v>
      </c>
      <c r="BR22" s="364">
        <v>0</v>
      </c>
      <c r="BS22" s="364">
        <v>0</v>
      </c>
      <c r="BT22" s="364">
        <v>0</v>
      </c>
      <c r="BU22" s="364">
        <v>0</v>
      </c>
      <c r="BV22" s="364">
        <v>0</v>
      </c>
      <c r="BW22" s="364">
        <v>0</v>
      </c>
      <c r="BX22" s="373">
        <v>0</v>
      </c>
      <c r="BY22" s="373">
        <v>0</v>
      </c>
      <c r="BZ22" s="365">
        <v>0</v>
      </c>
    </row>
    <row r="23" spans="1:78" x14ac:dyDescent="0.35">
      <c r="A23" s="160"/>
      <c r="B23" s="119" t="s">
        <v>422</v>
      </c>
      <c r="C23" s="395"/>
      <c r="D23" s="364">
        <v>0</v>
      </c>
      <c r="E23" s="364">
        <v>0</v>
      </c>
      <c r="F23" s="364">
        <v>0</v>
      </c>
      <c r="G23" s="364">
        <v>0</v>
      </c>
      <c r="H23" s="364">
        <v>0</v>
      </c>
      <c r="I23" s="364">
        <v>0</v>
      </c>
      <c r="J23" s="364">
        <v>0</v>
      </c>
      <c r="K23" s="364">
        <v>0</v>
      </c>
      <c r="L23" s="364">
        <v>0</v>
      </c>
      <c r="M23" s="364">
        <v>0</v>
      </c>
      <c r="N23" s="364">
        <v>0</v>
      </c>
      <c r="O23" s="364">
        <v>0</v>
      </c>
      <c r="P23" s="364">
        <v>0</v>
      </c>
      <c r="Q23" s="364">
        <v>0</v>
      </c>
      <c r="R23" s="364">
        <v>0</v>
      </c>
      <c r="S23" s="364">
        <v>0</v>
      </c>
      <c r="T23" s="364">
        <v>0</v>
      </c>
      <c r="U23" s="364">
        <v>0</v>
      </c>
      <c r="V23" s="364">
        <v>0</v>
      </c>
      <c r="W23" s="364">
        <v>0</v>
      </c>
      <c r="X23" s="364">
        <v>0</v>
      </c>
      <c r="Y23" s="364">
        <v>0</v>
      </c>
      <c r="Z23" s="364">
        <v>0</v>
      </c>
      <c r="AA23" s="364">
        <v>0</v>
      </c>
      <c r="AB23" s="364">
        <v>0</v>
      </c>
      <c r="AC23" s="364">
        <v>0</v>
      </c>
      <c r="AD23" s="364">
        <v>0</v>
      </c>
      <c r="AE23" s="364">
        <v>0</v>
      </c>
      <c r="AF23" s="364">
        <v>0</v>
      </c>
      <c r="AG23" s="364">
        <v>0</v>
      </c>
      <c r="AH23" s="364">
        <v>7.2483353596404072</v>
      </c>
      <c r="AI23" s="364">
        <v>8.3643049426361529</v>
      </c>
      <c r="AJ23" s="364">
        <v>11.277292332768525</v>
      </c>
      <c r="AK23" s="364">
        <v>16.747984952857394</v>
      </c>
      <c r="AL23" s="364">
        <v>20.372326760788525</v>
      </c>
      <c r="AM23" s="364">
        <v>22.903858921824849</v>
      </c>
      <c r="AN23" s="364">
        <v>25.445518630386744</v>
      </c>
      <c r="AO23" s="364">
        <v>27.803852301325378</v>
      </c>
      <c r="AP23" s="364">
        <v>30.747165665495459</v>
      </c>
      <c r="AQ23" s="364">
        <v>31.967352297653349</v>
      </c>
      <c r="AR23" s="364">
        <v>82.050000000000196</v>
      </c>
      <c r="AS23" s="364">
        <v>118.75330980163085</v>
      </c>
      <c r="AT23" s="364">
        <v>198.21799999999985</v>
      </c>
      <c r="AU23" s="364">
        <v>107.69100000000003</v>
      </c>
      <c r="AV23" s="364">
        <v>122.83600000000021</v>
      </c>
      <c r="AW23" s="364">
        <v>122.67399999999998</v>
      </c>
      <c r="AX23" s="364">
        <v>138.08320000000001</v>
      </c>
      <c r="AY23" s="364">
        <v>167.11695100000003</v>
      </c>
      <c r="AZ23" s="364">
        <v>186.09901000000005</v>
      </c>
      <c r="BA23" s="364">
        <v>209.73186299999998</v>
      </c>
      <c r="BB23" s="364">
        <v>205.84185399999987</v>
      </c>
      <c r="BC23" s="364">
        <v>193.93417053751386</v>
      </c>
      <c r="BD23" s="364">
        <v>183.09040199999998</v>
      </c>
      <c r="BE23" s="364">
        <v>167.34613042003627</v>
      </c>
      <c r="BF23" s="364">
        <v>160.82925848722746</v>
      </c>
      <c r="BG23" s="364">
        <v>217.02985962485695</v>
      </c>
      <c r="BH23" s="364">
        <v>189.16794511091098</v>
      </c>
      <c r="BI23" s="364">
        <v>217.10782131333502</v>
      </c>
      <c r="BJ23" s="364">
        <v>264.73346821914066</v>
      </c>
      <c r="BK23" s="364">
        <v>290.45553756796437</v>
      </c>
      <c r="BL23" s="364">
        <v>284.42819017251315</v>
      </c>
      <c r="BM23" s="364">
        <v>367.80022373968399</v>
      </c>
      <c r="BN23" s="364">
        <v>444.4748778067123</v>
      </c>
      <c r="BO23" s="364">
        <v>468.40652853880829</v>
      </c>
      <c r="BP23" s="364">
        <v>518.86767171164104</v>
      </c>
      <c r="BQ23" s="364">
        <v>0</v>
      </c>
      <c r="BR23" s="364">
        <v>0</v>
      </c>
      <c r="BS23" s="364">
        <v>0</v>
      </c>
      <c r="BT23" s="364">
        <v>0</v>
      </c>
      <c r="BU23" s="364">
        <v>0</v>
      </c>
      <c r="BV23" s="364">
        <v>0</v>
      </c>
      <c r="BW23" s="364">
        <v>0</v>
      </c>
      <c r="BX23" s="373">
        <v>0</v>
      </c>
      <c r="BY23" s="373">
        <v>0</v>
      </c>
      <c r="BZ23" s="365">
        <v>0</v>
      </c>
    </row>
    <row r="24" spans="1:78" ht="26.25" customHeight="1" x14ac:dyDescent="0.35">
      <c r="A24" s="396"/>
      <c r="B24" s="119" t="s">
        <v>423</v>
      </c>
      <c r="C24" s="395"/>
      <c r="D24" s="364">
        <f t="shared" ref="D24:AV24" si="4">SUM(D20:D23)</f>
        <v>0</v>
      </c>
      <c r="E24" s="364">
        <f t="shared" si="4"/>
        <v>0</v>
      </c>
      <c r="F24" s="364">
        <f t="shared" si="4"/>
        <v>0</v>
      </c>
      <c r="G24" s="364">
        <f t="shared" si="4"/>
        <v>0</v>
      </c>
      <c r="H24" s="364">
        <f t="shared" si="4"/>
        <v>0</v>
      </c>
      <c r="I24" s="364">
        <f t="shared" si="4"/>
        <v>0</v>
      </c>
      <c r="J24" s="364">
        <f t="shared" si="4"/>
        <v>0</v>
      </c>
      <c r="K24" s="364">
        <f t="shared" si="4"/>
        <v>0</v>
      </c>
      <c r="L24" s="364">
        <f t="shared" si="4"/>
        <v>0</v>
      </c>
      <c r="M24" s="364">
        <f t="shared" si="4"/>
        <v>0</v>
      </c>
      <c r="N24" s="364">
        <f t="shared" si="4"/>
        <v>0</v>
      </c>
      <c r="O24" s="364">
        <f t="shared" si="4"/>
        <v>0</v>
      </c>
      <c r="P24" s="364">
        <f t="shared" si="4"/>
        <v>0</v>
      </c>
      <c r="Q24" s="364">
        <f t="shared" si="4"/>
        <v>0</v>
      </c>
      <c r="R24" s="364">
        <f t="shared" si="4"/>
        <v>0</v>
      </c>
      <c r="S24" s="364">
        <f t="shared" si="4"/>
        <v>0</v>
      </c>
      <c r="T24" s="364">
        <f t="shared" si="4"/>
        <v>0</v>
      </c>
      <c r="U24" s="364">
        <f t="shared" si="4"/>
        <v>0</v>
      </c>
      <c r="V24" s="364">
        <f t="shared" si="4"/>
        <v>0</v>
      </c>
      <c r="W24" s="364">
        <f t="shared" si="4"/>
        <v>0</v>
      </c>
      <c r="X24" s="364">
        <f t="shared" si="4"/>
        <v>0</v>
      </c>
      <c r="Y24" s="364">
        <f t="shared" si="4"/>
        <v>0</v>
      </c>
      <c r="Z24" s="364">
        <f t="shared" si="4"/>
        <v>0</v>
      </c>
      <c r="AA24" s="364">
        <f t="shared" si="4"/>
        <v>0</v>
      </c>
      <c r="AB24" s="364">
        <f t="shared" si="4"/>
        <v>0</v>
      </c>
      <c r="AC24" s="364">
        <f t="shared" si="4"/>
        <v>0</v>
      </c>
      <c r="AD24" s="364">
        <f t="shared" si="4"/>
        <v>0</v>
      </c>
      <c r="AE24" s="364">
        <f t="shared" si="4"/>
        <v>0</v>
      </c>
      <c r="AF24" s="364">
        <f t="shared" si="4"/>
        <v>0</v>
      </c>
      <c r="AG24" s="364">
        <f t="shared" si="4"/>
        <v>0</v>
      </c>
      <c r="AH24" s="364">
        <f t="shared" si="4"/>
        <v>196.93959001068183</v>
      </c>
      <c r="AI24" s="364">
        <f t="shared" si="4"/>
        <v>227.75813604082006</v>
      </c>
      <c r="AJ24" s="364">
        <f t="shared" si="4"/>
        <v>307.35323341022615</v>
      </c>
      <c r="AK24" s="364">
        <f t="shared" si="4"/>
        <v>454.80552867942873</v>
      </c>
      <c r="AL24" s="364">
        <f t="shared" si="4"/>
        <v>551.35929177961918</v>
      </c>
      <c r="AM24" s="364">
        <f t="shared" si="4"/>
        <v>618.08662477447024</v>
      </c>
      <c r="AN24" s="364">
        <f t="shared" si="4"/>
        <v>686.40222253039815</v>
      </c>
      <c r="AO24" s="364">
        <f t="shared" si="4"/>
        <v>748.45588650300476</v>
      </c>
      <c r="AP24" s="364">
        <f t="shared" si="4"/>
        <v>829.39150543190704</v>
      </c>
      <c r="AQ24" s="364">
        <f t="shared" si="4"/>
        <v>862.81164007812663</v>
      </c>
      <c r="AR24" s="364">
        <f t="shared" si="4"/>
        <v>604.86500000000012</v>
      </c>
      <c r="AS24" s="364">
        <f t="shared" si="4"/>
        <v>763.36878807806625</v>
      </c>
      <c r="AT24" s="364">
        <f t="shared" si="4"/>
        <v>960.69299999999987</v>
      </c>
      <c r="AU24" s="364">
        <f t="shared" si="4"/>
        <v>733.84</v>
      </c>
      <c r="AV24" s="364">
        <f t="shared" si="4"/>
        <v>968.37500000000023</v>
      </c>
      <c r="AW24" s="364">
        <f>SUM(AW20:AW23)</f>
        <v>998.42199999999991</v>
      </c>
      <c r="AX24" s="364">
        <f t="shared" ref="AX24:BW24" si="5">SUM(AX20:AX23)</f>
        <v>1103.9621309999998</v>
      </c>
      <c r="AY24" s="364">
        <f t="shared" si="5"/>
        <v>1197.1680269999999</v>
      </c>
      <c r="AZ24" s="364">
        <f t="shared" si="5"/>
        <v>1275.5067700000002</v>
      </c>
      <c r="BA24" s="364">
        <f t="shared" si="5"/>
        <v>1315.1345980000001</v>
      </c>
      <c r="BB24" s="364">
        <f t="shared" si="5"/>
        <v>1327.6819739999989</v>
      </c>
      <c r="BC24" s="364">
        <f t="shared" si="5"/>
        <v>1347.1518148446023</v>
      </c>
      <c r="BD24" s="364">
        <f t="shared" si="5"/>
        <v>1345.1564549999996</v>
      </c>
      <c r="BE24" s="364">
        <f t="shared" si="5"/>
        <v>1336.3771304102056</v>
      </c>
      <c r="BF24" s="364">
        <f t="shared" si="5"/>
        <v>1403.0935666124119</v>
      </c>
      <c r="BG24" s="364">
        <f t="shared" si="5"/>
        <v>1613.6138907605705</v>
      </c>
      <c r="BH24" s="364">
        <f t="shared" si="5"/>
        <v>1728.4576144734931</v>
      </c>
      <c r="BI24" s="364">
        <f t="shared" si="5"/>
        <v>1930.7936408840555</v>
      </c>
      <c r="BJ24" s="364">
        <f t="shared" si="5"/>
        <v>1937.0327149637794</v>
      </c>
      <c r="BK24" s="364">
        <f t="shared" si="5"/>
        <v>1980.0739629037898</v>
      </c>
      <c r="BL24" s="364">
        <f t="shared" si="5"/>
        <v>2071.6184511615079</v>
      </c>
      <c r="BM24" s="364">
        <f t="shared" si="5"/>
        <v>2457.9322396321481</v>
      </c>
      <c r="BN24" s="364">
        <f t="shared" si="5"/>
        <v>2651.7587673972803</v>
      </c>
      <c r="BO24" s="364">
        <f t="shared" si="5"/>
        <v>2691.2493936043297</v>
      </c>
      <c r="BP24" s="364">
        <f t="shared" si="5"/>
        <v>2775.3624294480583</v>
      </c>
      <c r="BQ24" s="364">
        <f t="shared" si="5"/>
        <v>0</v>
      </c>
      <c r="BR24" s="364">
        <f t="shared" si="5"/>
        <v>0</v>
      </c>
      <c r="BS24" s="364">
        <f t="shared" si="5"/>
        <v>0</v>
      </c>
      <c r="BT24" s="364">
        <f t="shared" si="5"/>
        <v>0</v>
      </c>
      <c r="BU24" s="364">
        <f t="shared" si="5"/>
        <v>0</v>
      </c>
      <c r="BV24" s="364">
        <f t="shared" si="5"/>
        <v>0</v>
      </c>
      <c r="BW24" s="364">
        <f t="shared" si="5"/>
        <v>0</v>
      </c>
      <c r="BX24" s="373">
        <f>SUM(BX20:BX23)</f>
        <v>0</v>
      </c>
      <c r="BY24" s="373">
        <f>SUM(BY20:BY23)</f>
        <v>0</v>
      </c>
      <c r="BZ24" s="365">
        <f>SUM(BZ20:BZ23)</f>
        <v>0</v>
      </c>
    </row>
    <row r="25" spans="1:78" ht="26.25" customHeight="1" x14ac:dyDescent="0.35">
      <c r="A25" s="238"/>
      <c r="B25" s="160" t="s">
        <v>424</v>
      </c>
      <c r="C25" s="395"/>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73"/>
      <c r="BY25" s="373"/>
      <c r="BZ25" s="365"/>
    </row>
    <row r="26" spans="1:78" x14ac:dyDescent="0.35">
      <c r="A26" s="396"/>
      <c r="B26" s="119" t="s">
        <v>22</v>
      </c>
      <c r="C26" s="395"/>
      <c r="D26" s="364">
        <f t="shared" ref="D26:AU26" si="6">SUM(D27:D29)</f>
        <v>0</v>
      </c>
      <c r="E26" s="364">
        <f t="shared" si="6"/>
        <v>0</v>
      </c>
      <c r="F26" s="364">
        <f t="shared" si="6"/>
        <v>0</v>
      </c>
      <c r="G26" s="364">
        <f t="shared" si="6"/>
        <v>0</v>
      </c>
      <c r="H26" s="364">
        <f t="shared" si="6"/>
        <v>0</v>
      </c>
      <c r="I26" s="364">
        <f t="shared" si="6"/>
        <v>0</v>
      </c>
      <c r="J26" s="364">
        <f t="shared" si="6"/>
        <v>0</v>
      </c>
      <c r="K26" s="364">
        <f t="shared" si="6"/>
        <v>0</v>
      </c>
      <c r="L26" s="364">
        <f t="shared" si="6"/>
        <v>0</v>
      </c>
      <c r="M26" s="364">
        <f t="shared" si="6"/>
        <v>0</v>
      </c>
      <c r="N26" s="364">
        <f t="shared" si="6"/>
        <v>0</v>
      </c>
      <c r="O26" s="364">
        <f t="shared" si="6"/>
        <v>0</v>
      </c>
      <c r="P26" s="364">
        <f t="shared" si="6"/>
        <v>0</v>
      </c>
      <c r="Q26" s="364">
        <f t="shared" si="6"/>
        <v>0</v>
      </c>
      <c r="R26" s="364">
        <f t="shared" si="6"/>
        <v>0</v>
      </c>
      <c r="S26" s="364">
        <f t="shared" si="6"/>
        <v>0</v>
      </c>
      <c r="T26" s="364">
        <f t="shared" si="6"/>
        <v>0</v>
      </c>
      <c r="U26" s="364">
        <f t="shared" si="6"/>
        <v>0</v>
      </c>
      <c r="V26" s="364">
        <f t="shared" si="6"/>
        <v>0</v>
      </c>
      <c r="W26" s="364">
        <f t="shared" si="6"/>
        <v>0</v>
      </c>
      <c r="X26" s="364">
        <f t="shared" si="6"/>
        <v>0</v>
      </c>
      <c r="Y26" s="364">
        <f t="shared" si="6"/>
        <v>0</v>
      </c>
      <c r="Z26" s="364">
        <f t="shared" si="6"/>
        <v>0</v>
      </c>
      <c r="AA26" s="364">
        <f t="shared" si="6"/>
        <v>0</v>
      </c>
      <c r="AB26" s="364">
        <f t="shared" si="6"/>
        <v>0</v>
      </c>
      <c r="AC26" s="364">
        <f t="shared" si="6"/>
        <v>0</v>
      </c>
      <c r="AD26" s="364">
        <f t="shared" si="6"/>
        <v>0</v>
      </c>
      <c r="AE26" s="364">
        <f t="shared" si="6"/>
        <v>0</v>
      </c>
      <c r="AF26" s="364">
        <f t="shared" si="6"/>
        <v>0</v>
      </c>
      <c r="AG26" s="364">
        <f t="shared" si="6"/>
        <v>0</v>
      </c>
      <c r="AH26" s="364">
        <f t="shared" si="6"/>
        <v>0</v>
      </c>
      <c r="AI26" s="364">
        <f t="shared" si="6"/>
        <v>0</v>
      </c>
      <c r="AJ26" s="364">
        <f t="shared" si="6"/>
        <v>0</v>
      </c>
      <c r="AK26" s="364">
        <f t="shared" si="6"/>
        <v>0</v>
      </c>
      <c r="AL26" s="364">
        <f t="shared" si="6"/>
        <v>0</v>
      </c>
      <c r="AM26" s="364">
        <f t="shared" si="6"/>
        <v>0</v>
      </c>
      <c r="AN26" s="364">
        <f t="shared" si="6"/>
        <v>0</v>
      </c>
      <c r="AO26" s="364">
        <f t="shared" si="6"/>
        <v>0</v>
      </c>
      <c r="AP26" s="364">
        <f t="shared" si="6"/>
        <v>0</v>
      </c>
      <c r="AQ26" s="364">
        <f t="shared" si="6"/>
        <v>0</v>
      </c>
      <c r="AR26" s="364">
        <f t="shared" si="6"/>
        <v>0</v>
      </c>
      <c r="AS26" s="364">
        <f t="shared" si="6"/>
        <v>0</v>
      </c>
      <c r="AT26" s="364">
        <f t="shared" si="6"/>
        <v>0</v>
      </c>
      <c r="AU26" s="364">
        <f t="shared" si="6"/>
        <v>0</v>
      </c>
      <c r="AV26" s="364">
        <f>SUM(AV27:AV29)</f>
        <v>0</v>
      </c>
      <c r="AW26" s="364">
        <f>SUM(AW27:AW29)</f>
        <v>1939.9</v>
      </c>
      <c r="AX26" s="364">
        <f t="shared" ref="AX26:BZ26" si="7">SUM(AX27:AX29)</f>
        <v>2077.2112939999997</v>
      </c>
      <c r="AY26" s="364">
        <f t="shared" si="7"/>
        <v>2188.6709320000004</v>
      </c>
      <c r="AZ26" s="364">
        <f t="shared" si="7"/>
        <v>2310.6117920000002</v>
      </c>
      <c r="BA26" s="364">
        <f t="shared" si="7"/>
        <v>2394.6786249999996</v>
      </c>
      <c r="BB26" s="364">
        <f t="shared" si="7"/>
        <v>2452.4046149999999</v>
      </c>
      <c r="BC26" s="364">
        <f t="shared" si="7"/>
        <v>2510.8873257930918</v>
      </c>
      <c r="BD26" s="364">
        <f t="shared" si="7"/>
        <v>2574.5184790181661</v>
      </c>
      <c r="BE26" s="364">
        <f t="shared" si="7"/>
        <v>2685.8228541801273</v>
      </c>
      <c r="BF26" s="364">
        <f t="shared" si="7"/>
        <v>2833.9392983749799</v>
      </c>
      <c r="BG26" s="364">
        <f t="shared" si="7"/>
        <v>3226.1309952600004</v>
      </c>
      <c r="BH26" s="364">
        <f t="shared" si="7"/>
        <v>3556.9849629183477</v>
      </c>
      <c r="BI26" s="364">
        <f t="shared" si="7"/>
        <v>3774.0895750000004</v>
      </c>
      <c r="BJ26" s="364">
        <f t="shared" si="7"/>
        <v>3941.0267050000002</v>
      </c>
      <c r="BK26" s="364">
        <f t="shared" si="7"/>
        <v>4026.6875789999999</v>
      </c>
      <c r="BL26" s="364">
        <f t="shared" si="7"/>
        <v>4234.4436619999997</v>
      </c>
      <c r="BM26" s="364">
        <f t="shared" si="7"/>
        <v>4697.6782249999997</v>
      </c>
      <c r="BN26" s="364">
        <f t="shared" si="7"/>
        <v>4924.7733250000001</v>
      </c>
      <c r="BO26" s="364">
        <f t="shared" si="7"/>
        <v>4918.3788950000007</v>
      </c>
      <c r="BP26" s="364">
        <f t="shared" si="7"/>
        <v>4911.948089999999</v>
      </c>
      <c r="BQ26" s="364">
        <f t="shared" si="7"/>
        <v>0</v>
      </c>
      <c r="BR26" s="364">
        <f t="shared" si="7"/>
        <v>0</v>
      </c>
      <c r="BS26" s="364">
        <f t="shared" si="7"/>
        <v>0</v>
      </c>
      <c r="BT26" s="364">
        <f t="shared" si="7"/>
        <v>0</v>
      </c>
      <c r="BU26" s="364">
        <f t="shared" si="7"/>
        <v>0</v>
      </c>
      <c r="BV26" s="364">
        <f t="shared" si="7"/>
        <v>0</v>
      </c>
      <c r="BW26" s="364">
        <f t="shared" si="7"/>
        <v>0</v>
      </c>
      <c r="BX26" s="373">
        <f t="shared" si="7"/>
        <v>0</v>
      </c>
      <c r="BY26" s="373">
        <f t="shared" si="7"/>
        <v>0</v>
      </c>
      <c r="BZ26" s="365">
        <f t="shared" si="7"/>
        <v>0</v>
      </c>
    </row>
    <row r="27" spans="1:78" x14ac:dyDescent="0.35">
      <c r="A27" s="396"/>
      <c r="B27" s="265" t="s">
        <v>425</v>
      </c>
      <c r="C27" s="395"/>
      <c r="D27" s="364">
        <v>0</v>
      </c>
      <c r="E27" s="364">
        <v>0</v>
      </c>
      <c r="F27" s="364">
        <v>0</v>
      </c>
      <c r="G27" s="364">
        <v>0</v>
      </c>
      <c r="H27" s="364">
        <v>0</v>
      </c>
      <c r="I27" s="364">
        <v>0</v>
      </c>
      <c r="J27" s="364">
        <v>0</v>
      </c>
      <c r="K27" s="364">
        <v>0</v>
      </c>
      <c r="L27" s="364">
        <v>0</v>
      </c>
      <c r="M27" s="364">
        <v>0</v>
      </c>
      <c r="N27" s="364">
        <v>0</v>
      </c>
      <c r="O27" s="364">
        <v>0</v>
      </c>
      <c r="P27" s="364">
        <v>0</v>
      </c>
      <c r="Q27" s="364">
        <v>0</v>
      </c>
      <c r="R27" s="364">
        <v>0</v>
      </c>
      <c r="S27" s="364">
        <v>0</v>
      </c>
      <c r="T27" s="364">
        <v>0</v>
      </c>
      <c r="U27" s="364">
        <v>0</v>
      </c>
      <c r="V27" s="364">
        <v>0</v>
      </c>
      <c r="W27" s="364">
        <v>0</v>
      </c>
      <c r="X27" s="364">
        <v>0</v>
      </c>
      <c r="Y27" s="364">
        <v>0</v>
      </c>
      <c r="Z27" s="364">
        <v>0</v>
      </c>
      <c r="AA27" s="364">
        <v>0</v>
      </c>
      <c r="AB27" s="364">
        <v>0</v>
      </c>
      <c r="AC27" s="364">
        <v>0</v>
      </c>
      <c r="AD27" s="364">
        <v>0</v>
      </c>
      <c r="AE27" s="364">
        <v>0</v>
      </c>
      <c r="AF27" s="364">
        <v>0</v>
      </c>
      <c r="AG27" s="364">
        <v>0</v>
      </c>
      <c r="AH27" s="364">
        <v>0</v>
      </c>
      <c r="AI27" s="364">
        <v>0</v>
      </c>
      <c r="AJ27" s="364">
        <v>0</v>
      </c>
      <c r="AK27" s="364">
        <v>0</v>
      </c>
      <c r="AL27" s="364">
        <v>0</v>
      </c>
      <c r="AM27" s="364">
        <v>0</v>
      </c>
      <c r="AN27" s="364">
        <v>0</v>
      </c>
      <c r="AO27" s="364">
        <v>0</v>
      </c>
      <c r="AP27" s="364">
        <v>0</v>
      </c>
      <c r="AQ27" s="364">
        <v>0</v>
      </c>
      <c r="AR27" s="364">
        <v>0</v>
      </c>
      <c r="AS27" s="364">
        <v>0</v>
      </c>
      <c r="AT27" s="364">
        <v>0</v>
      </c>
      <c r="AU27" s="364">
        <v>0</v>
      </c>
      <c r="AV27" s="364">
        <v>0</v>
      </c>
      <c r="AW27" s="364">
        <v>1697.3629265066443</v>
      </c>
      <c r="AX27" s="364">
        <v>1808.6742359999998</v>
      </c>
      <c r="AY27" s="364">
        <v>1902.2181960000007</v>
      </c>
      <c r="AZ27" s="364">
        <v>1977.2827580000003</v>
      </c>
      <c r="BA27" s="364">
        <v>2013.6534619999995</v>
      </c>
      <c r="BB27" s="364">
        <v>2046.3778799999998</v>
      </c>
      <c r="BC27" s="364">
        <v>2096.1272547930917</v>
      </c>
      <c r="BD27" s="364">
        <v>2145.6562128556334</v>
      </c>
      <c r="BE27" s="364">
        <v>2246.2732761801276</v>
      </c>
      <c r="BF27" s="364">
        <v>2381.3558843749797</v>
      </c>
      <c r="BG27" s="364">
        <v>2743.7872092600001</v>
      </c>
      <c r="BH27" s="364">
        <v>3038.9946899183474</v>
      </c>
      <c r="BI27" s="364">
        <v>3229.8402160000005</v>
      </c>
      <c r="BJ27" s="364">
        <v>3384.656673</v>
      </c>
      <c r="BK27" s="364">
        <v>3471.3048880000001</v>
      </c>
      <c r="BL27" s="364">
        <v>3671.6925609999998</v>
      </c>
      <c r="BM27" s="364">
        <v>4094.947136911996</v>
      </c>
      <c r="BN27" s="364">
        <v>4299.4764100000002</v>
      </c>
      <c r="BO27" s="364">
        <v>4288.8172760000007</v>
      </c>
      <c r="BP27" s="364">
        <v>4281.2685299999994</v>
      </c>
      <c r="BQ27" s="364">
        <v>0</v>
      </c>
      <c r="BR27" s="364">
        <v>0</v>
      </c>
      <c r="BS27" s="364">
        <v>0</v>
      </c>
      <c r="BT27" s="364">
        <v>0</v>
      </c>
      <c r="BU27" s="364">
        <v>0</v>
      </c>
      <c r="BV27" s="364">
        <v>0</v>
      </c>
      <c r="BW27" s="364">
        <v>0</v>
      </c>
      <c r="BX27" s="373">
        <v>0</v>
      </c>
      <c r="BY27" s="373">
        <v>0</v>
      </c>
      <c r="BZ27" s="365">
        <v>0</v>
      </c>
    </row>
    <row r="28" spans="1:78" x14ac:dyDescent="0.35">
      <c r="A28" s="396"/>
      <c r="B28" s="265" t="s">
        <v>426</v>
      </c>
      <c r="C28" s="395"/>
      <c r="D28" s="364">
        <v>0</v>
      </c>
      <c r="E28" s="364">
        <v>0</v>
      </c>
      <c r="F28" s="364">
        <v>0</v>
      </c>
      <c r="G28" s="364">
        <v>0</v>
      </c>
      <c r="H28" s="364">
        <v>0</v>
      </c>
      <c r="I28" s="364">
        <v>0</v>
      </c>
      <c r="J28" s="364">
        <v>0</v>
      </c>
      <c r="K28" s="364">
        <v>0</v>
      </c>
      <c r="L28" s="364">
        <v>0</v>
      </c>
      <c r="M28" s="364">
        <v>0</v>
      </c>
      <c r="N28" s="364">
        <v>0</v>
      </c>
      <c r="O28" s="364">
        <v>0</v>
      </c>
      <c r="P28" s="364">
        <v>0</v>
      </c>
      <c r="Q28" s="364">
        <v>0</v>
      </c>
      <c r="R28" s="364">
        <v>0</v>
      </c>
      <c r="S28" s="364">
        <v>0</v>
      </c>
      <c r="T28" s="364">
        <v>0</v>
      </c>
      <c r="U28" s="364">
        <v>0</v>
      </c>
      <c r="V28" s="364">
        <v>0</v>
      </c>
      <c r="W28" s="364">
        <v>0</v>
      </c>
      <c r="X28" s="364">
        <v>0</v>
      </c>
      <c r="Y28" s="364">
        <v>0</v>
      </c>
      <c r="Z28" s="364">
        <v>0</v>
      </c>
      <c r="AA28" s="364">
        <v>0</v>
      </c>
      <c r="AB28" s="364">
        <v>0</v>
      </c>
      <c r="AC28" s="364">
        <v>0</v>
      </c>
      <c r="AD28" s="364">
        <v>0</v>
      </c>
      <c r="AE28" s="364">
        <v>0</v>
      </c>
      <c r="AF28" s="364">
        <v>0</v>
      </c>
      <c r="AG28" s="364">
        <v>0</v>
      </c>
      <c r="AH28" s="364">
        <v>0</v>
      </c>
      <c r="AI28" s="364">
        <v>0</v>
      </c>
      <c r="AJ28" s="364">
        <v>0</v>
      </c>
      <c r="AK28" s="364">
        <v>0</v>
      </c>
      <c r="AL28" s="364">
        <v>0</v>
      </c>
      <c r="AM28" s="364">
        <v>0</v>
      </c>
      <c r="AN28" s="364">
        <v>0</v>
      </c>
      <c r="AO28" s="364">
        <v>0</v>
      </c>
      <c r="AP28" s="364">
        <v>0</v>
      </c>
      <c r="AQ28" s="364">
        <v>0</v>
      </c>
      <c r="AR28" s="364">
        <v>0</v>
      </c>
      <c r="AS28" s="364">
        <v>0</v>
      </c>
      <c r="AT28" s="364">
        <v>0</v>
      </c>
      <c r="AU28" s="364">
        <v>0</v>
      </c>
      <c r="AV28" s="364">
        <v>0</v>
      </c>
      <c r="AW28" s="364">
        <v>57.568125284286531</v>
      </c>
      <c r="AX28" s="364">
        <v>64.45333500000001</v>
      </c>
      <c r="AY28" s="364">
        <v>73.004104999999981</v>
      </c>
      <c r="AZ28" s="364">
        <v>87.356730000000013</v>
      </c>
      <c r="BA28" s="364">
        <v>94.058710999999988</v>
      </c>
      <c r="BB28" s="364">
        <v>103.31371100000001</v>
      </c>
      <c r="BC28" s="364">
        <v>108.169843</v>
      </c>
      <c r="BD28" s="364">
        <v>118.92382939562549</v>
      </c>
      <c r="BE28" s="364">
        <v>123.72467599999997</v>
      </c>
      <c r="BF28" s="364">
        <v>130.99570600000001</v>
      </c>
      <c r="BG28" s="364">
        <v>145.12074899999999</v>
      </c>
      <c r="BH28" s="364">
        <v>160.45740000000004</v>
      </c>
      <c r="BI28" s="364">
        <v>176.47248999999999</v>
      </c>
      <c r="BJ28" s="364">
        <v>183.76244300000005</v>
      </c>
      <c r="BK28" s="364">
        <v>188.90478099999996</v>
      </c>
      <c r="BL28" s="364">
        <v>199.600787</v>
      </c>
      <c r="BM28" s="364">
        <v>223.05064708800333</v>
      </c>
      <c r="BN28" s="364">
        <v>237.858463</v>
      </c>
      <c r="BO28" s="364">
        <v>246.06113200000004</v>
      </c>
      <c r="BP28" s="364">
        <v>251.21643899999995</v>
      </c>
      <c r="BQ28" s="364">
        <v>0</v>
      </c>
      <c r="BR28" s="364">
        <v>0</v>
      </c>
      <c r="BS28" s="364">
        <v>0</v>
      </c>
      <c r="BT28" s="364">
        <v>0</v>
      </c>
      <c r="BU28" s="364">
        <v>0</v>
      </c>
      <c r="BV28" s="364">
        <v>0</v>
      </c>
      <c r="BW28" s="364">
        <v>0</v>
      </c>
      <c r="BX28" s="373">
        <v>0</v>
      </c>
      <c r="BY28" s="373">
        <v>0</v>
      </c>
      <c r="BZ28" s="365">
        <v>0</v>
      </c>
    </row>
    <row r="29" spans="1:78" x14ac:dyDescent="0.35">
      <c r="A29" s="396"/>
      <c r="B29" s="265" t="s">
        <v>427</v>
      </c>
      <c r="C29" s="395"/>
      <c r="D29" s="364">
        <v>0</v>
      </c>
      <c r="E29" s="364">
        <v>0</v>
      </c>
      <c r="F29" s="364">
        <v>0</v>
      </c>
      <c r="G29" s="364">
        <v>0</v>
      </c>
      <c r="H29" s="364">
        <v>0</v>
      </c>
      <c r="I29" s="364">
        <v>0</v>
      </c>
      <c r="J29" s="364">
        <v>0</v>
      </c>
      <c r="K29" s="364">
        <v>0</v>
      </c>
      <c r="L29" s="364">
        <v>0</v>
      </c>
      <c r="M29" s="364">
        <v>0</v>
      </c>
      <c r="N29" s="364">
        <v>0</v>
      </c>
      <c r="O29" s="364">
        <v>0</v>
      </c>
      <c r="P29" s="364">
        <v>0</v>
      </c>
      <c r="Q29" s="364">
        <v>0</v>
      </c>
      <c r="R29" s="364">
        <v>0</v>
      </c>
      <c r="S29" s="364">
        <v>0</v>
      </c>
      <c r="T29" s="364">
        <v>0</v>
      </c>
      <c r="U29" s="364">
        <v>0</v>
      </c>
      <c r="V29" s="364">
        <v>0</v>
      </c>
      <c r="W29" s="364">
        <v>0</v>
      </c>
      <c r="X29" s="364">
        <v>0</v>
      </c>
      <c r="Y29" s="364">
        <v>0</v>
      </c>
      <c r="Z29" s="364">
        <v>0</v>
      </c>
      <c r="AA29" s="364">
        <v>0</v>
      </c>
      <c r="AB29" s="364">
        <v>0</v>
      </c>
      <c r="AC29" s="364">
        <v>0</v>
      </c>
      <c r="AD29" s="364">
        <v>0</v>
      </c>
      <c r="AE29" s="364">
        <v>0</v>
      </c>
      <c r="AF29" s="364">
        <v>0</v>
      </c>
      <c r="AG29" s="364">
        <v>0</v>
      </c>
      <c r="AH29" s="364">
        <v>0</v>
      </c>
      <c r="AI29" s="364">
        <v>0</v>
      </c>
      <c r="AJ29" s="364">
        <v>0</v>
      </c>
      <c r="AK29" s="364">
        <v>0</v>
      </c>
      <c r="AL29" s="364">
        <v>0</v>
      </c>
      <c r="AM29" s="364">
        <v>0</v>
      </c>
      <c r="AN29" s="364">
        <v>0</v>
      </c>
      <c r="AO29" s="364">
        <v>0</v>
      </c>
      <c r="AP29" s="364">
        <v>0</v>
      </c>
      <c r="AQ29" s="364">
        <v>0</v>
      </c>
      <c r="AR29" s="364">
        <v>0</v>
      </c>
      <c r="AS29" s="364">
        <v>0</v>
      </c>
      <c r="AT29" s="364">
        <v>0</v>
      </c>
      <c r="AU29" s="364">
        <v>0</v>
      </c>
      <c r="AV29" s="364">
        <v>0</v>
      </c>
      <c r="AW29" s="364">
        <v>184.96894820906931</v>
      </c>
      <c r="AX29" s="364">
        <v>204.08372300000002</v>
      </c>
      <c r="AY29" s="364">
        <v>213.44863099999995</v>
      </c>
      <c r="AZ29" s="364">
        <v>245.97230400000004</v>
      </c>
      <c r="BA29" s="364">
        <v>286.966452</v>
      </c>
      <c r="BB29" s="364">
        <v>302.71302400000002</v>
      </c>
      <c r="BC29" s="364">
        <v>306.59022800000014</v>
      </c>
      <c r="BD29" s="364">
        <v>309.93843676690722</v>
      </c>
      <c r="BE29" s="364">
        <v>315.82490200000007</v>
      </c>
      <c r="BF29" s="364">
        <v>321.58770799999996</v>
      </c>
      <c r="BG29" s="364">
        <v>337.22303699999998</v>
      </c>
      <c r="BH29" s="364">
        <v>357.53287299999994</v>
      </c>
      <c r="BI29" s="364">
        <v>367.77686899999998</v>
      </c>
      <c r="BJ29" s="364">
        <v>372.60758899999996</v>
      </c>
      <c r="BK29" s="364">
        <v>366.47790999999995</v>
      </c>
      <c r="BL29" s="364">
        <v>363.15031399999992</v>
      </c>
      <c r="BM29" s="364">
        <v>379.68044099999997</v>
      </c>
      <c r="BN29" s="364">
        <v>387.43845199999998</v>
      </c>
      <c r="BO29" s="364">
        <v>383.50048700000008</v>
      </c>
      <c r="BP29" s="364">
        <v>379.46312099999994</v>
      </c>
      <c r="BQ29" s="364">
        <v>0</v>
      </c>
      <c r="BR29" s="364">
        <v>0</v>
      </c>
      <c r="BS29" s="364">
        <v>0</v>
      </c>
      <c r="BT29" s="364">
        <v>0</v>
      </c>
      <c r="BU29" s="364">
        <v>0</v>
      </c>
      <c r="BV29" s="364">
        <v>0</v>
      </c>
      <c r="BW29" s="364">
        <v>0</v>
      </c>
      <c r="BX29" s="373">
        <v>0</v>
      </c>
      <c r="BY29" s="373">
        <v>0</v>
      </c>
      <c r="BZ29" s="365">
        <v>0</v>
      </c>
    </row>
    <row r="30" spans="1:78" ht="26.25" customHeight="1" x14ac:dyDescent="0.35">
      <c r="A30" s="396"/>
      <c r="B30" s="119" t="s">
        <v>428</v>
      </c>
      <c r="C30" s="395"/>
      <c r="D30" s="364">
        <v>0</v>
      </c>
      <c r="E30" s="364">
        <v>0</v>
      </c>
      <c r="F30" s="364">
        <v>0</v>
      </c>
      <c r="G30" s="364">
        <v>0</v>
      </c>
      <c r="H30" s="364">
        <v>0</v>
      </c>
      <c r="I30" s="364">
        <v>0</v>
      </c>
      <c r="J30" s="364">
        <v>0</v>
      </c>
      <c r="K30" s="364">
        <v>0</v>
      </c>
      <c r="L30" s="364">
        <v>0</v>
      </c>
      <c r="M30" s="364">
        <v>0</v>
      </c>
      <c r="N30" s="364">
        <v>0</v>
      </c>
      <c r="O30" s="364">
        <v>0</v>
      </c>
      <c r="P30" s="364">
        <v>0</v>
      </c>
      <c r="Q30" s="364">
        <v>0</v>
      </c>
      <c r="R30" s="364">
        <v>0</v>
      </c>
      <c r="S30" s="364">
        <v>0</v>
      </c>
      <c r="T30" s="364">
        <v>0</v>
      </c>
      <c r="U30" s="364">
        <v>0</v>
      </c>
      <c r="V30" s="364">
        <v>0</v>
      </c>
      <c r="W30" s="364">
        <v>0</v>
      </c>
      <c r="X30" s="364">
        <v>0</v>
      </c>
      <c r="Y30" s="364">
        <v>0</v>
      </c>
      <c r="Z30" s="364">
        <v>0</v>
      </c>
      <c r="AA30" s="364">
        <v>0</v>
      </c>
      <c r="AB30" s="364">
        <v>0</v>
      </c>
      <c r="AC30" s="364">
        <v>0</v>
      </c>
      <c r="AD30" s="364">
        <v>0</v>
      </c>
      <c r="AE30" s="364">
        <v>0</v>
      </c>
      <c r="AF30" s="364">
        <v>0</v>
      </c>
      <c r="AG30" s="364">
        <v>0</v>
      </c>
      <c r="AH30" s="364">
        <v>0</v>
      </c>
      <c r="AI30" s="364">
        <v>0</v>
      </c>
      <c r="AJ30" s="364">
        <v>0</v>
      </c>
      <c r="AK30" s="364">
        <v>0</v>
      </c>
      <c r="AL30" s="364">
        <v>0</v>
      </c>
      <c r="AM30" s="364">
        <v>0</v>
      </c>
      <c r="AN30" s="364">
        <v>0</v>
      </c>
      <c r="AO30" s="364">
        <v>0</v>
      </c>
      <c r="AP30" s="364">
        <v>0</v>
      </c>
      <c r="AQ30" s="364">
        <v>0</v>
      </c>
      <c r="AR30" s="364">
        <v>0</v>
      </c>
      <c r="AS30" s="364">
        <v>206</v>
      </c>
      <c r="AT30" s="364">
        <v>2122.81</v>
      </c>
      <c r="AU30" s="364">
        <v>1404.1669999999999</v>
      </c>
      <c r="AV30" s="364">
        <v>1692.576</v>
      </c>
      <c r="AW30" s="364">
        <v>0</v>
      </c>
      <c r="AX30" s="364">
        <v>0</v>
      </c>
      <c r="AY30" s="364">
        <v>0</v>
      </c>
      <c r="AZ30" s="364">
        <v>0</v>
      </c>
      <c r="BA30" s="364">
        <v>0</v>
      </c>
      <c r="BB30" s="364">
        <v>0</v>
      </c>
      <c r="BC30" s="364">
        <v>0</v>
      </c>
      <c r="BD30" s="364">
        <v>0</v>
      </c>
      <c r="BE30" s="364">
        <v>0</v>
      </c>
      <c r="BF30" s="364">
        <v>0</v>
      </c>
      <c r="BG30" s="364">
        <v>0</v>
      </c>
      <c r="BH30" s="364">
        <v>0</v>
      </c>
      <c r="BI30" s="364">
        <v>0</v>
      </c>
      <c r="BJ30" s="364">
        <v>0</v>
      </c>
      <c r="BK30" s="364">
        <v>0</v>
      </c>
      <c r="BL30" s="364">
        <v>0</v>
      </c>
      <c r="BM30" s="364">
        <v>0</v>
      </c>
      <c r="BN30" s="364">
        <v>0</v>
      </c>
      <c r="BO30" s="364">
        <v>0</v>
      </c>
      <c r="BP30" s="364">
        <v>0</v>
      </c>
      <c r="BQ30" s="364">
        <v>0</v>
      </c>
      <c r="BR30" s="364">
        <v>0</v>
      </c>
      <c r="BS30" s="364">
        <v>0</v>
      </c>
      <c r="BT30" s="364">
        <v>0</v>
      </c>
      <c r="BU30" s="364">
        <v>0</v>
      </c>
      <c r="BV30" s="364">
        <v>0</v>
      </c>
      <c r="BW30" s="364">
        <v>0</v>
      </c>
      <c r="BX30" s="373">
        <v>0</v>
      </c>
      <c r="BY30" s="373">
        <v>0</v>
      </c>
      <c r="BZ30" s="365">
        <v>0</v>
      </c>
    </row>
    <row r="31" spans="1:78" x14ac:dyDescent="0.35">
      <c r="A31" s="396"/>
      <c r="B31" s="265" t="s">
        <v>425</v>
      </c>
      <c r="C31" s="395"/>
      <c r="D31" s="364">
        <v>0</v>
      </c>
      <c r="E31" s="364">
        <v>0</v>
      </c>
      <c r="F31" s="364">
        <v>0</v>
      </c>
      <c r="G31" s="364">
        <v>0</v>
      </c>
      <c r="H31" s="364">
        <v>0</v>
      </c>
      <c r="I31" s="364">
        <v>0</v>
      </c>
      <c r="J31" s="364">
        <v>0</v>
      </c>
      <c r="K31" s="364">
        <v>0</v>
      </c>
      <c r="L31" s="364">
        <v>0</v>
      </c>
      <c r="M31" s="364">
        <v>0</v>
      </c>
      <c r="N31" s="364">
        <v>0</v>
      </c>
      <c r="O31" s="364">
        <v>0</v>
      </c>
      <c r="P31" s="364">
        <v>0</v>
      </c>
      <c r="Q31" s="364">
        <v>0</v>
      </c>
      <c r="R31" s="364">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0</v>
      </c>
      <c r="AI31" s="364">
        <v>0</v>
      </c>
      <c r="AJ31" s="364">
        <v>0</v>
      </c>
      <c r="AK31" s="364">
        <v>0</v>
      </c>
      <c r="AL31" s="364">
        <v>0</v>
      </c>
      <c r="AM31" s="364">
        <v>0</v>
      </c>
      <c r="AN31" s="364">
        <v>0</v>
      </c>
      <c r="AO31" s="364">
        <v>0</v>
      </c>
      <c r="AP31" s="364">
        <v>0</v>
      </c>
      <c r="AQ31" s="364">
        <v>0</v>
      </c>
      <c r="AR31" s="364">
        <v>0</v>
      </c>
      <c r="AS31" s="364">
        <v>0</v>
      </c>
      <c r="AT31" s="364">
        <v>0</v>
      </c>
      <c r="AU31" s="364">
        <v>1244.3508119934597</v>
      </c>
      <c r="AV31" s="364">
        <v>1475.3810084883232</v>
      </c>
      <c r="AW31" s="364">
        <v>0</v>
      </c>
      <c r="AX31" s="364">
        <v>0</v>
      </c>
      <c r="AY31" s="364">
        <v>0</v>
      </c>
      <c r="AZ31" s="364">
        <v>0</v>
      </c>
      <c r="BA31" s="364">
        <v>0</v>
      </c>
      <c r="BB31" s="364">
        <v>0</v>
      </c>
      <c r="BC31" s="364">
        <v>0</v>
      </c>
      <c r="BD31" s="364">
        <v>0</v>
      </c>
      <c r="BE31" s="364">
        <v>0</v>
      </c>
      <c r="BF31" s="364">
        <v>0</v>
      </c>
      <c r="BG31" s="364">
        <v>0</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73">
        <v>0</v>
      </c>
      <c r="BY31" s="373">
        <v>0</v>
      </c>
      <c r="BZ31" s="365">
        <v>0</v>
      </c>
    </row>
    <row r="32" spans="1:78" x14ac:dyDescent="0.35">
      <c r="A32" s="396"/>
      <c r="B32" s="265" t="s">
        <v>426</v>
      </c>
      <c r="C32" s="395"/>
      <c r="D32" s="364">
        <v>0</v>
      </c>
      <c r="E32" s="364">
        <v>0</v>
      </c>
      <c r="F32" s="364">
        <v>0</v>
      </c>
      <c r="G32" s="364">
        <v>0</v>
      </c>
      <c r="H32" s="364">
        <v>0</v>
      </c>
      <c r="I32" s="364">
        <v>0</v>
      </c>
      <c r="J32" s="364">
        <v>0</v>
      </c>
      <c r="K32" s="364">
        <v>0</v>
      </c>
      <c r="L32" s="364">
        <v>0</v>
      </c>
      <c r="M32" s="364">
        <v>0</v>
      </c>
      <c r="N32" s="364">
        <v>0</v>
      </c>
      <c r="O32" s="364">
        <v>0</v>
      </c>
      <c r="P32" s="364">
        <v>0</v>
      </c>
      <c r="Q32" s="364">
        <v>0</v>
      </c>
      <c r="R32" s="364">
        <v>0</v>
      </c>
      <c r="S32" s="364">
        <v>0</v>
      </c>
      <c r="T32" s="364">
        <v>0</v>
      </c>
      <c r="U32" s="364">
        <v>0</v>
      </c>
      <c r="V32" s="364">
        <v>0</v>
      </c>
      <c r="W32" s="364">
        <v>0</v>
      </c>
      <c r="X32" s="364">
        <v>0</v>
      </c>
      <c r="Y32" s="364">
        <v>0</v>
      </c>
      <c r="Z32" s="364">
        <v>0</v>
      </c>
      <c r="AA32" s="364">
        <v>0</v>
      </c>
      <c r="AB32" s="364">
        <v>0</v>
      </c>
      <c r="AC32" s="364">
        <v>0</v>
      </c>
      <c r="AD32" s="364">
        <v>0</v>
      </c>
      <c r="AE32" s="364">
        <v>0</v>
      </c>
      <c r="AF32" s="364">
        <v>0</v>
      </c>
      <c r="AG32" s="364">
        <v>0</v>
      </c>
      <c r="AH32" s="364">
        <v>0</v>
      </c>
      <c r="AI32" s="364">
        <v>0</v>
      </c>
      <c r="AJ32" s="364">
        <v>0</v>
      </c>
      <c r="AK32" s="364">
        <v>0</v>
      </c>
      <c r="AL32" s="364">
        <v>0</v>
      </c>
      <c r="AM32" s="364">
        <v>0</v>
      </c>
      <c r="AN32" s="364">
        <v>0</v>
      </c>
      <c r="AO32" s="364">
        <v>0</v>
      </c>
      <c r="AP32" s="364">
        <v>0</v>
      </c>
      <c r="AQ32" s="364">
        <v>0</v>
      </c>
      <c r="AR32" s="364">
        <v>0</v>
      </c>
      <c r="AS32" s="364">
        <v>0</v>
      </c>
      <c r="AT32" s="364">
        <v>0</v>
      </c>
      <c r="AU32" s="364">
        <v>29.407042073381728</v>
      </c>
      <c r="AV32" s="364">
        <v>45.400550983141173</v>
      </c>
      <c r="AW32" s="364">
        <v>0</v>
      </c>
      <c r="AX32" s="364">
        <v>0</v>
      </c>
      <c r="AY32" s="364">
        <v>0</v>
      </c>
      <c r="AZ32" s="364">
        <v>0</v>
      </c>
      <c r="BA32" s="364">
        <v>0</v>
      </c>
      <c r="BB32" s="364">
        <v>0</v>
      </c>
      <c r="BC32" s="364">
        <v>0</v>
      </c>
      <c r="BD32" s="364">
        <v>0</v>
      </c>
      <c r="BE32" s="364">
        <v>0</v>
      </c>
      <c r="BF32" s="364">
        <v>0</v>
      </c>
      <c r="BG32" s="364">
        <v>0</v>
      </c>
      <c r="BH32" s="364">
        <v>0</v>
      </c>
      <c r="BI32" s="364">
        <v>0</v>
      </c>
      <c r="BJ32" s="364">
        <v>0</v>
      </c>
      <c r="BK32" s="364">
        <v>0</v>
      </c>
      <c r="BL32" s="364">
        <v>0</v>
      </c>
      <c r="BM32" s="364">
        <v>0</v>
      </c>
      <c r="BN32" s="364">
        <v>0</v>
      </c>
      <c r="BO32" s="364">
        <v>0</v>
      </c>
      <c r="BP32" s="364">
        <v>0</v>
      </c>
      <c r="BQ32" s="364">
        <v>0</v>
      </c>
      <c r="BR32" s="364">
        <v>0</v>
      </c>
      <c r="BS32" s="364">
        <v>0</v>
      </c>
      <c r="BT32" s="364">
        <v>0</v>
      </c>
      <c r="BU32" s="364">
        <v>0</v>
      </c>
      <c r="BV32" s="364">
        <v>0</v>
      </c>
      <c r="BW32" s="364">
        <v>0</v>
      </c>
      <c r="BX32" s="373">
        <v>0</v>
      </c>
      <c r="BY32" s="373">
        <v>0</v>
      </c>
      <c r="BZ32" s="365">
        <v>0</v>
      </c>
    </row>
    <row r="33" spans="1:78" x14ac:dyDescent="0.35">
      <c r="A33" s="396"/>
      <c r="B33" s="265" t="s">
        <v>427</v>
      </c>
      <c r="C33" s="395"/>
      <c r="D33" s="364">
        <v>0</v>
      </c>
      <c r="E33" s="364">
        <v>0</v>
      </c>
      <c r="F33" s="364">
        <v>0</v>
      </c>
      <c r="G33" s="364">
        <v>0</v>
      </c>
      <c r="H33" s="364">
        <v>0</v>
      </c>
      <c r="I33" s="364">
        <v>0</v>
      </c>
      <c r="J33" s="364">
        <v>0</v>
      </c>
      <c r="K33" s="364">
        <v>0</v>
      </c>
      <c r="L33" s="364">
        <v>0</v>
      </c>
      <c r="M33" s="364">
        <v>0</v>
      </c>
      <c r="N33" s="364">
        <v>0</v>
      </c>
      <c r="O33" s="364">
        <v>0</v>
      </c>
      <c r="P33" s="364">
        <v>0</v>
      </c>
      <c r="Q33" s="364">
        <v>0</v>
      </c>
      <c r="R33" s="364">
        <v>0</v>
      </c>
      <c r="S33" s="364">
        <v>0</v>
      </c>
      <c r="T33" s="364">
        <v>0</v>
      </c>
      <c r="U33" s="364">
        <v>0</v>
      </c>
      <c r="V33" s="364">
        <v>0</v>
      </c>
      <c r="W33" s="364">
        <v>0</v>
      </c>
      <c r="X33" s="364">
        <v>0</v>
      </c>
      <c r="Y33" s="364">
        <v>0</v>
      </c>
      <c r="Z33" s="364">
        <v>0</v>
      </c>
      <c r="AA33" s="364">
        <v>0</v>
      </c>
      <c r="AB33" s="364">
        <v>0</v>
      </c>
      <c r="AC33" s="364">
        <v>0</v>
      </c>
      <c r="AD33" s="364">
        <v>0</v>
      </c>
      <c r="AE33" s="364">
        <v>0</v>
      </c>
      <c r="AF33" s="364">
        <v>0</v>
      </c>
      <c r="AG33" s="364">
        <v>0</v>
      </c>
      <c r="AH33" s="364">
        <v>0</v>
      </c>
      <c r="AI33" s="364">
        <v>0</v>
      </c>
      <c r="AJ33" s="364">
        <v>0</v>
      </c>
      <c r="AK33" s="364">
        <v>0</v>
      </c>
      <c r="AL33" s="364">
        <v>0</v>
      </c>
      <c r="AM33" s="364">
        <v>0</v>
      </c>
      <c r="AN33" s="364">
        <v>0</v>
      </c>
      <c r="AO33" s="364">
        <v>0</v>
      </c>
      <c r="AP33" s="364">
        <v>0</v>
      </c>
      <c r="AQ33" s="364">
        <v>0</v>
      </c>
      <c r="AR33" s="364">
        <v>0</v>
      </c>
      <c r="AS33" s="364">
        <v>0</v>
      </c>
      <c r="AT33" s="364">
        <v>0</v>
      </c>
      <c r="AU33" s="364">
        <v>130.40914593315847</v>
      </c>
      <c r="AV33" s="364">
        <v>171.79444052853557</v>
      </c>
      <c r="AW33" s="364">
        <v>0</v>
      </c>
      <c r="AX33" s="364">
        <v>0</v>
      </c>
      <c r="AY33" s="364">
        <v>0</v>
      </c>
      <c r="AZ33" s="364">
        <v>0</v>
      </c>
      <c r="BA33" s="364">
        <v>0</v>
      </c>
      <c r="BB33" s="364">
        <v>0</v>
      </c>
      <c r="BC33" s="364">
        <v>0</v>
      </c>
      <c r="BD33" s="364">
        <v>0</v>
      </c>
      <c r="BE33" s="364">
        <v>0</v>
      </c>
      <c r="BF33" s="364">
        <v>0</v>
      </c>
      <c r="BG33" s="364">
        <v>0</v>
      </c>
      <c r="BH33" s="364">
        <v>0</v>
      </c>
      <c r="BI33" s="364">
        <v>0</v>
      </c>
      <c r="BJ33" s="364">
        <v>0</v>
      </c>
      <c r="BK33" s="364">
        <v>0</v>
      </c>
      <c r="BL33" s="364">
        <v>0</v>
      </c>
      <c r="BM33" s="364">
        <v>0</v>
      </c>
      <c r="BN33" s="364">
        <v>0</v>
      </c>
      <c r="BO33" s="364">
        <v>0</v>
      </c>
      <c r="BP33" s="364">
        <v>0</v>
      </c>
      <c r="BQ33" s="364">
        <v>0</v>
      </c>
      <c r="BR33" s="364">
        <v>0</v>
      </c>
      <c r="BS33" s="364">
        <v>0</v>
      </c>
      <c r="BT33" s="364">
        <v>0</v>
      </c>
      <c r="BU33" s="364">
        <v>0</v>
      </c>
      <c r="BV33" s="364">
        <v>0</v>
      </c>
      <c r="BW33" s="364">
        <v>0</v>
      </c>
      <c r="BX33" s="373">
        <v>0</v>
      </c>
      <c r="BY33" s="373">
        <v>0</v>
      </c>
      <c r="BZ33" s="365">
        <v>0</v>
      </c>
    </row>
    <row r="34" spans="1:78" ht="26.25" customHeight="1" x14ac:dyDescent="0.35">
      <c r="A34" s="396"/>
      <c r="B34" s="119" t="s">
        <v>429</v>
      </c>
      <c r="C34" s="395"/>
      <c r="D34" s="364">
        <v>0</v>
      </c>
      <c r="E34" s="364">
        <v>0</v>
      </c>
      <c r="F34" s="364">
        <v>0</v>
      </c>
      <c r="G34" s="364">
        <v>0</v>
      </c>
      <c r="H34" s="364">
        <v>0</v>
      </c>
      <c r="I34" s="364">
        <v>0</v>
      </c>
      <c r="J34" s="364">
        <v>0</v>
      </c>
      <c r="K34" s="364">
        <v>0</v>
      </c>
      <c r="L34" s="364">
        <v>0</v>
      </c>
      <c r="M34" s="364">
        <v>0</v>
      </c>
      <c r="N34" s="364">
        <v>0</v>
      </c>
      <c r="O34" s="364">
        <v>0</v>
      </c>
      <c r="P34" s="364">
        <v>0</v>
      </c>
      <c r="Q34" s="364">
        <v>0</v>
      </c>
      <c r="R34" s="364">
        <v>0</v>
      </c>
      <c r="S34" s="364">
        <v>0</v>
      </c>
      <c r="T34" s="364">
        <v>0</v>
      </c>
      <c r="U34" s="364">
        <v>0</v>
      </c>
      <c r="V34" s="364">
        <v>0</v>
      </c>
      <c r="W34" s="364">
        <v>0</v>
      </c>
      <c r="X34" s="364">
        <v>0</v>
      </c>
      <c r="Y34" s="364">
        <v>0</v>
      </c>
      <c r="Z34" s="364">
        <v>18</v>
      </c>
      <c r="AA34" s="364">
        <v>21</v>
      </c>
      <c r="AB34" s="364">
        <v>27</v>
      </c>
      <c r="AC34" s="364">
        <v>33</v>
      </c>
      <c r="AD34" s="364">
        <v>99</v>
      </c>
      <c r="AE34" s="364">
        <v>137</v>
      </c>
      <c r="AF34" s="364">
        <v>148</v>
      </c>
      <c r="AG34" s="364">
        <v>369</v>
      </c>
      <c r="AH34" s="364">
        <v>386</v>
      </c>
      <c r="AI34" s="364">
        <v>445</v>
      </c>
      <c r="AJ34" s="364">
        <v>599</v>
      </c>
      <c r="AK34" s="364">
        <v>890.6</v>
      </c>
      <c r="AL34" s="364">
        <v>1083</v>
      </c>
      <c r="AM34" s="364">
        <v>1218</v>
      </c>
      <c r="AN34" s="364">
        <v>1354</v>
      </c>
      <c r="AO34" s="364">
        <v>1479</v>
      </c>
      <c r="AP34" s="364">
        <v>1635</v>
      </c>
      <c r="AQ34" s="364">
        <v>1701</v>
      </c>
      <c r="AR34" s="364">
        <v>1365.134</v>
      </c>
      <c r="AS34" s="364">
        <v>1493.6620000000003</v>
      </c>
      <c r="AT34" s="364">
        <v>0</v>
      </c>
      <c r="AU34" s="364">
        <v>0</v>
      </c>
      <c r="AV34" s="364">
        <v>0</v>
      </c>
      <c r="AW34" s="364">
        <v>0</v>
      </c>
      <c r="AX34" s="364">
        <v>0</v>
      </c>
      <c r="AY34" s="364">
        <v>0</v>
      </c>
      <c r="AZ34" s="364">
        <v>0</v>
      </c>
      <c r="BA34" s="364">
        <v>0</v>
      </c>
      <c r="BB34" s="364">
        <v>0</v>
      </c>
      <c r="BC34" s="364">
        <v>0</v>
      </c>
      <c r="BD34" s="364">
        <v>0</v>
      </c>
      <c r="BE34" s="364">
        <v>0</v>
      </c>
      <c r="BF34" s="364">
        <v>0</v>
      </c>
      <c r="BG34" s="364">
        <v>0</v>
      </c>
      <c r="BH34" s="364">
        <v>0</v>
      </c>
      <c r="BI34" s="364">
        <v>0</v>
      </c>
      <c r="BJ34" s="364">
        <v>0</v>
      </c>
      <c r="BK34" s="364">
        <v>0</v>
      </c>
      <c r="BL34" s="364">
        <v>0</v>
      </c>
      <c r="BM34" s="364">
        <v>0</v>
      </c>
      <c r="BN34" s="364">
        <v>0</v>
      </c>
      <c r="BO34" s="364">
        <v>0</v>
      </c>
      <c r="BP34" s="364">
        <v>0</v>
      </c>
      <c r="BQ34" s="364">
        <v>0</v>
      </c>
      <c r="BR34" s="364">
        <v>0</v>
      </c>
      <c r="BS34" s="364">
        <v>0</v>
      </c>
      <c r="BT34" s="364">
        <v>0</v>
      </c>
      <c r="BU34" s="364">
        <v>0</v>
      </c>
      <c r="BV34" s="364">
        <v>0</v>
      </c>
      <c r="BW34" s="364">
        <v>0</v>
      </c>
      <c r="BX34" s="373">
        <v>0</v>
      </c>
      <c r="BY34" s="373">
        <v>0</v>
      </c>
      <c r="BZ34" s="365">
        <v>0</v>
      </c>
    </row>
    <row r="35" spans="1:78" ht="26.25" customHeight="1" x14ac:dyDescent="0.35">
      <c r="A35" s="44"/>
      <c r="B35" s="44" t="s">
        <v>430</v>
      </c>
      <c r="C35" s="395"/>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97"/>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73"/>
      <c r="BY35" s="373"/>
      <c r="BZ35" s="365"/>
    </row>
    <row r="36" spans="1:78" x14ac:dyDescent="0.35">
      <c r="A36" s="396"/>
      <c r="B36" s="119" t="s">
        <v>431</v>
      </c>
      <c r="C36" s="395"/>
      <c r="D36" s="364" t="s">
        <v>405</v>
      </c>
      <c r="E36" s="364" t="s">
        <v>405</v>
      </c>
      <c r="F36" s="364" t="s">
        <v>405</v>
      </c>
      <c r="G36" s="364" t="s">
        <v>405</v>
      </c>
      <c r="H36" s="364" t="s">
        <v>405</v>
      </c>
      <c r="I36" s="364" t="s">
        <v>405</v>
      </c>
      <c r="J36" s="364" t="s">
        <v>405</v>
      </c>
      <c r="K36" s="364" t="s">
        <v>405</v>
      </c>
      <c r="L36" s="364" t="s">
        <v>405</v>
      </c>
      <c r="M36" s="364" t="s">
        <v>405</v>
      </c>
      <c r="N36" s="364" t="s">
        <v>405</v>
      </c>
      <c r="O36" s="364" t="s">
        <v>405</v>
      </c>
      <c r="P36" s="364" t="s">
        <v>405</v>
      </c>
      <c r="Q36" s="364" t="s">
        <v>405</v>
      </c>
      <c r="R36" s="364" t="s">
        <v>405</v>
      </c>
      <c r="S36" s="364" t="s">
        <v>405</v>
      </c>
      <c r="T36" s="364" t="s">
        <v>405</v>
      </c>
      <c r="U36" s="364" t="s">
        <v>405</v>
      </c>
      <c r="V36" s="364" t="s">
        <v>405</v>
      </c>
      <c r="W36" s="364" t="s">
        <v>405</v>
      </c>
      <c r="X36" s="364" t="s">
        <v>405</v>
      </c>
      <c r="Y36" s="364" t="s">
        <v>405</v>
      </c>
      <c r="Z36" s="364" t="s">
        <v>405</v>
      </c>
      <c r="AA36" s="364" t="s">
        <v>405</v>
      </c>
      <c r="AB36" s="364" t="s">
        <v>405</v>
      </c>
      <c r="AC36" s="364" t="s">
        <v>405</v>
      </c>
      <c r="AD36" s="364" t="s">
        <v>405</v>
      </c>
      <c r="AE36" s="364" t="s">
        <v>405</v>
      </c>
      <c r="AF36" s="364" t="s">
        <v>405</v>
      </c>
      <c r="AG36" s="364" t="s">
        <v>405</v>
      </c>
      <c r="AH36" s="364" t="s">
        <v>405</v>
      </c>
      <c r="AI36" s="364" t="s">
        <v>405</v>
      </c>
      <c r="AJ36" s="364" t="s">
        <v>405</v>
      </c>
      <c r="AK36" s="364" t="s">
        <v>405</v>
      </c>
      <c r="AL36" s="364" t="s">
        <v>405</v>
      </c>
      <c r="AM36" s="364" t="s">
        <v>405</v>
      </c>
      <c r="AN36" s="364" t="s">
        <v>405</v>
      </c>
      <c r="AO36" s="364" t="s">
        <v>405</v>
      </c>
      <c r="AP36" s="364" t="s">
        <v>405</v>
      </c>
      <c r="AQ36" s="364" t="s">
        <v>405</v>
      </c>
      <c r="AR36" s="364" t="s">
        <v>405</v>
      </c>
      <c r="AS36" s="364" t="s">
        <v>405</v>
      </c>
      <c r="AT36" s="364" t="s">
        <v>405</v>
      </c>
      <c r="AU36" s="364">
        <v>1074</v>
      </c>
      <c r="AV36" s="364">
        <v>1467</v>
      </c>
      <c r="AW36" s="364">
        <v>1761.354</v>
      </c>
      <c r="AX36" s="364">
        <v>1895.0971347</v>
      </c>
      <c r="AY36" s="364">
        <v>2000.7013923499997</v>
      </c>
      <c r="AZ36" s="364">
        <v>2119.6110000000003</v>
      </c>
      <c r="BA36" s="364">
        <v>2196.8490000000002</v>
      </c>
      <c r="BB36" s="364">
        <v>2241.7669999999989</v>
      </c>
      <c r="BC36" s="364">
        <v>2265.7673767930914</v>
      </c>
      <c r="BD36" s="364">
        <v>2297.6929199581655</v>
      </c>
      <c r="BE36" s="364">
        <v>2377.8325881801275</v>
      </c>
      <c r="BF36" s="364">
        <v>2598.0192173749792</v>
      </c>
      <c r="BG36" s="364">
        <v>2955.6031452049692</v>
      </c>
      <c r="BH36" s="364">
        <v>3448.9196739083468</v>
      </c>
      <c r="BI36" s="364">
        <v>3641.8223280000002</v>
      </c>
      <c r="BJ36" s="364">
        <v>3811.5277370000003</v>
      </c>
      <c r="BK36" s="364">
        <v>3911.4053540000004</v>
      </c>
      <c r="BL36" s="364">
        <v>4128.4742460000007</v>
      </c>
      <c r="BM36" s="364">
        <v>4582.3780900000011</v>
      </c>
      <c r="BN36" s="364">
        <v>4798.5646799999995</v>
      </c>
      <c r="BO36" s="364">
        <v>4823.8635100000001</v>
      </c>
      <c r="BP36" s="364">
        <v>4816.0338059999995</v>
      </c>
      <c r="BQ36" s="364">
        <v>0</v>
      </c>
      <c r="BR36" s="364">
        <v>0</v>
      </c>
      <c r="BS36" s="364">
        <v>0</v>
      </c>
      <c r="BT36" s="364">
        <v>0</v>
      </c>
      <c r="BU36" s="364">
        <v>0</v>
      </c>
      <c r="BV36" s="364">
        <v>0</v>
      </c>
      <c r="BW36" s="364">
        <v>0</v>
      </c>
      <c r="BX36" s="373">
        <v>0</v>
      </c>
      <c r="BY36" s="373">
        <v>0</v>
      </c>
      <c r="BZ36" s="365">
        <v>0</v>
      </c>
    </row>
    <row r="37" spans="1:78" x14ac:dyDescent="0.35">
      <c r="A37" s="396"/>
      <c r="B37" s="265" t="s">
        <v>425</v>
      </c>
      <c r="C37" s="395"/>
      <c r="D37" s="364">
        <v>0</v>
      </c>
      <c r="E37" s="364">
        <v>0</v>
      </c>
      <c r="F37" s="364">
        <v>0</v>
      </c>
      <c r="G37" s="364">
        <v>0</v>
      </c>
      <c r="H37" s="364">
        <v>0</v>
      </c>
      <c r="I37" s="364">
        <v>0</v>
      </c>
      <c r="J37" s="364">
        <v>0</v>
      </c>
      <c r="K37" s="364">
        <v>0</v>
      </c>
      <c r="L37" s="364">
        <v>0</v>
      </c>
      <c r="M37" s="364">
        <v>0</v>
      </c>
      <c r="N37" s="364">
        <v>0</v>
      </c>
      <c r="O37" s="364">
        <v>0</v>
      </c>
      <c r="P37" s="364">
        <v>0</v>
      </c>
      <c r="Q37" s="364">
        <v>0</v>
      </c>
      <c r="R37" s="364">
        <v>0</v>
      </c>
      <c r="S37" s="364">
        <v>0</v>
      </c>
      <c r="T37" s="364">
        <v>0</v>
      </c>
      <c r="U37" s="364">
        <v>0</v>
      </c>
      <c r="V37" s="364">
        <v>0</v>
      </c>
      <c r="W37" s="364">
        <v>0</v>
      </c>
      <c r="X37" s="364">
        <v>0</v>
      </c>
      <c r="Y37" s="364">
        <v>0</v>
      </c>
      <c r="Z37" s="364">
        <v>0</v>
      </c>
      <c r="AA37" s="364">
        <v>0</v>
      </c>
      <c r="AB37" s="364">
        <v>0</v>
      </c>
      <c r="AC37" s="364">
        <v>0</v>
      </c>
      <c r="AD37" s="364">
        <v>0</v>
      </c>
      <c r="AE37" s="364">
        <v>0</v>
      </c>
      <c r="AF37" s="364">
        <v>0</v>
      </c>
      <c r="AG37" s="364">
        <v>0</v>
      </c>
      <c r="AH37" s="364">
        <v>0</v>
      </c>
      <c r="AI37" s="364">
        <v>0</v>
      </c>
      <c r="AJ37" s="364">
        <v>0</v>
      </c>
      <c r="AK37" s="364">
        <v>0</v>
      </c>
      <c r="AL37" s="364">
        <v>0</v>
      </c>
      <c r="AM37" s="364">
        <v>0</v>
      </c>
      <c r="AN37" s="364">
        <v>0</v>
      </c>
      <c r="AO37" s="364">
        <v>0</v>
      </c>
      <c r="AP37" s="364">
        <v>0</v>
      </c>
      <c r="AQ37" s="364">
        <v>0</v>
      </c>
      <c r="AR37" s="364">
        <v>0</v>
      </c>
      <c r="AS37" s="364">
        <v>0</v>
      </c>
      <c r="AT37" s="364">
        <v>0</v>
      </c>
      <c r="AU37" s="364">
        <v>0</v>
      </c>
      <c r="AV37" s="364">
        <v>0</v>
      </c>
      <c r="AW37" s="364">
        <v>0</v>
      </c>
      <c r="AX37" s="364">
        <v>1648.6480053999999</v>
      </c>
      <c r="AY37" s="364">
        <v>1737.3765572499997</v>
      </c>
      <c r="AZ37" s="364">
        <v>1813.2495899999999</v>
      </c>
      <c r="BA37" s="364">
        <v>1847.0662776000001</v>
      </c>
      <c r="BB37" s="364">
        <v>1873.9394869</v>
      </c>
      <c r="BC37" s="364">
        <v>1888.1157537930912</v>
      </c>
      <c r="BD37" s="364">
        <v>1909.0346487956333</v>
      </c>
      <c r="BE37" s="364">
        <v>1978.2198331801276</v>
      </c>
      <c r="BF37" s="364">
        <v>2184.4064373749793</v>
      </c>
      <c r="BG37" s="364">
        <v>2518.3832842049678</v>
      </c>
      <c r="BH37" s="364">
        <v>2948.3689439083469</v>
      </c>
      <c r="BI37" s="364">
        <v>3117.8052739999998</v>
      </c>
      <c r="BJ37" s="364">
        <v>3275.1103619999999</v>
      </c>
      <c r="BK37" s="364">
        <v>3374.9266170000001</v>
      </c>
      <c r="BL37" s="364">
        <v>3583.558086</v>
      </c>
      <c r="BM37" s="364">
        <v>3996.1454942944661</v>
      </c>
      <c r="BN37" s="364">
        <v>4189.8204910000004</v>
      </c>
      <c r="BO37" s="364">
        <v>4206.5381749999997</v>
      </c>
      <c r="BP37" s="364">
        <v>4197.8565689999996</v>
      </c>
      <c r="BQ37" s="364">
        <v>0</v>
      </c>
      <c r="BR37" s="364">
        <v>0</v>
      </c>
      <c r="BS37" s="364">
        <v>0</v>
      </c>
      <c r="BT37" s="364">
        <v>0</v>
      </c>
      <c r="BU37" s="364">
        <v>0</v>
      </c>
      <c r="BV37" s="364">
        <v>0</v>
      </c>
      <c r="BW37" s="364">
        <v>0</v>
      </c>
      <c r="BX37" s="373">
        <v>0</v>
      </c>
      <c r="BY37" s="373">
        <v>0</v>
      </c>
      <c r="BZ37" s="365">
        <v>0</v>
      </c>
    </row>
    <row r="38" spans="1:78" x14ac:dyDescent="0.35">
      <c r="A38" s="396"/>
      <c r="B38" s="265" t="s">
        <v>426</v>
      </c>
      <c r="C38" s="395"/>
      <c r="D38" s="364">
        <v>0</v>
      </c>
      <c r="E38" s="364">
        <v>0</v>
      </c>
      <c r="F38" s="364">
        <v>0</v>
      </c>
      <c r="G38" s="364">
        <v>0</v>
      </c>
      <c r="H38" s="364">
        <v>0</v>
      </c>
      <c r="I38" s="364">
        <v>0</v>
      </c>
      <c r="J38" s="364">
        <v>0</v>
      </c>
      <c r="K38" s="364">
        <v>0</v>
      </c>
      <c r="L38" s="364">
        <v>0</v>
      </c>
      <c r="M38" s="364">
        <v>0</v>
      </c>
      <c r="N38" s="364">
        <v>0</v>
      </c>
      <c r="O38" s="364">
        <v>0</v>
      </c>
      <c r="P38" s="364">
        <v>0</v>
      </c>
      <c r="Q38" s="364">
        <v>0</v>
      </c>
      <c r="R38" s="364">
        <v>0</v>
      </c>
      <c r="S38" s="364">
        <v>0</v>
      </c>
      <c r="T38" s="364">
        <v>0</v>
      </c>
      <c r="U38" s="364">
        <v>0</v>
      </c>
      <c r="V38" s="364">
        <v>0</v>
      </c>
      <c r="W38" s="364">
        <v>0</v>
      </c>
      <c r="X38" s="364">
        <v>0</v>
      </c>
      <c r="Y38" s="364">
        <v>0</v>
      </c>
      <c r="Z38" s="364">
        <v>0</v>
      </c>
      <c r="AA38" s="364">
        <v>0</v>
      </c>
      <c r="AB38" s="364">
        <v>0</v>
      </c>
      <c r="AC38" s="364">
        <v>0</v>
      </c>
      <c r="AD38" s="364">
        <v>0</v>
      </c>
      <c r="AE38" s="364">
        <v>0</v>
      </c>
      <c r="AF38" s="364">
        <v>0</v>
      </c>
      <c r="AG38" s="364">
        <v>0</v>
      </c>
      <c r="AH38" s="364">
        <v>0</v>
      </c>
      <c r="AI38" s="364">
        <v>0</v>
      </c>
      <c r="AJ38" s="364">
        <v>0</v>
      </c>
      <c r="AK38" s="364">
        <v>0</v>
      </c>
      <c r="AL38" s="364">
        <v>0</v>
      </c>
      <c r="AM38" s="364">
        <v>0</v>
      </c>
      <c r="AN38" s="364">
        <v>0</v>
      </c>
      <c r="AO38" s="364">
        <v>0</v>
      </c>
      <c r="AP38" s="364">
        <v>0</v>
      </c>
      <c r="AQ38" s="364">
        <v>0</v>
      </c>
      <c r="AR38" s="364">
        <v>0</v>
      </c>
      <c r="AS38" s="364">
        <v>0</v>
      </c>
      <c r="AT38" s="364">
        <v>0</v>
      </c>
      <c r="AU38" s="364">
        <v>0</v>
      </c>
      <c r="AV38" s="364">
        <v>0</v>
      </c>
      <c r="AW38" s="364">
        <v>0</v>
      </c>
      <c r="AX38" s="364">
        <v>58.91362749999999</v>
      </c>
      <c r="AY38" s="364">
        <v>67.022252499999993</v>
      </c>
      <c r="AZ38" s="364">
        <v>80.040999999999997</v>
      </c>
      <c r="BA38" s="364">
        <v>84.993651249999999</v>
      </c>
      <c r="BB38" s="364">
        <v>93.386817649999998</v>
      </c>
      <c r="BC38" s="364">
        <v>98.976178000000004</v>
      </c>
      <c r="BD38" s="364">
        <v>108.60597139562549</v>
      </c>
      <c r="BE38" s="364">
        <v>113.284626</v>
      </c>
      <c r="BF38" s="364">
        <v>120.025907</v>
      </c>
      <c r="BG38" s="364">
        <v>129.921313</v>
      </c>
      <c r="BH38" s="364">
        <v>155.52628799999999</v>
      </c>
      <c r="BI38" s="364">
        <v>170.191858</v>
      </c>
      <c r="BJ38" s="364">
        <v>177.78376700000001</v>
      </c>
      <c r="BK38" s="364">
        <v>183.493774</v>
      </c>
      <c r="BL38" s="364">
        <v>194.99431200000001</v>
      </c>
      <c r="BM38" s="364">
        <v>218.01888170553451</v>
      </c>
      <c r="BN38" s="364">
        <v>232.68308099999999</v>
      </c>
      <c r="BO38" s="364">
        <v>241.97063399999999</v>
      </c>
      <c r="BP38" s="364">
        <v>246.946744</v>
      </c>
      <c r="BQ38" s="364">
        <v>0</v>
      </c>
      <c r="BR38" s="364">
        <v>0</v>
      </c>
      <c r="BS38" s="364">
        <v>0</v>
      </c>
      <c r="BT38" s="364">
        <v>0</v>
      </c>
      <c r="BU38" s="364">
        <v>0</v>
      </c>
      <c r="BV38" s="364">
        <v>0</v>
      </c>
      <c r="BW38" s="364">
        <v>0</v>
      </c>
      <c r="BX38" s="373">
        <v>0</v>
      </c>
      <c r="BY38" s="373">
        <v>0</v>
      </c>
      <c r="BZ38" s="365">
        <v>0</v>
      </c>
    </row>
    <row r="39" spans="1:78" x14ac:dyDescent="0.35">
      <c r="A39" s="396"/>
      <c r="B39" s="265" t="s">
        <v>427</v>
      </c>
      <c r="C39" s="395"/>
      <c r="D39" s="364">
        <v>0</v>
      </c>
      <c r="E39" s="364">
        <v>0</v>
      </c>
      <c r="F39" s="364">
        <v>0</v>
      </c>
      <c r="G39" s="364">
        <v>0</v>
      </c>
      <c r="H39" s="364">
        <v>0</v>
      </c>
      <c r="I39" s="364">
        <v>0</v>
      </c>
      <c r="J39" s="364">
        <v>0</v>
      </c>
      <c r="K39" s="364">
        <v>0</v>
      </c>
      <c r="L39" s="364">
        <v>0</v>
      </c>
      <c r="M39" s="364">
        <v>0</v>
      </c>
      <c r="N39" s="364">
        <v>0</v>
      </c>
      <c r="O39" s="364">
        <v>0</v>
      </c>
      <c r="P39" s="364">
        <v>0</v>
      </c>
      <c r="Q39" s="364">
        <v>0</v>
      </c>
      <c r="R39" s="364">
        <v>0</v>
      </c>
      <c r="S39" s="364">
        <v>0</v>
      </c>
      <c r="T39" s="364">
        <v>0</v>
      </c>
      <c r="U39" s="364">
        <v>0</v>
      </c>
      <c r="V39" s="364">
        <v>0</v>
      </c>
      <c r="W39" s="364">
        <v>0</v>
      </c>
      <c r="X39" s="364">
        <v>0</v>
      </c>
      <c r="Y39" s="364">
        <v>0</v>
      </c>
      <c r="Z39" s="364">
        <v>0</v>
      </c>
      <c r="AA39" s="364">
        <v>0</v>
      </c>
      <c r="AB39" s="364">
        <v>0</v>
      </c>
      <c r="AC39" s="364">
        <v>0</v>
      </c>
      <c r="AD39" s="364">
        <v>0</v>
      </c>
      <c r="AE39" s="364">
        <v>0</v>
      </c>
      <c r="AF39" s="364">
        <v>0</v>
      </c>
      <c r="AG39" s="364">
        <v>0</v>
      </c>
      <c r="AH39" s="364">
        <v>0</v>
      </c>
      <c r="AI39" s="364">
        <v>0</v>
      </c>
      <c r="AJ39" s="364">
        <v>0</v>
      </c>
      <c r="AK39" s="364">
        <v>0</v>
      </c>
      <c r="AL39" s="364">
        <v>0</v>
      </c>
      <c r="AM39" s="364">
        <v>0</v>
      </c>
      <c r="AN39" s="364">
        <v>0</v>
      </c>
      <c r="AO39" s="364">
        <v>0</v>
      </c>
      <c r="AP39" s="364">
        <v>0</v>
      </c>
      <c r="AQ39" s="364">
        <v>0</v>
      </c>
      <c r="AR39" s="364">
        <v>0</v>
      </c>
      <c r="AS39" s="364">
        <v>0</v>
      </c>
      <c r="AT39" s="364">
        <v>0</v>
      </c>
      <c r="AU39" s="364">
        <v>0</v>
      </c>
      <c r="AV39" s="364">
        <v>0</v>
      </c>
      <c r="AW39" s="364">
        <v>0</v>
      </c>
      <c r="AX39" s="364">
        <v>187.53550179999999</v>
      </c>
      <c r="AY39" s="364">
        <v>196.30258259999999</v>
      </c>
      <c r="AZ39" s="364">
        <v>226.32</v>
      </c>
      <c r="BA39" s="364">
        <v>264.78886645</v>
      </c>
      <c r="BB39" s="364">
        <v>274.80888385000003</v>
      </c>
      <c r="BC39" s="364">
        <v>278.16376500000001</v>
      </c>
      <c r="BD39" s="364">
        <v>280.05229976690725</v>
      </c>
      <c r="BE39" s="364">
        <v>286.32812899999999</v>
      </c>
      <c r="BF39" s="364">
        <v>293.58687300000003</v>
      </c>
      <c r="BG39" s="364">
        <v>307.29854799999998</v>
      </c>
      <c r="BH39" s="364">
        <v>345.02444200000002</v>
      </c>
      <c r="BI39" s="364">
        <v>353.82519600000001</v>
      </c>
      <c r="BJ39" s="364">
        <v>358.63360799999998</v>
      </c>
      <c r="BK39" s="364">
        <v>352.98496299999999</v>
      </c>
      <c r="BL39" s="364">
        <v>349.92184800000001</v>
      </c>
      <c r="BM39" s="364">
        <v>368.21371399999998</v>
      </c>
      <c r="BN39" s="364">
        <v>376.06110799999999</v>
      </c>
      <c r="BO39" s="364">
        <v>375.35470099999998</v>
      </c>
      <c r="BP39" s="364">
        <v>371.23049300000002</v>
      </c>
      <c r="BQ39" s="364">
        <v>0</v>
      </c>
      <c r="BR39" s="364">
        <v>0</v>
      </c>
      <c r="BS39" s="364">
        <v>0</v>
      </c>
      <c r="BT39" s="364">
        <v>0</v>
      </c>
      <c r="BU39" s="364">
        <v>0</v>
      </c>
      <c r="BV39" s="364">
        <v>0</v>
      </c>
      <c r="BW39" s="364">
        <v>0</v>
      </c>
      <c r="BX39" s="373">
        <v>0</v>
      </c>
      <c r="BY39" s="373">
        <v>0</v>
      </c>
      <c r="BZ39" s="365">
        <v>0</v>
      </c>
    </row>
    <row r="40" spans="1:78" s="338" customFormat="1" ht="26.25" customHeight="1" thickBot="1" x14ac:dyDescent="0.3">
      <c r="A40" s="398"/>
      <c r="B40" s="399" t="s">
        <v>432</v>
      </c>
      <c r="C40" s="400"/>
      <c r="D40" s="368" t="s">
        <v>405</v>
      </c>
      <c r="E40" s="368" t="s">
        <v>405</v>
      </c>
      <c r="F40" s="368" t="s">
        <v>405</v>
      </c>
      <c r="G40" s="368" t="s">
        <v>405</v>
      </c>
      <c r="H40" s="368" t="s">
        <v>405</v>
      </c>
      <c r="I40" s="368" t="s">
        <v>405</v>
      </c>
      <c r="J40" s="368" t="s">
        <v>405</v>
      </c>
      <c r="K40" s="368" t="s">
        <v>405</v>
      </c>
      <c r="L40" s="368" t="s">
        <v>405</v>
      </c>
      <c r="M40" s="368" t="s">
        <v>405</v>
      </c>
      <c r="N40" s="368" t="s">
        <v>405</v>
      </c>
      <c r="O40" s="368" t="s">
        <v>405</v>
      </c>
      <c r="P40" s="368" t="s">
        <v>405</v>
      </c>
      <c r="Q40" s="368" t="s">
        <v>405</v>
      </c>
      <c r="R40" s="368" t="s">
        <v>405</v>
      </c>
      <c r="S40" s="368" t="s">
        <v>405</v>
      </c>
      <c r="T40" s="368" t="s">
        <v>405</v>
      </c>
      <c r="U40" s="368" t="s">
        <v>405</v>
      </c>
      <c r="V40" s="368" t="s">
        <v>405</v>
      </c>
      <c r="W40" s="368" t="s">
        <v>405</v>
      </c>
      <c r="X40" s="368" t="s">
        <v>405</v>
      </c>
      <c r="Y40" s="368" t="s">
        <v>405</v>
      </c>
      <c r="Z40" s="368" t="s">
        <v>405</v>
      </c>
      <c r="AA40" s="368" t="s">
        <v>405</v>
      </c>
      <c r="AB40" s="368" t="s">
        <v>405</v>
      </c>
      <c r="AC40" s="368" t="s">
        <v>405</v>
      </c>
      <c r="AD40" s="368" t="s">
        <v>405</v>
      </c>
      <c r="AE40" s="368" t="s">
        <v>405</v>
      </c>
      <c r="AF40" s="368" t="s">
        <v>405</v>
      </c>
      <c r="AG40" s="368" t="s">
        <v>405</v>
      </c>
      <c r="AH40" s="368" t="s">
        <v>405</v>
      </c>
      <c r="AI40" s="368" t="s">
        <v>405</v>
      </c>
      <c r="AJ40" s="368" t="s">
        <v>405</v>
      </c>
      <c r="AK40" s="368" t="s">
        <v>405</v>
      </c>
      <c r="AL40" s="368" t="s">
        <v>405</v>
      </c>
      <c r="AM40" s="368" t="s">
        <v>405</v>
      </c>
      <c r="AN40" s="368" t="s">
        <v>405</v>
      </c>
      <c r="AO40" s="368" t="s">
        <v>405</v>
      </c>
      <c r="AP40" s="368" t="s">
        <v>405</v>
      </c>
      <c r="AQ40" s="368" t="s">
        <v>405</v>
      </c>
      <c r="AR40" s="368" t="s">
        <v>405</v>
      </c>
      <c r="AS40" s="368" t="s">
        <v>405</v>
      </c>
      <c r="AT40" s="368" t="s">
        <v>405</v>
      </c>
      <c r="AU40" s="368">
        <v>330.16699999999992</v>
      </c>
      <c r="AV40" s="368">
        <v>225.57600000000002</v>
      </c>
      <c r="AW40" s="368">
        <v>178.54600000000005</v>
      </c>
      <c r="AX40" s="368">
        <v>182.11415929999976</v>
      </c>
      <c r="AY40" s="368">
        <v>187.96953965000034</v>
      </c>
      <c r="AZ40" s="368">
        <v>191.00079200000008</v>
      </c>
      <c r="BA40" s="368">
        <v>197.82962499999996</v>
      </c>
      <c r="BB40" s="368">
        <v>210.63761499999998</v>
      </c>
      <c r="BC40" s="368">
        <v>245.11994899999974</v>
      </c>
      <c r="BD40" s="368">
        <v>276.82555906000005</v>
      </c>
      <c r="BE40" s="368">
        <v>307.99026600000002</v>
      </c>
      <c r="BF40" s="368">
        <v>235.92008099999998</v>
      </c>
      <c r="BG40" s="368">
        <v>270.52785005503068</v>
      </c>
      <c r="BH40" s="368">
        <v>108.06528901000044</v>
      </c>
      <c r="BI40" s="368">
        <v>132.26724699999974</v>
      </c>
      <c r="BJ40" s="368">
        <v>129.49896799999988</v>
      </c>
      <c r="BK40" s="368">
        <v>115.282225</v>
      </c>
      <c r="BL40" s="368">
        <v>105.96941599999904</v>
      </c>
      <c r="BM40" s="368">
        <v>115.30013499999859</v>
      </c>
      <c r="BN40" s="368">
        <v>126.20864500000062</v>
      </c>
      <c r="BO40" s="368">
        <v>94.515385000000606</v>
      </c>
      <c r="BP40" s="368">
        <v>95.914283999999498</v>
      </c>
      <c r="BQ40" s="368">
        <v>0</v>
      </c>
      <c r="BR40" s="368">
        <v>0</v>
      </c>
      <c r="BS40" s="368">
        <v>0</v>
      </c>
      <c r="BT40" s="368">
        <v>0</v>
      </c>
      <c r="BU40" s="368">
        <v>0</v>
      </c>
      <c r="BV40" s="368">
        <v>0</v>
      </c>
      <c r="BW40" s="368">
        <v>0</v>
      </c>
      <c r="BX40" s="368">
        <v>0</v>
      </c>
      <c r="BY40" s="368">
        <v>0</v>
      </c>
      <c r="BZ40" s="369">
        <v>0</v>
      </c>
    </row>
    <row r="41" spans="1:78" ht="26.25" customHeight="1" x14ac:dyDescent="0.35">
      <c r="A41" s="346"/>
      <c r="B41" s="156" t="s">
        <v>433</v>
      </c>
      <c r="D41" s="42" t="s">
        <v>619</v>
      </c>
      <c r="E41" s="42" t="s">
        <v>620</v>
      </c>
      <c r="F41" s="42" t="s">
        <v>621</v>
      </c>
      <c r="G41" s="42" t="s">
        <v>622</v>
      </c>
      <c r="H41" s="42" t="s">
        <v>623</v>
      </c>
      <c r="I41" s="42" t="s">
        <v>624</v>
      </c>
      <c r="J41" s="42" t="s">
        <v>625</v>
      </c>
      <c r="K41" s="42" t="s">
        <v>626</v>
      </c>
      <c r="L41" s="42" t="s">
        <v>627</v>
      </c>
      <c r="M41" s="42" t="s">
        <v>628</v>
      </c>
      <c r="N41" s="42" t="s">
        <v>629</v>
      </c>
      <c r="O41" s="42" t="s">
        <v>630</v>
      </c>
      <c r="P41" s="42" t="s">
        <v>631</v>
      </c>
      <c r="Q41" s="42" t="s">
        <v>632</v>
      </c>
      <c r="R41" s="42" t="s">
        <v>633</v>
      </c>
      <c r="S41" s="42" t="s">
        <v>634</v>
      </c>
      <c r="T41" s="42" t="s">
        <v>635</v>
      </c>
      <c r="U41" s="42" t="s">
        <v>636</v>
      </c>
      <c r="V41" s="42" t="s">
        <v>637</v>
      </c>
      <c r="W41" s="42" t="s">
        <v>638</v>
      </c>
      <c r="X41" s="42" t="s">
        <v>639</v>
      </c>
      <c r="Y41" s="42" t="s">
        <v>640</v>
      </c>
      <c r="Z41" s="42" t="s">
        <v>641</v>
      </c>
      <c r="AA41" s="42" t="s">
        <v>642</v>
      </c>
      <c r="AB41" s="42" t="s">
        <v>643</v>
      </c>
      <c r="AC41" s="42" t="s">
        <v>644</v>
      </c>
      <c r="AD41" s="42" t="s">
        <v>645</v>
      </c>
      <c r="AE41" s="42" t="s">
        <v>646</v>
      </c>
      <c r="AF41" s="42" t="s">
        <v>647</v>
      </c>
      <c r="AG41" s="42" t="s">
        <v>648</v>
      </c>
      <c r="AH41" s="42" t="s">
        <v>649</v>
      </c>
      <c r="AI41" s="42" t="s">
        <v>650</v>
      </c>
      <c r="AJ41" s="42" t="s">
        <v>651</v>
      </c>
      <c r="AK41" s="42" t="s">
        <v>652</v>
      </c>
      <c r="AL41" s="42" t="s">
        <v>653</v>
      </c>
      <c r="AM41" s="42" t="s">
        <v>654</v>
      </c>
      <c r="AN41" s="42" t="s">
        <v>655</v>
      </c>
      <c r="AO41" s="42" t="s">
        <v>656</v>
      </c>
      <c r="AP41" s="42" t="s">
        <v>657</v>
      </c>
      <c r="AQ41" s="42" t="s">
        <v>658</v>
      </c>
      <c r="AR41" s="42" t="s">
        <v>659</v>
      </c>
      <c r="AS41" s="42" t="s">
        <v>660</v>
      </c>
      <c r="AT41" s="42" t="s">
        <v>661</v>
      </c>
      <c r="AU41" s="42" t="s">
        <v>662</v>
      </c>
      <c r="AV41" s="42" t="s">
        <v>663</v>
      </c>
      <c r="AW41" s="42" t="s">
        <v>664</v>
      </c>
      <c r="AX41" s="42" t="s">
        <v>665</v>
      </c>
      <c r="AY41" s="42" t="s">
        <v>589</v>
      </c>
      <c r="AZ41" s="42" t="s">
        <v>590</v>
      </c>
      <c r="BA41" s="42" t="s">
        <v>591</v>
      </c>
      <c r="BB41" s="42" t="s">
        <v>592</v>
      </c>
      <c r="BC41" s="42" t="s">
        <v>593</v>
      </c>
      <c r="BD41" s="42" t="s">
        <v>594</v>
      </c>
      <c r="BE41" s="42" t="s">
        <v>595</v>
      </c>
      <c r="BF41" s="42" t="s">
        <v>596</v>
      </c>
      <c r="BG41" s="42" t="s">
        <v>597</v>
      </c>
      <c r="BH41" s="42" t="s">
        <v>598</v>
      </c>
      <c r="BI41" s="42" t="s">
        <v>599</v>
      </c>
      <c r="BJ41" s="42" t="s">
        <v>600</v>
      </c>
      <c r="BK41" s="42" t="s">
        <v>601</v>
      </c>
      <c r="BL41" s="42" t="s">
        <v>602</v>
      </c>
      <c r="BM41" s="42" t="s">
        <v>603</v>
      </c>
      <c r="BN41" s="42" t="s">
        <v>604</v>
      </c>
      <c r="BO41" s="42" t="s">
        <v>605</v>
      </c>
      <c r="BP41" s="42" t="s">
        <v>606</v>
      </c>
      <c r="BQ41" s="42" t="s">
        <v>607</v>
      </c>
      <c r="BR41" s="42" t="s">
        <v>608</v>
      </c>
      <c r="BS41" s="42" t="s">
        <v>609</v>
      </c>
      <c r="BT41" s="42" t="s">
        <v>610</v>
      </c>
      <c r="BU41" s="42" t="s">
        <v>611</v>
      </c>
      <c r="BV41" s="42" t="s">
        <v>612</v>
      </c>
      <c r="BW41" s="42" t="s">
        <v>613</v>
      </c>
      <c r="BX41" s="42" t="s">
        <v>614</v>
      </c>
      <c r="BY41" s="42" t="s">
        <v>615</v>
      </c>
      <c r="BZ41" s="43" t="s">
        <v>616</v>
      </c>
    </row>
    <row r="42" spans="1:78" x14ac:dyDescent="0.35">
      <c r="A42" s="346"/>
      <c r="B42" s="370" t="s">
        <v>222</v>
      </c>
      <c r="C42" s="371"/>
      <c r="D42" s="279" t="s">
        <v>617</v>
      </c>
      <c r="E42" s="279" t="s">
        <v>617</v>
      </c>
      <c r="F42" s="279" t="s">
        <v>617</v>
      </c>
      <c r="G42" s="279" t="s">
        <v>617</v>
      </c>
      <c r="H42" s="279" t="s">
        <v>617</v>
      </c>
      <c r="I42" s="279" t="s">
        <v>617</v>
      </c>
      <c r="J42" s="279" t="s">
        <v>617</v>
      </c>
      <c r="K42" s="279" t="s">
        <v>617</v>
      </c>
      <c r="L42" s="279" t="s">
        <v>617</v>
      </c>
      <c r="M42" s="279" t="s">
        <v>617</v>
      </c>
      <c r="N42" s="279" t="s">
        <v>617</v>
      </c>
      <c r="O42" s="279" t="s">
        <v>617</v>
      </c>
      <c r="P42" s="279" t="s">
        <v>617</v>
      </c>
      <c r="Q42" s="279" t="s">
        <v>617</v>
      </c>
      <c r="R42" s="279" t="s">
        <v>617</v>
      </c>
      <c r="S42" s="279" t="s">
        <v>617</v>
      </c>
      <c r="T42" s="279" t="s">
        <v>617</v>
      </c>
      <c r="U42" s="279" t="s">
        <v>617</v>
      </c>
      <c r="V42" s="279" t="s">
        <v>617</v>
      </c>
      <c r="W42" s="279" t="s">
        <v>617</v>
      </c>
      <c r="X42" s="279" t="s">
        <v>617</v>
      </c>
      <c r="Y42" s="279" t="s">
        <v>617</v>
      </c>
      <c r="Z42" s="279" t="s">
        <v>617</v>
      </c>
      <c r="AA42" s="279" t="s">
        <v>617</v>
      </c>
      <c r="AB42" s="279" t="s">
        <v>617</v>
      </c>
      <c r="AC42" s="279" t="s">
        <v>617</v>
      </c>
      <c r="AD42" s="279" t="s">
        <v>617</v>
      </c>
      <c r="AE42" s="279" t="s">
        <v>617</v>
      </c>
      <c r="AF42" s="279" t="s">
        <v>617</v>
      </c>
      <c r="AG42" s="279" t="s">
        <v>617</v>
      </c>
      <c r="AH42" s="279" t="s">
        <v>617</v>
      </c>
      <c r="AI42" s="279" t="s">
        <v>617</v>
      </c>
      <c r="AJ42" s="279" t="s">
        <v>617</v>
      </c>
      <c r="AK42" s="279" t="s">
        <v>617</v>
      </c>
      <c r="AL42" s="279" t="s">
        <v>617</v>
      </c>
      <c r="AM42" s="279" t="s">
        <v>617</v>
      </c>
      <c r="AN42" s="279" t="s">
        <v>617</v>
      </c>
      <c r="AO42" s="279" t="s">
        <v>617</v>
      </c>
      <c r="AP42" s="279" t="s">
        <v>617</v>
      </c>
      <c r="AQ42" s="279" t="s">
        <v>617</v>
      </c>
      <c r="AR42" s="279" t="s">
        <v>617</v>
      </c>
      <c r="AS42" s="279" t="s">
        <v>617</v>
      </c>
      <c r="AT42" s="279" t="s">
        <v>617</v>
      </c>
      <c r="AU42" s="279" t="s">
        <v>617</v>
      </c>
      <c r="AV42" s="279" t="s">
        <v>617</v>
      </c>
      <c r="AW42" s="279" t="s">
        <v>617</v>
      </c>
      <c r="AX42" s="279" t="s">
        <v>617</v>
      </c>
      <c r="AY42" s="279" t="s">
        <v>617</v>
      </c>
      <c r="AZ42" s="279" t="s">
        <v>617</v>
      </c>
      <c r="BA42" s="279" t="s">
        <v>617</v>
      </c>
      <c r="BB42" s="279" t="s">
        <v>617</v>
      </c>
      <c r="BC42" s="279" t="s">
        <v>617</v>
      </c>
      <c r="BD42" s="279" t="s">
        <v>617</v>
      </c>
      <c r="BE42" s="279" t="s">
        <v>617</v>
      </c>
      <c r="BF42" s="279" t="s">
        <v>617</v>
      </c>
      <c r="BG42" s="279" t="s">
        <v>617</v>
      </c>
      <c r="BH42" s="279" t="s">
        <v>617</v>
      </c>
      <c r="BI42" s="279" t="s">
        <v>617</v>
      </c>
      <c r="BJ42" s="279" t="s">
        <v>617</v>
      </c>
      <c r="BK42" s="279" t="s">
        <v>617</v>
      </c>
      <c r="BL42" s="279" t="s">
        <v>617</v>
      </c>
      <c r="BM42" s="279" t="s">
        <v>617</v>
      </c>
      <c r="BN42" s="279" t="s">
        <v>617</v>
      </c>
      <c r="BO42" s="279" t="s">
        <v>617</v>
      </c>
      <c r="BP42" s="279" t="s">
        <v>617</v>
      </c>
      <c r="BQ42" s="279" t="s">
        <v>617</v>
      </c>
      <c r="BR42" s="279" t="s">
        <v>617</v>
      </c>
      <c r="BS42" s="279" t="s">
        <v>617</v>
      </c>
      <c r="BT42" s="279" t="s">
        <v>617</v>
      </c>
      <c r="BU42" s="279" t="s">
        <v>618</v>
      </c>
      <c r="BV42" s="279" t="s">
        <v>618</v>
      </c>
      <c r="BW42" s="279" t="s">
        <v>618</v>
      </c>
      <c r="BX42" s="279" t="s">
        <v>618</v>
      </c>
      <c r="BY42" s="279" t="s">
        <v>618</v>
      </c>
      <c r="BZ42" s="280" t="s">
        <v>618</v>
      </c>
    </row>
    <row r="43" spans="1:78" s="232" customFormat="1" ht="26.25" customHeight="1" x14ac:dyDescent="0.35">
      <c r="A43" s="401"/>
      <c r="B43" s="156" t="s">
        <v>88</v>
      </c>
      <c r="C43" s="394"/>
      <c r="D43" s="361">
        <v>0</v>
      </c>
      <c r="E43" s="361">
        <v>0</v>
      </c>
      <c r="F43" s="361">
        <v>0</v>
      </c>
      <c r="G43" s="361">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231.73202387436945</v>
      </c>
      <c r="AA43" s="361">
        <v>251.39769766274944</v>
      </c>
      <c r="AB43" s="361">
        <v>297.80253935684919</v>
      </c>
      <c r="AC43" s="361">
        <v>334.45096117458286</v>
      </c>
      <c r="AD43" s="361">
        <v>835.04063526326229</v>
      </c>
      <c r="AE43" s="361">
        <v>928.36735134808248</v>
      </c>
      <c r="AF43" s="361">
        <v>880.38798000842792</v>
      </c>
      <c r="AG43" s="361">
        <v>1929.2515225124091</v>
      </c>
      <c r="AH43" s="361">
        <v>1815.02787903685</v>
      </c>
      <c r="AI43" s="361">
        <v>1790.1365459278577</v>
      </c>
      <c r="AJ43" s="361">
        <v>2022.3155259354426</v>
      </c>
      <c r="AK43" s="361">
        <v>2720.853106315385</v>
      </c>
      <c r="AL43" s="361">
        <v>3083.7723268484319</v>
      </c>
      <c r="AM43" s="361">
        <v>3310.9530575441399</v>
      </c>
      <c r="AN43" s="361">
        <v>3480.8042560427521</v>
      </c>
      <c r="AO43" s="361">
        <v>3598.3821599946418</v>
      </c>
      <c r="AP43" s="361">
        <v>3819.7930859379981</v>
      </c>
      <c r="AQ43" s="361">
        <v>3764.8285970862248</v>
      </c>
      <c r="AR43" s="361">
        <v>2837.1436432673318</v>
      </c>
      <c r="AS43" s="361">
        <v>3281.0427508686626</v>
      </c>
      <c r="AT43" s="361">
        <v>3788.6168151985412</v>
      </c>
      <c r="AU43" s="361">
        <v>2370.3663241915069</v>
      </c>
      <c r="AV43" s="361">
        <v>2787.3952653640786</v>
      </c>
      <c r="AW43" s="361">
        <v>3121.5378676389273</v>
      </c>
      <c r="AX43" s="361">
        <v>3303.5413355380419</v>
      </c>
      <c r="AY43" s="361">
        <v>3378.1532418559891</v>
      </c>
      <c r="AZ43" s="361">
        <v>3442.0014623471293</v>
      </c>
      <c r="BA43" s="361">
        <v>3541.0190006247399</v>
      </c>
      <c r="BB43" s="361">
        <v>3575.2857694389154</v>
      </c>
      <c r="BC43" s="361">
        <v>3644.4806868868213</v>
      </c>
      <c r="BD43" s="361">
        <v>3660.9643851539427</v>
      </c>
      <c r="BE43" s="361">
        <v>3772.8945709633317</v>
      </c>
      <c r="BF43" s="361">
        <v>3889.9359474443218</v>
      </c>
      <c r="BG43" s="361">
        <v>4333.4196977862048</v>
      </c>
      <c r="BH43" s="361">
        <v>4648.4506764676607</v>
      </c>
      <c r="BI43" s="361">
        <v>4806.689713316332</v>
      </c>
      <c r="BJ43" s="361">
        <v>4866.8743525424734</v>
      </c>
      <c r="BK43" s="361">
        <v>4852.1936470654409</v>
      </c>
      <c r="BL43" s="361">
        <f t="shared" ref="BL43:BX43" si="8">SUM(BL45:BL54)</f>
        <v>4973.2020709463859</v>
      </c>
      <c r="BM43" s="361">
        <f t="shared" si="8"/>
        <v>5438.2408325324686</v>
      </c>
      <c r="BN43" s="361">
        <f t="shared" si="8"/>
        <v>5598.8384010516684</v>
      </c>
      <c r="BO43" s="361">
        <f t="shared" si="8"/>
        <v>5512.1867911888767</v>
      </c>
      <c r="BP43" s="361">
        <f t="shared" si="8"/>
        <v>5392.9383271377001</v>
      </c>
      <c r="BQ43" s="361">
        <f t="shared" si="8"/>
        <v>0</v>
      </c>
      <c r="BR43" s="361">
        <f t="shared" si="8"/>
        <v>0</v>
      </c>
      <c r="BS43" s="361">
        <f t="shared" si="8"/>
        <v>0</v>
      </c>
      <c r="BT43" s="361">
        <f t="shared" si="8"/>
        <v>0</v>
      </c>
      <c r="BU43" s="361">
        <f t="shared" si="8"/>
        <v>0</v>
      </c>
      <c r="BV43" s="361">
        <f t="shared" si="8"/>
        <v>0</v>
      </c>
      <c r="BW43" s="361">
        <f t="shared" si="8"/>
        <v>0</v>
      </c>
      <c r="BX43" s="372">
        <f t="shared" si="8"/>
        <v>0</v>
      </c>
      <c r="BY43" s="372">
        <f>SUM(BY45:BY54)</f>
        <v>0</v>
      </c>
      <c r="BZ43" s="362">
        <f>SUM(BZ45:BZ54)</f>
        <v>0</v>
      </c>
    </row>
    <row r="44" spans="1:78" ht="26.25" customHeight="1" x14ac:dyDescent="0.35">
      <c r="A44" s="139"/>
      <c r="B44" s="143" t="s">
        <v>410</v>
      </c>
      <c r="C44" s="395"/>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73"/>
      <c r="BY44" s="373"/>
      <c r="BZ44" s="365"/>
    </row>
    <row r="45" spans="1:78" x14ac:dyDescent="0.35">
      <c r="A45" s="396"/>
      <c r="B45" s="61" t="s">
        <v>411</v>
      </c>
      <c r="C45" s="395"/>
      <c r="D45" s="364">
        <v>0</v>
      </c>
      <c r="E45" s="364">
        <v>0</v>
      </c>
      <c r="F45" s="364">
        <v>0</v>
      </c>
      <c r="G45" s="364">
        <v>0</v>
      </c>
      <c r="H45" s="364">
        <v>0</v>
      </c>
      <c r="I45" s="364">
        <v>0</v>
      </c>
      <c r="J45" s="364">
        <v>0</v>
      </c>
      <c r="K45" s="364">
        <v>0</v>
      </c>
      <c r="L45" s="364">
        <v>0</v>
      </c>
      <c r="M45" s="364">
        <v>0</v>
      </c>
      <c r="N45" s="364">
        <v>0</v>
      </c>
      <c r="O45" s="364">
        <v>0</v>
      </c>
      <c r="P45" s="364">
        <v>0</v>
      </c>
      <c r="Q45" s="364">
        <v>0</v>
      </c>
      <c r="R45" s="364">
        <v>0</v>
      </c>
      <c r="S45" s="364">
        <v>0</v>
      </c>
      <c r="T45" s="364">
        <v>0</v>
      </c>
      <c r="U45" s="364">
        <v>0</v>
      </c>
      <c r="V45" s="364">
        <v>0</v>
      </c>
      <c r="W45" s="364">
        <v>0</v>
      </c>
      <c r="X45" s="364">
        <v>0</v>
      </c>
      <c r="Y45" s="364">
        <v>0</v>
      </c>
      <c r="Z45" s="364">
        <v>0</v>
      </c>
      <c r="AA45" s="364">
        <v>0</v>
      </c>
      <c r="AB45" s="364">
        <v>0</v>
      </c>
      <c r="AC45" s="364">
        <v>0</v>
      </c>
      <c r="AD45" s="364">
        <v>0</v>
      </c>
      <c r="AE45" s="364">
        <v>0</v>
      </c>
      <c r="AF45" s="364">
        <v>0</v>
      </c>
      <c r="AG45" s="364">
        <v>0</v>
      </c>
      <c r="AH45" s="364">
        <v>0</v>
      </c>
      <c r="AI45" s="364">
        <v>0</v>
      </c>
      <c r="AJ45" s="364">
        <v>0</v>
      </c>
      <c r="AK45" s="364">
        <v>0</v>
      </c>
      <c r="AL45" s="364">
        <v>0</v>
      </c>
      <c r="AM45" s="364">
        <v>0</v>
      </c>
      <c r="AN45" s="364">
        <v>0</v>
      </c>
      <c r="AO45" s="364">
        <v>0</v>
      </c>
      <c r="AP45" s="364">
        <v>0</v>
      </c>
      <c r="AQ45" s="364">
        <v>0</v>
      </c>
      <c r="AR45" s="364">
        <v>0</v>
      </c>
      <c r="AS45" s="364">
        <v>0</v>
      </c>
      <c r="AT45" s="364">
        <v>0</v>
      </c>
      <c r="AU45" s="364">
        <v>0</v>
      </c>
      <c r="AV45" s="364">
        <v>0</v>
      </c>
      <c r="AW45" s="364">
        <v>0</v>
      </c>
      <c r="AX45" s="364">
        <v>0</v>
      </c>
      <c r="AY45" s="364">
        <v>0</v>
      </c>
      <c r="AZ45" s="364">
        <v>0</v>
      </c>
      <c r="BA45" s="364">
        <v>0</v>
      </c>
      <c r="BB45" s="364">
        <v>0</v>
      </c>
      <c r="BC45" s="364">
        <v>0</v>
      </c>
      <c r="BD45" s="364">
        <v>0</v>
      </c>
      <c r="BE45" s="364">
        <v>0</v>
      </c>
      <c r="BF45" s="364">
        <v>0</v>
      </c>
      <c r="BG45" s="364">
        <v>0</v>
      </c>
      <c r="BH45" s="364">
        <v>0</v>
      </c>
      <c r="BI45" s="364">
        <v>0</v>
      </c>
      <c r="BJ45" s="364">
        <v>0</v>
      </c>
      <c r="BK45" s="364">
        <v>0</v>
      </c>
      <c r="BL45" s="364">
        <v>361.76729983441379</v>
      </c>
      <c r="BM45" s="364">
        <v>596.74534926866727</v>
      </c>
      <c r="BN45" s="364">
        <v>636.24929781417006</v>
      </c>
      <c r="BO45" s="364">
        <v>659.25728958677746</v>
      </c>
      <c r="BP45" s="364">
        <v>681.77398311466106</v>
      </c>
      <c r="BQ45" s="364">
        <v>0</v>
      </c>
      <c r="BR45" s="364">
        <v>0</v>
      </c>
      <c r="BS45" s="364">
        <v>0</v>
      </c>
      <c r="BT45" s="364">
        <v>0</v>
      </c>
      <c r="BU45" s="364">
        <v>0</v>
      </c>
      <c r="BV45" s="364">
        <v>0</v>
      </c>
      <c r="BW45" s="364">
        <v>0</v>
      </c>
      <c r="BX45" s="373">
        <v>0</v>
      </c>
      <c r="BY45" s="373">
        <v>0</v>
      </c>
      <c r="BZ45" s="365">
        <v>0</v>
      </c>
    </row>
    <row r="46" spans="1:78" x14ac:dyDescent="0.35">
      <c r="A46" s="396"/>
      <c r="B46" s="61" t="s">
        <v>25</v>
      </c>
      <c r="C46" s="395"/>
      <c r="D46" s="364">
        <v>0</v>
      </c>
      <c r="E46" s="364">
        <v>0</v>
      </c>
      <c r="F46" s="364">
        <v>0</v>
      </c>
      <c r="G46" s="364">
        <v>0</v>
      </c>
      <c r="H46" s="364">
        <v>0</v>
      </c>
      <c r="I46" s="364">
        <v>0</v>
      </c>
      <c r="J46" s="364">
        <v>0</v>
      </c>
      <c r="K46" s="364">
        <v>0</v>
      </c>
      <c r="L46" s="364">
        <v>0</v>
      </c>
      <c r="M46" s="364">
        <v>0</v>
      </c>
      <c r="N46" s="364">
        <v>0</v>
      </c>
      <c r="O46" s="364">
        <v>0</v>
      </c>
      <c r="P46" s="364">
        <v>0</v>
      </c>
      <c r="Q46" s="364">
        <v>0</v>
      </c>
      <c r="R46" s="364">
        <v>0</v>
      </c>
      <c r="S46" s="364">
        <v>0</v>
      </c>
      <c r="T46" s="364">
        <v>0</v>
      </c>
      <c r="U46" s="364">
        <v>0</v>
      </c>
      <c r="V46" s="364">
        <v>0</v>
      </c>
      <c r="W46" s="364">
        <v>0</v>
      </c>
      <c r="X46" s="364">
        <v>0</v>
      </c>
      <c r="Y46" s="364">
        <v>0</v>
      </c>
      <c r="Z46" s="364">
        <v>0</v>
      </c>
      <c r="AA46" s="364">
        <v>0</v>
      </c>
      <c r="AB46" s="364">
        <v>0</v>
      </c>
      <c r="AC46" s="364">
        <v>0</v>
      </c>
      <c r="AD46" s="364">
        <v>0</v>
      </c>
      <c r="AE46" s="364">
        <v>0</v>
      </c>
      <c r="AF46" s="364">
        <v>0</v>
      </c>
      <c r="AG46" s="364">
        <v>0</v>
      </c>
      <c r="AH46" s="364">
        <v>0</v>
      </c>
      <c r="AI46" s="364">
        <v>0</v>
      </c>
      <c r="AJ46" s="364">
        <v>0</v>
      </c>
      <c r="AK46" s="364">
        <v>0</v>
      </c>
      <c r="AL46" s="364">
        <v>0</v>
      </c>
      <c r="AM46" s="364">
        <v>0</v>
      </c>
      <c r="AN46" s="364">
        <v>0</v>
      </c>
      <c r="AO46" s="364">
        <v>0</v>
      </c>
      <c r="AP46" s="364">
        <v>0</v>
      </c>
      <c r="AQ46" s="364">
        <v>0</v>
      </c>
      <c r="AR46" s="364">
        <v>0</v>
      </c>
      <c r="AS46" s="364">
        <v>0</v>
      </c>
      <c r="AT46" s="364">
        <v>0</v>
      </c>
      <c r="AU46" s="364">
        <v>0</v>
      </c>
      <c r="AV46" s="364">
        <v>0</v>
      </c>
      <c r="AW46" s="364">
        <v>0</v>
      </c>
      <c r="AX46" s="364">
        <v>0</v>
      </c>
      <c r="AY46" s="364">
        <v>0</v>
      </c>
      <c r="AZ46" s="364">
        <v>0</v>
      </c>
      <c r="BA46" s="364">
        <v>0</v>
      </c>
      <c r="BB46" s="364">
        <v>0</v>
      </c>
      <c r="BC46" s="364">
        <v>0</v>
      </c>
      <c r="BD46" s="364">
        <v>0</v>
      </c>
      <c r="BE46" s="364">
        <v>0</v>
      </c>
      <c r="BF46" s="364">
        <v>0</v>
      </c>
      <c r="BG46" s="364">
        <v>0</v>
      </c>
      <c r="BH46" s="364">
        <v>0</v>
      </c>
      <c r="BI46" s="364">
        <v>0</v>
      </c>
      <c r="BJ46" s="364">
        <v>0</v>
      </c>
      <c r="BK46" s="364">
        <v>0</v>
      </c>
      <c r="BL46" s="364">
        <v>1108.9444556038102</v>
      </c>
      <c r="BM46" s="364">
        <v>1188.1013596487035</v>
      </c>
      <c r="BN46" s="364">
        <v>1232.3206030272995</v>
      </c>
      <c r="BO46" s="364">
        <v>1229.8082929726065</v>
      </c>
      <c r="BP46" s="364">
        <v>1219.7494859403266</v>
      </c>
      <c r="BQ46" s="364">
        <v>0</v>
      </c>
      <c r="BR46" s="364">
        <v>0</v>
      </c>
      <c r="BS46" s="364">
        <v>0</v>
      </c>
      <c r="BT46" s="364">
        <v>0</v>
      </c>
      <c r="BU46" s="364">
        <v>0</v>
      </c>
      <c r="BV46" s="364">
        <v>0</v>
      </c>
      <c r="BW46" s="364">
        <v>0</v>
      </c>
      <c r="BX46" s="373">
        <v>0</v>
      </c>
      <c r="BY46" s="373">
        <v>0</v>
      </c>
      <c r="BZ46" s="365">
        <v>0</v>
      </c>
    </row>
    <row r="47" spans="1:78" x14ac:dyDescent="0.35">
      <c r="A47" s="396"/>
      <c r="B47" s="61" t="s">
        <v>412</v>
      </c>
      <c r="C47" s="395"/>
      <c r="D47" s="364">
        <v>0</v>
      </c>
      <c r="E47" s="364">
        <v>0</v>
      </c>
      <c r="F47" s="364">
        <v>0</v>
      </c>
      <c r="G47" s="364">
        <v>0</v>
      </c>
      <c r="H47" s="364">
        <v>0</v>
      </c>
      <c r="I47" s="364">
        <v>0</v>
      </c>
      <c r="J47" s="364">
        <v>0</v>
      </c>
      <c r="K47" s="364">
        <v>0</v>
      </c>
      <c r="L47" s="364">
        <v>0</v>
      </c>
      <c r="M47" s="364">
        <v>0</v>
      </c>
      <c r="N47" s="364">
        <v>0</v>
      </c>
      <c r="O47" s="364">
        <v>0</v>
      </c>
      <c r="P47" s="364">
        <v>0</v>
      </c>
      <c r="Q47" s="364">
        <v>0</v>
      </c>
      <c r="R47" s="364">
        <v>0</v>
      </c>
      <c r="S47" s="364">
        <v>0</v>
      </c>
      <c r="T47" s="364">
        <v>0</v>
      </c>
      <c r="U47" s="364">
        <v>0</v>
      </c>
      <c r="V47" s="364">
        <v>0</v>
      </c>
      <c r="W47" s="364">
        <v>0</v>
      </c>
      <c r="X47" s="364">
        <v>0</v>
      </c>
      <c r="Y47" s="364">
        <v>0</v>
      </c>
      <c r="Z47" s="364">
        <v>0</v>
      </c>
      <c r="AA47" s="364">
        <v>0</v>
      </c>
      <c r="AB47" s="364">
        <v>0</v>
      </c>
      <c r="AC47" s="364">
        <v>0</v>
      </c>
      <c r="AD47" s="364">
        <v>0</v>
      </c>
      <c r="AE47" s="364">
        <v>0</v>
      </c>
      <c r="AF47" s="364">
        <v>0</v>
      </c>
      <c r="AG47" s="364">
        <v>0</v>
      </c>
      <c r="AH47" s="364">
        <v>0</v>
      </c>
      <c r="AI47" s="364">
        <v>0</v>
      </c>
      <c r="AJ47" s="364">
        <v>0</v>
      </c>
      <c r="AK47" s="364">
        <v>0</v>
      </c>
      <c r="AL47" s="364">
        <v>0</v>
      </c>
      <c r="AM47" s="364">
        <v>0</v>
      </c>
      <c r="AN47" s="364">
        <v>0</v>
      </c>
      <c r="AO47" s="364">
        <v>0</v>
      </c>
      <c r="AP47" s="364">
        <v>0</v>
      </c>
      <c r="AQ47" s="364">
        <v>0</v>
      </c>
      <c r="AR47" s="364">
        <v>0</v>
      </c>
      <c r="AS47" s="364">
        <v>0</v>
      </c>
      <c r="AT47" s="364">
        <v>0</v>
      </c>
      <c r="AU47" s="364">
        <v>0</v>
      </c>
      <c r="AV47" s="364">
        <v>0</v>
      </c>
      <c r="AW47" s="364">
        <v>0</v>
      </c>
      <c r="AX47" s="364">
        <v>0</v>
      </c>
      <c r="AY47" s="364">
        <v>0</v>
      </c>
      <c r="AZ47" s="364">
        <v>0</v>
      </c>
      <c r="BA47" s="364">
        <v>0</v>
      </c>
      <c r="BB47" s="364">
        <v>0</v>
      </c>
      <c r="BC47" s="364">
        <v>0</v>
      </c>
      <c r="BD47" s="364">
        <v>0</v>
      </c>
      <c r="BE47" s="364">
        <v>0</v>
      </c>
      <c r="BF47" s="364">
        <v>0</v>
      </c>
      <c r="BG47" s="364">
        <v>0</v>
      </c>
      <c r="BH47" s="364">
        <v>0</v>
      </c>
      <c r="BI47" s="364">
        <v>0</v>
      </c>
      <c r="BJ47" s="364">
        <v>0</v>
      </c>
      <c r="BK47" s="364">
        <v>0</v>
      </c>
      <c r="BL47" s="364">
        <v>644.45635729346907</v>
      </c>
      <c r="BM47" s="364">
        <v>624.88503047235611</v>
      </c>
      <c r="BN47" s="364">
        <v>573.87381493162013</v>
      </c>
      <c r="BO47" s="364">
        <v>497.31308952770922</v>
      </c>
      <c r="BP47" s="364">
        <v>438.97592758421075</v>
      </c>
      <c r="BQ47" s="364">
        <v>0</v>
      </c>
      <c r="BR47" s="364">
        <v>0</v>
      </c>
      <c r="BS47" s="364">
        <v>0</v>
      </c>
      <c r="BT47" s="364">
        <v>0</v>
      </c>
      <c r="BU47" s="364">
        <v>0</v>
      </c>
      <c r="BV47" s="364">
        <v>0</v>
      </c>
      <c r="BW47" s="364">
        <v>0</v>
      </c>
      <c r="BX47" s="373">
        <v>0</v>
      </c>
      <c r="BY47" s="373">
        <v>0</v>
      </c>
      <c r="BZ47" s="365">
        <v>0</v>
      </c>
    </row>
    <row r="48" spans="1:78" x14ac:dyDescent="0.35">
      <c r="A48" s="396"/>
      <c r="B48" s="61" t="s">
        <v>361</v>
      </c>
      <c r="C48" s="395"/>
      <c r="D48" s="364">
        <v>0</v>
      </c>
      <c r="E48" s="364">
        <v>0</v>
      </c>
      <c r="F48" s="364">
        <v>0</v>
      </c>
      <c r="G48" s="364">
        <v>0</v>
      </c>
      <c r="H48" s="364">
        <v>0</v>
      </c>
      <c r="I48" s="364">
        <v>0</v>
      </c>
      <c r="J48" s="364">
        <v>0</v>
      </c>
      <c r="K48" s="364">
        <v>0</v>
      </c>
      <c r="L48" s="364">
        <v>0</v>
      </c>
      <c r="M48" s="364">
        <v>0</v>
      </c>
      <c r="N48" s="364">
        <v>0</v>
      </c>
      <c r="O48" s="364">
        <v>0</v>
      </c>
      <c r="P48" s="364">
        <v>0</v>
      </c>
      <c r="Q48" s="364">
        <v>0</v>
      </c>
      <c r="R48" s="364">
        <v>0</v>
      </c>
      <c r="S48" s="364">
        <v>0</v>
      </c>
      <c r="T48" s="364">
        <v>0</v>
      </c>
      <c r="U48" s="364">
        <v>0</v>
      </c>
      <c r="V48" s="364">
        <v>0</v>
      </c>
      <c r="W48" s="364">
        <v>0</v>
      </c>
      <c r="X48" s="364">
        <v>0</v>
      </c>
      <c r="Y48" s="364">
        <v>0</v>
      </c>
      <c r="Z48" s="364">
        <v>0</v>
      </c>
      <c r="AA48" s="364">
        <v>0</v>
      </c>
      <c r="AB48" s="364">
        <v>0</v>
      </c>
      <c r="AC48" s="364">
        <v>0</v>
      </c>
      <c r="AD48" s="364">
        <v>0</v>
      </c>
      <c r="AE48" s="364">
        <v>0</v>
      </c>
      <c r="AF48" s="364">
        <v>0</v>
      </c>
      <c r="AG48" s="364">
        <v>0</v>
      </c>
      <c r="AH48" s="364">
        <v>0</v>
      </c>
      <c r="AI48" s="364">
        <v>0</v>
      </c>
      <c r="AJ48" s="364">
        <v>0</v>
      </c>
      <c r="AK48" s="364">
        <v>0</v>
      </c>
      <c r="AL48" s="364">
        <v>0</v>
      </c>
      <c r="AM48" s="364">
        <v>0</v>
      </c>
      <c r="AN48" s="364">
        <v>0</v>
      </c>
      <c r="AO48" s="364">
        <v>0</v>
      </c>
      <c r="AP48" s="364">
        <v>0</v>
      </c>
      <c r="AQ48" s="364">
        <v>0</v>
      </c>
      <c r="AR48" s="364">
        <v>0</v>
      </c>
      <c r="AS48" s="364">
        <v>0</v>
      </c>
      <c r="AT48" s="364">
        <v>0</v>
      </c>
      <c r="AU48" s="364">
        <v>0</v>
      </c>
      <c r="AV48" s="364">
        <v>0</v>
      </c>
      <c r="AW48" s="364">
        <v>0</v>
      </c>
      <c r="AX48" s="364">
        <v>0</v>
      </c>
      <c r="AY48" s="364">
        <v>0</v>
      </c>
      <c r="AZ48" s="364">
        <v>0</v>
      </c>
      <c r="BA48" s="364">
        <v>0</v>
      </c>
      <c r="BB48" s="364">
        <v>0</v>
      </c>
      <c r="BC48" s="364">
        <v>0</v>
      </c>
      <c r="BD48" s="364">
        <v>0</v>
      </c>
      <c r="BE48" s="364">
        <v>0</v>
      </c>
      <c r="BF48" s="364">
        <v>0</v>
      </c>
      <c r="BG48" s="364">
        <v>0</v>
      </c>
      <c r="BH48" s="364">
        <v>0</v>
      </c>
      <c r="BI48" s="364">
        <v>0</v>
      </c>
      <c r="BJ48" s="364">
        <v>0</v>
      </c>
      <c r="BK48" s="364">
        <v>0</v>
      </c>
      <c r="BL48" s="364">
        <v>106.86893683206416</v>
      </c>
      <c r="BM48" s="364">
        <v>123.13206357746414</v>
      </c>
      <c r="BN48" s="364">
        <v>140.76172764251595</v>
      </c>
      <c r="BO48" s="364">
        <v>150.91065024964763</v>
      </c>
      <c r="BP48" s="364">
        <v>163.5073047888454</v>
      </c>
      <c r="BQ48" s="364">
        <v>0</v>
      </c>
      <c r="BR48" s="364">
        <v>0</v>
      </c>
      <c r="BS48" s="364">
        <v>0</v>
      </c>
      <c r="BT48" s="364">
        <v>0</v>
      </c>
      <c r="BU48" s="364">
        <v>0</v>
      </c>
      <c r="BV48" s="364">
        <v>0</v>
      </c>
      <c r="BW48" s="364">
        <v>0</v>
      </c>
      <c r="BX48" s="373">
        <v>0</v>
      </c>
      <c r="BY48" s="373">
        <v>0</v>
      </c>
      <c r="BZ48" s="365">
        <v>0</v>
      </c>
    </row>
    <row r="49" spans="1:78" x14ac:dyDescent="0.35">
      <c r="A49" s="396"/>
      <c r="B49" s="61" t="s">
        <v>413</v>
      </c>
      <c r="C49" s="395"/>
      <c r="D49" s="364">
        <v>0</v>
      </c>
      <c r="E49" s="364">
        <v>0</v>
      </c>
      <c r="F49" s="364">
        <v>0</v>
      </c>
      <c r="G49" s="364">
        <v>0</v>
      </c>
      <c r="H49" s="364">
        <v>0</v>
      </c>
      <c r="I49" s="364">
        <v>0</v>
      </c>
      <c r="J49" s="364">
        <v>0</v>
      </c>
      <c r="K49" s="364">
        <v>0</v>
      </c>
      <c r="L49" s="364">
        <v>0</v>
      </c>
      <c r="M49" s="364">
        <v>0</v>
      </c>
      <c r="N49" s="364">
        <v>0</v>
      </c>
      <c r="O49" s="364">
        <v>0</v>
      </c>
      <c r="P49" s="364">
        <v>0</v>
      </c>
      <c r="Q49" s="364">
        <v>0</v>
      </c>
      <c r="R49" s="364">
        <v>0</v>
      </c>
      <c r="S49" s="364">
        <v>0</v>
      </c>
      <c r="T49" s="364">
        <v>0</v>
      </c>
      <c r="U49" s="364">
        <v>0</v>
      </c>
      <c r="V49" s="364">
        <v>0</v>
      </c>
      <c r="W49" s="364">
        <v>0</v>
      </c>
      <c r="X49" s="364">
        <v>0</v>
      </c>
      <c r="Y49" s="364">
        <v>0</v>
      </c>
      <c r="Z49" s="364">
        <v>0</v>
      </c>
      <c r="AA49" s="364">
        <v>0</v>
      </c>
      <c r="AB49" s="364">
        <v>0</v>
      </c>
      <c r="AC49" s="364">
        <v>0</v>
      </c>
      <c r="AD49" s="364">
        <v>0</v>
      </c>
      <c r="AE49" s="364">
        <v>0</v>
      </c>
      <c r="AF49" s="364">
        <v>0</v>
      </c>
      <c r="AG49" s="364">
        <v>0</v>
      </c>
      <c r="AH49" s="364">
        <v>0</v>
      </c>
      <c r="AI49" s="364">
        <v>0</v>
      </c>
      <c r="AJ49" s="364">
        <v>0</v>
      </c>
      <c r="AK49" s="364">
        <v>0</v>
      </c>
      <c r="AL49" s="364">
        <v>0</v>
      </c>
      <c r="AM49" s="364">
        <v>0</v>
      </c>
      <c r="AN49" s="364">
        <v>0</v>
      </c>
      <c r="AO49" s="364">
        <v>0</v>
      </c>
      <c r="AP49" s="364">
        <v>0</v>
      </c>
      <c r="AQ49" s="364">
        <v>0</v>
      </c>
      <c r="AR49" s="364">
        <v>0</v>
      </c>
      <c r="AS49" s="364">
        <v>0</v>
      </c>
      <c r="AT49" s="364">
        <v>0</v>
      </c>
      <c r="AU49" s="364">
        <v>0</v>
      </c>
      <c r="AV49" s="364">
        <v>0</v>
      </c>
      <c r="AW49" s="364">
        <v>0</v>
      </c>
      <c r="AX49" s="364">
        <v>0</v>
      </c>
      <c r="AY49" s="364">
        <v>0</v>
      </c>
      <c r="AZ49" s="364">
        <v>0</v>
      </c>
      <c r="BA49" s="364">
        <v>0</v>
      </c>
      <c r="BB49" s="364">
        <v>0</v>
      </c>
      <c r="BC49" s="364">
        <v>0</v>
      </c>
      <c r="BD49" s="364">
        <v>0</v>
      </c>
      <c r="BE49" s="364">
        <v>0</v>
      </c>
      <c r="BF49" s="364">
        <v>0</v>
      </c>
      <c r="BG49" s="364">
        <v>0</v>
      </c>
      <c r="BH49" s="364">
        <v>0</v>
      </c>
      <c r="BI49" s="364">
        <v>0</v>
      </c>
      <c r="BJ49" s="364">
        <v>0</v>
      </c>
      <c r="BK49" s="364">
        <v>0</v>
      </c>
      <c r="BL49" s="364">
        <v>188.03605272589331</v>
      </c>
      <c r="BM49" s="364">
        <v>196.69258033930541</v>
      </c>
      <c r="BN49" s="364">
        <v>192.9616413322689</v>
      </c>
      <c r="BO49" s="364">
        <v>172.98855759245518</v>
      </c>
      <c r="BP49" s="364">
        <v>142.56726090525973</v>
      </c>
      <c r="BQ49" s="364">
        <v>0</v>
      </c>
      <c r="BR49" s="364">
        <v>0</v>
      </c>
      <c r="BS49" s="364">
        <v>0</v>
      </c>
      <c r="BT49" s="364">
        <v>0</v>
      </c>
      <c r="BU49" s="364">
        <v>0</v>
      </c>
      <c r="BV49" s="364">
        <v>0</v>
      </c>
      <c r="BW49" s="364">
        <v>0</v>
      </c>
      <c r="BX49" s="373">
        <v>0</v>
      </c>
      <c r="BY49" s="373">
        <v>0</v>
      </c>
      <c r="BZ49" s="365">
        <v>0</v>
      </c>
    </row>
    <row r="50" spans="1:78" ht="26.25" customHeight="1" x14ac:dyDescent="0.35">
      <c r="A50" s="396"/>
      <c r="B50" s="61" t="s">
        <v>414</v>
      </c>
      <c r="C50" s="395"/>
      <c r="D50" s="364">
        <v>0</v>
      </c>
      <c r="E50" s="364">
        <v>0</v>
      </c>
      <c r="F50" s="364">
        <v>0</v>
      </c>
      <c r="G50" s="364">
        <v>0</v>
      </c>
      <c r="H50" s="364">
        <v>0</v>
      </c>
      <c r="I50" s="364">
        <v>0</v>
      </c>
      <c r="J50" s="364">
        <v>0</v>
      </c>
      <c r="K50" s="364">
        <v>0</v>
      </c>
      <c r="L50" s="364">
        <v>0</v>
      </c>
      <c r="M50" s="364">
        <v>0</v>
      </c>
      <c r="N50" s="364">
        <v>0</v>
      </c>
      <c r="O50" s="364">
        <v>0</v>
      </c>
      <c r="P50" s="364">
        <v>0</v>
      </c>
      <c r="Q50" s="364">
        <v>0</v>
      </c>
      <c r="R50" s="364">
        <v>0</v>
      </c>
      <c r="S50" s="364">
        <v>0</v>
      </c>
      <c r="T50" s="364">
        <v>0</v>
      </c>
      <c r="U50" s="364">
        <v>0</v>
      </c>
      <c r="V50" s="364">
        <v>0</v>
      </c>
      <c r="W50" s="364">
        <v>0</v>
      </c>
      <c r="X50" s="364">
        <v>0</v>
      </c>
      <c r="Y50" s="364">
        <v>0</v>
      </c>
      <c r="Z50" s="364">
        <v>0</v>
      </c>
      <c r="AA50" s="364">
        <v>0</v>
      </c>
      <c r="AB50" s="364">
        <v>0</v>
      </c>
      <c r="AC50" s="364">
        <v>0</v>
      </c>
      <c r="AD50" s="364">
        <v>0</v>
      </c>
      <c r="AE50" s="364">
        <v>0</v>
      </c>
      <c r="AF50" s="364">
        <v>0</v>
      </c>
      <c r="AG50" s="364">
        <v>0</v>
      </c>
      <c r="AH50" s="364">
        <v>0</v>
      </c>
      <c r="AI50" s="364">
        <v>0</v>
      </c>
      <c r="AJ50" s="364">
        <v>0</v>
      </c>
      <c r="AK50" s="364">
        <v>0</v>
      </c>
      <c r="AL50" s="364">
        <v>0</v>
      </c>
      <c r="AM50" s="364">
        <v>0</v>
      </c>
      <c r="AN50" s="364">
        <v>0</v>
      </c>
      <c r="AO50" s="364">
        <v>0</v>
      </c>
      <c r="AP50" s="364">
        <v>0</v>
      </c>
      <c r="AQ50" s="364">
        <v>0</v>
      </c>
      <c r="AR50" s="364">
        <v>0</v>
      </c>
      <c r="AS50" s="364">
        <v>0</v>
      </c>
      <c r="AT50" s="364">
        <v>0</v>
      </c>
      <c r="AU50" s="364">
        <v>0</v>
      </c>
      <c r="AV50" s="364">
        <v>0</v>
      </c>
      <c r="AW50" s="364">
        <v>0</v>
      </c>
      <c r="AX50" s="364">
        <v>0</v>
      </c>
      <c r="AY50" s="364">
        <v>0</v>
      </c>
      <c r="AZ50" s="364">
        <v>0</v>
      </c>
      <c r="BA50" s="364">
        <v>0</v>
      </c>
      <c r="BB50" s="364">
        <v>0</v>
      </c>
      <c r="BC50" s="364">
        <v>0</v>
      </c>
      <c r="BD50" s="364">
        <v>0</v>
      </c>
      <c r="BE50" s="364">
        <v>0</v>
      </c>
      <c r="BF50" s="364">
        <v>0</v>
      </c>
      <c r="BG50" s="364">
        <v>0</v>
      </c>
      <c r="BH50" s="364">
        <v>0</v>
      </c>
      <c r="BI50" s="364">
        <v>0</v>
      </c>
      <c r="BJ50" s="364">
        <v>0</v>
      </c>
      <c r="BK50" s="364">
        <v>0</v>
      </c>
      <c r="BL50" s="364">
        <v>1926.7482226394625</v>
      </c>
      <c r="BM50" s="364">
        <v>1950.2768488486686</v>
      </c>
      <c r="BN50" s="364">
        <v>1938.1200928421501</v>
      </c>
      <c r="BO50" s="364">
        <v>1861.4956238639104</v>
      </c>
      <c r="BP50" s="364">
        <v>1746.3299820860445</v>
      </c>
      <c r="BQ50" s="364">
        <v>0</v>
      </c>
      <c r="BR50" s="364">
        <v>0</v>
      </c>
      <c r="BS50" s="364">
        <v>0</v>
      </c>
      <c r="BT50" s="364">
        <v>0</v>
      </c>
      <c r="BU50" s="364">
        <v>0</v>
      </c>
      <c r="BV50" s="364">
        <v>0</v>
      </c>
      <c r="BW50" s="364">
        <v>0</v>
      </c>
      <c r="BX50" s="373">
        <v>0</v>
      </c>
      <c r="BY50" s="373">
        <v>0</v>
      </c>
      <c r="BZ50" s="365">
        <v>0</v>
      </c>
    </row>
    <row r="51" spans="1:78" x14ac:dyDescent="0.35">
      <c r="A51" s="396"/>
      <c r="B51" s="61" t="s">
        <v>362</v>
      </c>
      <c r="C51" s="395"/>
      <c r="D51" s="364">
        <v>0</v>
      </c>
      <c r="E51" s="364">
        <v>0</v>
      </c>
      <c r="F51" s="364">
        <v>0</v>
      </c>
      <c r="G51" s="364">
        <v>0</v>
      </c>
      <c r="H51" s="364">
        <v>0</v>
      </c>
      <c r="I51" s="364">
        <v>0</v>
      </c>
      <c r="J51" s="364">
        <v>0</v>
      </c>
      <c r="K51" s="364">
        <v>0</v>
      </c>
      <c r="L51" s="364">
        <v>0</v>
      </c>
      <c r="M51" s="364">
        <v>0</v>
      </c>
      <c r="N51" s="364">
        <v>0</v>
      </c>
      <c r="O51" s="364">
        <v>0</v>
      </c>
      <c r="P51" s="364">
        <v>0</v>
      </c>
      <c r="Q51" s="364">
        <v>0</v>
      </c>
      <c r="R51" s="364">
        <v>0</v>
      </c>
      <c r="S51" s="364">
        <v>0</v>
      </c>
      <c r="T51" s="364">
        <v>0</v>
      </c>
      <c r="U51" s="364">
        <v>0</v>
      </c>
      <c r="V51" s="364">
        <v>0</v>
      </c>
      <c r="W51" s="364">
        <v>0</v>
      </c>
      <c r="X51" s="364">
        <v>0</v>
      </c>
      <c r="Y51" s="364">
        <v>0</v>
      </c>
      <c r="Z51" s="364">
        <v>0</v>
      </c>
      <c r="AA51" s="364">
        <v>0</v>
      </c>
      <c r="AB51" s="364">
        <v>0</v>
      </c>
      <c r="AC51" s="364">
        <v>0</v>
      </c>
      <c r="AD51" s="364">
        <v>0</v>
      </c>
      <c r="AE51" s="364">
        <v>0</v>
      </c>
      <c r="AF51" s="364">
        <v>0</v>
      </c>
      <c r="AG51" s="364">
        <v>0</v>
      </c>
      <c r="AH51" s="364">
        <v>0</v>
      </c>
      <c r="AI51" s="364">
        <v>0</v>
      </c>
      <c r="AJ51" s="364">
        <v>0</v>
      </c>
      <c r="AK51" s="364">
        <v>0</v>
      </c>
      <c r="AL51" s="364">
        <v>0</v>
      </c>
      <c r="AM51" s="364">
        <v>0</v>
      </c>
      <c r="AN51" s="364">
        <v>0</v>
      </c>
      <c r="AO51" s="364">
        <v>0</v>
      </c>
      <c r="AP51" s="364">
        <v>0</v>
      </c>
      <c r="AQ51" s="364">
        <v>0</v>
      </c>
      <c r="AR51" s="364">
        <v>0</v>
      </c>
      <c r="AS51" s="364">
        <v>0</v>
      </c>
      <c r="AT51" s="364">
        <v>0</v>
      </c>
      <c r="AU51" s="364">
        <v>0</v>
      </c>
      <c r="AV51" s="364">
        <v>0</v>
      </c>
      <c r="AW51" s="364">
        <v>0</v>
      </c>
      <c r="AX51" s="364">
        <v>0</v>
      </c>
      <c r="AY51" s="364">
        <v>0</v>
      </c>
      <c r="AZ51" s="364">
        <v>0</v>
      </c>
      <c r="BA51" s="364">
        <v>0</v>
      </c>
      <c r="BB51" s="364">
        <v>0</v>
      </c>
      <c r="BC51" s="364">
        <v>0</v>
      </c>
      <c r="BD51" s="364">
        <v>0</v>
      </c>
      <c r="BE51" s="364">
        <v>0</v>
      </c>
      <c r="BF51" s="364">
        <v>0</v>
      </c>
      <c r="BG51" s="364">
        <v>0</v>
      </c>
      <c r="BH51" s="364">
        <v>0</v>
      </c>
      <c r="BI51" s="364">
        <v>0</v>
      </c>
      <c r="BJ51" s="364">
        <v>0</v>
      </c>
      <c r="BK51" s="364">
        <v>0</v>
      </c>
      <c r="BL51" s="364">
        <v>27.109971989314726</v>
      </c>
      <c r="BM51" s="364">
        <v>32.90938230389753</v>
      </c>
      <c r="BN51" s="364">
        <v>39.130486350726805</v>
      </c>
      <c r="BO51" s="364">
        <v>42.794307923767271</v>
      </c>
      <c r="BP51" s="364">
        <v>50.33014306540877</v>
      </c>
      <c r="BQ51" s="364">
        <v>0</v>
      </c>
      <c r="BR51" s="364">
        <v>0</v>
      </c>
      <c r="BS51" s="364">
        <v>0</v>
      </c>
      <c r="BT51" s="364">
        <v>0</v>
      </c>
      <c r="BU51" s="364">
        <v>0</v>
      </c>
      <c r="BV51" s="364">
        <v>0</v>
      </c>
      <c r="BW51" s="364">
        <v>0</v>
      </c>
      <c r="BX51" s="373">
        <v>0</v>
      </c>
      <c r="BY51" s="373">
        <v>0</v>
      </c>
      <c r="BZ51" s="365">
        <v>0</v>
      </c>
    </row>
    <row r="52" spans="1:78" x14ac:dyDescent="0.35">
      <c r="A52" s="396"/>
      <c r="B52" s="61" t="s">
        <v>415</v>
      </c>
      <c r="C52" s="395"/>
      <c r="D52" s="364">
        <v>0</v>
      </c>
      <c r="E52" s="364">
        <v>0</v>
      </c>
      <c r="F52" s="364">
        <v>0</v>
      </c>
      <c r="G52" s="364">
        <v>0</v>
      </c>
      <c r="H52" s="364">
        <v>0</v>
      </c>
      <c r="I52" s="364">
        <v>0</v>
      </c>
      <c r="J52" s="364">
        <v>0</v>
      </c>
      <c r="K52" s="364">
        <v>0</v>
      </c>
      <c r="L52" s="364">
        <v>0</v>
      </c>
      <c r="M52" s="364">
        <v>0</v>
      </c>
      <c r="N52" s="364">
        <v>0</v>
      </c>
      <c r="O52" s="364">
        <v>0</v>
      </c>
      <c r="P52" s="364">
        <v>0</v>
      </c>
      <c r="Q52" s="364">
        <v>0</v>
      </c>
      <c r="R52" s="364">
        <v>0</v>
      </c>
      <c r="S52" s="364">
        <v>0</v>
      </c>
      <c r="T52" s="364">
        <v>0</v>
      </c>
      <c r="U52" s="364">
        <v>0</v>
      </c>
      <c r="V52" s="364">
        <v>0</v>
      </c>
      <c r="W52" s="364">
        <v>0</v>
      </c>
      <c r="X52" s="364">
        <v>0</v>
      </c>
      <c r="Y52" s="364">
        <v>0</v>
      </c>
      <c r="Z52" s="364">
        <v>0</v>
      </c>
      <c r="AA52" s="364">
        <v>0</v>
      </c>
      <c r="AB52" s="364">
        <v>0</v>
      </c>
      <c r="AC52" s="364">
        <v>0</v>
      </c>
      <c r="AD52" s="364">
        <v>0</v>
      </c>
      <c r="AE52" s="364">
        <v>0</v>
      </c>
      <c r="AF52" s="364">
        <v>0</v>
      </c>
      <c r="AG52" s="364">
        <v>0</v>
      </c>
      <c r="AH52" s="364">
        <v>0</v>
      </c>
      <c r="AI52" s="364">
        <v>0</v>
      </c>
      <c r="AJ52" s="364">
        <v>0</v>
      </c>
      <c r="AK52" s="364">
        <v>0</v>
      </c>
      <c r="AL52" s="364">
        <v>0</v>
      </c>
      <c r="AM52" s="364">
        <v>0</v>
      </c>
      <c r="AN52" s="364">
        <v>0</v>
      </c>
      <c r="AO52" s="364">
        <v>0</v>
      </c>
      <c r="AP52" s="364">
        <v>0</v>
      </c>
      <c r="AQ52" s="364">
        <v>0</v>
      </c>
      <c r="AR52" s="364">
        <v>0</v>
      </c>
      <c r="AS52" s="364">
        <v>0</v>
      </c>
      <c r="AT52" s="364">
        <v>0</v>
      </c>
      <c r="AU52" s="364">
        <v>0</v>
      </c>
      <c r="AV52" s="364">
        <v>0</v>
      </c>
      <c r="AW52" s="364">
        <v>0</v>
      </c>
      <c r="AX52" s="364">
        <v>0</v>
      </c>
      <c r="AY52" s="364">
        <v>0</v>
      </c>
      <c r="AZ52" s="364">
        <v>0</v>
      </c>
      <c r="BA52" s="364">
        <v>0</v>
      </c>
      <c r="BB52" s="364">
        <v>0</v>
      </c>
      <c r="BC52" s="364">
        <v>0</v>
      </c>
      <c r="BD52" s="364">
        <v>0</v>
      </c>
      <c r="BE52" s="364">
        <v>0</v>
      </c>
      <c r="BF52" s="364">
        <v>0</v>
      </c>
      <c r="BG52" s="364">
        <v>0</v>
      </c>
      <c r="BH52" s="364">
        <v>0</v>
      </c>
      <c r="BI52" s="364">
        <v>0</v>
      </c>
      <c r="BJ52" s="364">
        <v>0</v>
      </c>
      <c r="BK52" s="364">
        <v>0</v>
      </c>
      <c r="BL52" s="364">
        <v>6.4193158050393313</v>
      </c>
      <c r="BM52" s="364">
        <v>7.0581576285050227</v>
      </c>
      <c r="BN52" s="364">
        <v>7.8394746935767392</v>
      </c>
      <c r="BO52" s="364">
        <v>7.6090790351975883</v>
      </c>
      <c r="BP52" s="364">
        <v>7.3699554508679102</v>
      </c>
      <c r="BQ52" s="364">
        <v>0</v>
      </c>
      <c r="BR52" s="364">
        <v>0</v>
      </c>
      <c r="BS52" s="364">
        <v>0</v>
      </c>
      <c r="BT52" s="364">
        <v>0</v>
      </c>
      <c r="BU52" s="364">
        <v>0</v>
      </c>
      <c r="BV52" s="364">
        <v>0</v>
      </c>
      <c r="BW52" s="364">
        <v>0</v>
      </c>
      <c r="BX52" s="373">
        <v>0</v>
      </c>
      <c r="BY52" s="373">
        <v>0</v>
      </c>
      <c r="BZ52" s="365">
        <v>0</v>
      </c>
    </row>
    <row r="53" spans="1:78" x14ac:dyDescent="0.35">
      <c r="A53" s="396"/>
      <c r="B53" s="61" t="s">
        <v>32</v>
      </c>
      <c r="C53" s="395"/>
      <c r="D53" s="364">
        <v>0</v>
      </c>
      <c r="E53" s="364">
        <v>0</v>
      </c>
      <c r="F53" s="364">
        <v>0</v>
      </c>
      <c r="G53" s="364">
        <v>0</v>
      </c>
      <c r="H53" s="364">
        <v>0</v>
      </c>
      <c r="I53" s="364">
        <v>0</v>
      </c>
      <c r="J53" s="364">
        <v>0</v>
      </c>
      <c r="K53" s="364">
        <v>0</v>
      </c>
      <c r="L53" s="364">
        <v>0</v>
      </c>
      <c r="M53" s="364">
        <v>0</v>
      </c>
      <c r="N53" s="364">
        <v>0</v>
      </c>
      <c r="O53" s="364">
        <v>0</v>
      </c>
      <c r="P53" s="364">
        <v>0</v>
      </c>
      <c r="Q53" s="364">
        <v>0</v>
      </c>
      <c r="R53" s="364">
        <v>0</v>
      </c>
      <c r="S53" s="364">
        <v>0</v>
      </c>
      <c r="T53" s="364">
        <v>0</v>
      </c>
      <c r="U53" s="364">
        <v>0</v>
      </c>
      <c r="V53" s="364">
        <v>0</v>
      </c>
      <c r="W53" s="364">
        <v>0</v>
      </c>
      <c r="X53" s="364">
        <v>0</v>
      </c>
      <c r="Y53" s="364">
        <v>0</v>
      </c>
      <c r="Z53" s="364">
        <v>0</v>
      </c>
      <c r="AA53" s="364">
        <v>0</v>
      </c>
      <c r="AB53" s="364">
        <v>0</v>
      </c>
      <c r="AC53" s="364">
        <v>0</v>
      </c>
      <c r="AD53" s="364">
        <v>0</v>
      </c>
      <c r="AE53" s="364">
        <v>0</v>
      </c>
      <c r="AF53" s="364">
        <v>0</v>
      </c>
      <c r="AG53" s="364">
        <v>0</v>
      </c>
      <c r="AH53" s="364">
        <v>0</v>
      </c>
      <c r="AI53" s="364">
        <v>0</v>
      </c>
      <c r="AJ53" s="364">
        <v>0</v>
      </c>
      <c r="AK53" s="364">
        <v>0</v>
      </c>
      <c r="AL53" s="364">
        <v>0</v>
      </c>
      <c r="AM53" s="364">
        <v>0</v>
      </c>
      <c r="AN53" s="364">
        <v>0</v>
      </c>
      <c r="AO53" s="364">
        <v>0</v>
      </c>
      <c r="AP53" s="364">
        <v>0</v>
      </c>
      <c r="AQ53" s="364">
        <v>0</v>
      </c>
      <c r="AR53" s="364">
        <v>0</v>
      </c>
      <c r="AS53" s="364">
        <v>0</v>
      </c>
      <c r="AT53" s="364">
        <v>0</v>
      </c>
      <c r="AU53" s="364">
        <v>0</v>
      </c>
      <c r="AV53" s="364">
        <v>0</v>
      </c>
      <c r="AW53" s="364">
        <v>0</v>
      </c>
      <c r="AX53" s="364">
        <v>0</v>
      </c>
      <c r="AY53" s="364">
        <v>0</v>
      </c>
      <c r="AZ53" s="364">
        <v>0</v>
      </c>
      <c r="BA53" s="364">
        <v>0</v>
      </c>
      <c r="BB53" s="364">
        <v>0</v>
      </c>
      <c r="BC53" s="364">
        <v>0</v>
      </c>
      <c r="BD53" s="364">
        <v>0</v>
      </c>
      <c r="BE53" s="364">
        <v>0</v>
      </c>
      <c r="BF53" s="364">
        <v>0</v>
      </c>
      <c r="BG53" s="364">
        <v>0</v>
      </c>
      <c r="BH53" s="364">
        <v>0</v>
      </c>
      <c r="BI53" s="364">
        <v>0</v>
      </c>
      <c r="BJ53" s="364">
        <v>0</v>
      </c>
      <c r="BK53" s="364">
        <v>0</v>
      </c>
      <c r="BL53" s="364">
        <v>365.37954866371541</v>
      </c>
      <c r="BM53" s="364">
        <v>372.87196313460197</v>
      </c>
      <c r="BN53" s="364">
        <v>373.7325756543583</v>
      </c>
      <c r="BO53" s="364">
        <v>360.67375144248723</v>
      </c>
      <c r="BP53" s="364">
        <v>362.84454734988969</v>
      </c>
      <c r="BQ53" s="364">
        <v>0</v>
      </c>
      <c r="BR53" s="364">
        <v>0</v>
      </c>
      <c r="BS53" s="364">
        <v>0</v>
      </c>
      <c r="BT53" s="364">
        <v>0</v>
      </c>
      <c r="BU53" s="364">
        <v>0</v>
      </c>
      <c r="BV53" s="364">
        <v>0</v>
      </c>
      <c r="BW53" s="364">
        <v>0</v>
      </c>
      <c r="BX53" s="373">
        <v>0</v>
      </c>
      <c r="BY53" s="373">
        <v>0</v>
      </c>
      <c r="BZ53" s="365">
        <v>0</v>
      </c>
    </row>
    <row r="54" spans="1:78" x14ac:dyDescent="0.35">
      <c r="A54" s="396"/>
      <c r="B54" s="61" t="s">
        <v>416</v>
      </c>
      <c r="C54" s="395"/>
      <c r="D54" s="364">
        <v>0</v>
      </c>
      <c r="E54" s="364">
        <v>0</v>
      </c>
      <c r="F54" s="364">
        <v>0</v>
      </c>
      <c r="G54" s="364">
        <v>0</v>
      </c>
      <c r="H54" s="364">
        <v>0</v>
      </c>
      <c r="I54" s="364">
        <v>0</v>
      </c>
      <c r="J54" s="364">
        <v>0</v>
      </c>
      <c r="K54" s="364">
        <v>0</v>
      </c>
      <c r="L54" s="364">
        <v>0</v>
      </c>
      <c r="M54" s="364">
        <v>0</v>
      </c>
      <c r="N54" s="364">
        <v>0</v>
      </c>
      <c r="O54" s="364">
        <v>0</v>
      </c>
      <c r="P54" s="364">
        <v>0</v>
      </c>
      <c r="Q54" s="364">
        <v>0</v>
      </c>
      <c r="R54" s="364">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237.47190955920337</v>
      </c>
      <c r="BM54" s="364">
        <v>345.56809731029915</v>
      </c>
      <c r="BN54" s="364">
        <v>463.8486867629826</v>
      </c>
      <c r="BO54" s="364">
        <v>529.33614899431768</v>
      </c>
      <c r="BP54" s="364">
        <v>579.48973685218493</v>
      </c>
      <c r="BQ54" s="364">
        <v>0</v>
      </c>
      <c r="BR54" s="364">
        <v>0</v>
      </c>
      <c r="BS54" s="364">
        <v>0</v>
      </c>
      <c r="BT54" s="364">
        <v>0</v>
      </c>
      <c r="BU54" s="364">
        <v>0</v>
      </c>
      <c r="BV54" s="364">
        <v>0</v>
      </c>
      <c r="BW54" s="364">
        <v>0</v>
      </c>
      <c r="BX54" s="373">
        <v>0</v>
      </c>
      <c r="BY54" s="373">
        <v>0</v>
      </c>
      <c r="BZ54" s="365">
        <v>0</v>
      </c>
    </row>
    <row r="55" spans="1:78" ht="26.25" customHeight="1" x14ac:dyDescent="0.35">
      <c r="A55" s="396"/>
      <c r="B55" s="119" t="s">
        <v>417</v>
      </c>
      <c r="C55" s="44"/>
      <c r="D55" s="364">
        <v>0</v>
      </c>
      <c r="E55" s="364">
        <v>0</v>
      </c>
      <c r="F55" s="364">
        <v>0</v>
      </c>
      <c r="G55" s="364">
        <v>0</v>
      </c>
      <c r="H55" s="364">
        <v>0</v>
      </c>
      <c r="I55" s="364">
        <v>0</v>
      </c>
      <c r="J55" s="364">
        <v>0</v>
      </c>
      <c r="K55" s="364">
        <v>0</v>
      </c>
      <c r="L55" s="364">
        <v>0</v>
      </c>
      <c r="M55" s="364">
        <v>0</v>
      </c>
      <c r="N55" s="364">
        <v>0</v>
      </c>
      <c r="O55" s="364">
        <v>0</v>
      </c>
      <c r="P55" s="364">
        <v>0</v>
      </c>
      <c r="Q55" s="364">
        <v>0</v>
      </c>
      <c r="R55" s="364">
        <v>0</v>
      </c>
      <c r="S55" s="364">
        <v>0</v>
      </c>
      <c r="T55" s="364">
        <v>0</v>
      </c>
      <c r="U55" s="364">
        <v>0</v>
      </c>
      <c r="V55" s="364">
        <v>0</v>
      </c>
      <c r="W55" s="364">
        <v>0</v>
      </c>
      <c r="X55" s="364">
        <v>0</v>
      </c>
      <c r="Y55" s="364">
        <v>0</v>
      </c>
      <c r="Z55" s="364">
        <v>0</v>
      </c>
      <c r="AA55" s="364">
        <v>0</v>
      </c>
      <c r="AB55" s="364">
        <v>0</v>
      </c>
      <c r="AC55" s="364">
        <v>0</v>
      </c>
      <c r="AD55" s="364">
        <v>0</v>
      </c>
      <c r="AE55" s="364">
        <v>0</v>
      </c>
      <c r="AF55" s="364">
        <v>0</v>
      </c>
      <c r="AG55" s="364">
        <v>0</v>
      </c>
      <c r="AH55" s="364">
        <v>888.98941697603493</v>
      </c>
      <c r="AI55" s="364">
        <v>873.91595500857545</v>
      </c>
      <c r="AJ55" s="364">
        <v>984.64404701731178</v>
      </c>
      <c r="AK55" s="364">
        <v>1331.3864147851416</v>
      </c>
      <c r="AL55" s="364">
        <v>1513.8124689160777</v>
      </c>
      <c r="AM55" s="364">
        <v>1630.7758817443289</v>
      </c>
      <c r="AN55" s="364">
        <v>1716.2313036490928</v>
      </c>
      <c r="AO55" s="364">
        <v>1777.4015585508375</v>
      </c>
      <c r="AP55" s="364">
        <v>1882.1148364061896</v>
      </c>
      <c r="AQ55" s="364">
        <v>1855.164907218501</v>
      </c>
      <c r="AR55" s="364">
        <v>1580.0590715074206</v>
      </c>
      <c r="AS55" s="364">
        <v>1807.4288038821815</v>
      </c>
      <c r="AT55" s="364">
        <v>2074.0509077251768</v>
      </c>
      <c r="AU55" s="364">
        <v>1131.5751951130601</v>
      </c>
      <c r="AV55" s="364">
        <v>1192.6403532674049</v>
      </c>
      <c r="AW55" s="364">
        <v>1514.9539814160325</v>
      </c>
      <c r="AX55" s="364">
        <v>1547.8294620461952</v>
      </c>
      <c r="AY55" s="364">
        <v>1530.3573981195364</v>
      </c>
      <c r="AZ55" s="364">
        <v>1541.9435717165495</v>
      </c>
      <c r="BA55" s="364">
        <v>1596.3252319997414</v>
      </c>
      <c r="BB55" s="364">
        <v>1639.6987790422395</v>
      </c>
      <c r="BC55" s="364">
        <v>1689.1286003670045</v>
      </c>
      <c r="BD55" s="364">
        <v>1748.1523722089057</v>
      </c>
      <c r="BE55" s="364">
        <v>1895.6263020464146</v>
      </c>
      <c r="BF55" s="364">
        <v>1964.0146316549728</v>
      </c>
      <c r="BG55" s="364">
        <v>2165.9732335487042</v>
      </c>
      <c r="BH55" s="364">
        <v>2389.6134727666595</v>
      </c>
      <c r="BI55" s="364">
        <v>2347.6262099881214</v>
      </c>
      <c r="BJ55" s="364">
        <v>2474.7832691371063</v>
      </c>
      <c r="BK55" s="364">
        <v>2466.1872547077146</v>
      </c>
      <c r="BL55" s="364">
        <v>2540.1605680016819</v>
      </c>
      <c r="BM55" s="364">
        <v>2592.8293699017922</v>
      </c>
      <c r="BN55" s="364">
        <v>2584.1272991494648</v>
      </c>
      <c r="BO55" s="364">
        <v>2496.0162854350997</v>
      </c>
      <c r="BP55" s="364">
        <v>2345.8054700255152</v>
      </c>
      <c r="BQ55" s="364">
        <v>0</v>
      </c>
      <c r="BR55" s="364">
        <v>0</v>
      </c>
      <c r="BS55" s="364">
        <v>0</v>
      </c>
      <c r="BT55" s="364">
        <v>0</v>
      </c>
      <c r="BU55" s="364">
        <v>0</v>
      </c>
      <c r="BV55" s="364">
        <v>0</v>
      </c>
      <c r="BW55" s="364">
        <v>0</v>
      </c>
      <c r="BX55" s="373">
        <v>0</v>
      </c>
      <c r="BY55" s="373">
        <v>0</v>
      </c>
      <c r="BZ55" s="365">
        <v>0</v>
      </c>
    </row>
    <row r="56" spans="1:78" x14ac:dyDescent="0.35">
      <c r="A56" s="396"/>
      <c r="B56" s="119" t="s">
        <v>418</v>
      </c>
      <c r="C56" s="44"/>
      <c r="D56" s="364">
        <v>0</v>
      </c>
      <c r="E56" s="364">
        <v>0</v>
      </c>
      <c r="F56" s="364">
        <v>0</v>
      </c>
      <c r="G56" s="364">
        <v>0</v>
      </c>
      <c r="H56" s="364">
        <v>0</v>
      </c>
      <c r="I56" s="364">
        <v>0</v>
      </c>
      <c r="J56" s="364">
        <v>0</v>
      </c>
      <c r="K56" s="364">
        <v>0</v>
      </c>
      <c r="L56" s="364">
        <v>0</v>
      </c>
      <c r="M56" s="364">
        <v>0</v>
      </c>
      <c r="N56" s="364">
        <v>0</v>
      </c>
      <c r="O56" s="364">
        <v>0</v>
      </c>
      <c r="P56" s="364">
        <v>0</v>
      </c>
      <c r="Q56" s="364">
        <v>0</v>
      </c>
      <c r="R56" s="364">
        <v>0</v>
      </c>
      <c r="S56" s="364">
        <v>0</v>
      </c>
      <c r="T56" s="364">
        <v>0</v>
      </c>
      <c r="U56" s="364">
        <v>0</v>
      </c>
      <c r="V56" s="364">
        <v>0</v>
      </c>
      <c r="W56" s="364">
        <v>0</v>
      </c>
      <c r="X56" s="364">
        <v>0</v>
      </c>
      <c r="Y56" s="364">
        <v>0</v>
      </c>
      <c r="Z56" s="364">
        <v>0</v>
      </c>
      <c r="AA56" s="364">
        <v>0</v>
      </c>
      <c r="AB56" s="364">
        <v>0</v>
      </c>
      <c r="AC56" s="364">
        <v>0</v>
      </c>
      <c r="AD56" s="364">
        <v>0</v>
      </c>
      <c r="AE56" s="364">
        <v>0</v>
      </c>
      <c r="AF56" s="364">
        <v>0</v>
      </c>
      <c r="AG56" s="364">
        <v>0</v>
      </c>
      <c r="AH56" s="364">
        <v>926.03846206081505</v>
      </c>
      <c r="AI56" s="364">
        <v>916.22059091928259</v>
      </c>
      <c r="AJ56" s="364">
        <v>1037.6714789181308</v>
      </c>
      <c r="AK56" s="364">
        <v>1389.4666915302432</v>
      </c>
      <c r="AL56" s="364">
        <v>1569.9598579323545</v>
      </c>
      <c r="AM56" s="364">
        <v>1680.1771757998108</v>
      </c>
      <c r="AN56" s="364">
        <v>1764.5729523936589</v>
      </c>
      <c r="AO56" s="364">
        <v>1820.9806014438043</v>
      </c>
      <c r="AP56" s="364">
        <v>1937.678249531808</v>
      </c>
      <c r="AQ56" s="364">
        <v>1909.6636898677239</v>
      </c>
      <c r="AR56" s="364">
        <v>1257.0845717599116</v>
      </c>
      <c r="AS56" s="364">
        <v>1473.6139469864804</v>
      </c>
      <c r="AT56" s="364">
        <v>1714.5659074733639</v>
      </c>
      <c r="AU56" s="364">
        <v>1238.7911290784468</v>
      </c>
      <c r="AV56" s="364">
        <v>1594.7549120966742</v>
      </c>
      <c r="AW56" s="364">
        <v>1606.5838862228943</v>
      </c>
      <c r="AX56" s="364">
        <v>1755.7118734918463</v>
      </c>
      <c r="AY56" s="364">
        <v>1847.7958437364525</v>
      </c>
      <c r="AZ56" s="364">
        <v>1900.0578906305793</v>
      </c>
      <c r="BA56" s="364">
        <v>1944.6937686249985</v>
      </c>
      <c r="BB56" s="364">
        <v>1935.5869903966748</v>
      </c>
      <c r="BC56" s="364">
        <v>1955.3520865198168</v>
      </c>
      <c r="BD56" s="364">
        <v>1912.8120129450365</v>
      </c>
      <c r="BE56" s="364">
        <v>1877.2682689169171</v>
      </c>
      <c r="BF56" s="364">
        <v>1925.9213157893491</v>
      </c>
      <c r="BG56" s="364">
        <v>2167.4464642374996</v>
      </c>
      <c r="BH56" s="364">
        <v>2258.8372037010008</v>
      </c>
      <c r="BI56" s="364">
        <v>2459.0635033282106</v>
      </c>
      <c r="BJ56" s="364">
        <v>2392.091083405367</v>
      </c>
      <c r="BK56" s="364">
        <v>2386.0063923577272</v>
      </c>
      <c r="BL56" s="364">
        <v>2433.041502944704</v>
      </c>
      <c r="BM56" s="364">
        <v>2845.4114626306764</v>
      </c>
      <c r="BN56" s="364">
        <v>3014.7111019022045</v>
      </c>
      <c r="BO56" s="364">
        <v>3016.170505753777</v>
      </c>
      <c r="BP56" s="364">
        <v>3047.132857112184</v>
      </c>
      <c r="BQ56" s="364">
        <v>0</v>
      </c>
      <c r="BR56" s="364">
        <v>0</v>
      </c>
      <c r="BS56" s="364">
        <v>0</v>
      </c>
      <c r="BT56" s="364">
        <v>0</v>
      </c>
      <c r="BU56" s="364">
        <v>0</v>
      </c>
      <c r="BV56" s="364">
        <v>0</v>
      </c>
      <c r="BW56" s="364">
        <v>0</v>
      </c>
      <c r="BX56" s="373">
        <v>0</v>
      </c>
      <c r="BY56" s="373">
        <v>0</v>
      </c>
      <c r="BZ56" s="365">
        <v>0</v>
      </c>
    </row>
    <row r="57" spans="1:78" ht="26.25" customHeight="1" x14ac:dyDescent="0.35">
      <c r="A57" s="238"/>
      <c r="B57" s="160" t="s">
        <v>419</v>
      </c>
      <c r="C57" s="395"/>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73"/>
      <c r="BY57" s="373"/>
      <c r="BZ57" s="365"/>
    </row>
    <row r="58" spans="1:78" x14ac:dyDescent="0.35">
      <c r="A58" s="396"/>
      <c r="B58" s="119" t="s">
        <v>420</v>
      </c>
      <c r="C58" s="395"/>
      <c r="D58" s="364">
        <v>0</v>
      </c>
      <c r="E58" s="364">
        <v>0</v>
      </c>
      <c r="F58" s="364">
        <v>0</v>
      </c>
      <c r="G58" s="364">
        <v>0</v>
      </c>
      <c r="H58" s="364">
        <v>0</v>
      </c>
      <c r="I58" s="364">
        <v>0</v>
      </c>
      <c r="J58" s="364">
        <v>0</v>
      </c>
      <c r="K58" s="364">
        <v>0</v>
      </c>
      <c r="L58" s="364">
        <v>0</v>
      </c>
      <c r="M58" s="364">
        <v>0</v>
      </c>
      <c r="N58" s="364">
        <v>0</v>
      </c>
      <c r="O58" s="364">
        <v>0</v>
      </c>
      <c r="P58" s="364">
        <v>0</v>
      </c>
      <c r="Q58" s="364">
        <v>0</v>
      </c>
      <c r="R58" s="364">
        <v>0</v>
      </c>
      <c r="S58" s="364">
        <v>0</v>
      </c>
      <c r="T58" s="364">
        <v>0</v>
      </c>
      <c r="U58" s="364">
        <v>0</v>
      </c>
      <c r="V58" s="364">
        <v>0</v>
      </c>
      <c r="W58" s="364">
        <v>0</v>
      </c>
      <c r="X58" s="364">
        <v>0</v>
      </c>
      <c r="Y58" s="364">
        <v>0</v>
      </c>
      <c r="Z58" s="364">
        <v>0</v>
      </c>
      <c r="AA58" s="364">
        <v>0</v>
      </c>
      <c r="AB58" s="364">
        <v>0</v>
      </c>
      <c r="AC58" s="364">
        <v>0</v>
      </c>
      <c r="AD58" s="364">
        <v>0</v>
      </c>
      <c r="AE58" s="364">
        <v>0</v>
      </c>
      <c r="AF58" s="364">
        <v>0</v>
      </c>
      <c r="AG58" s="364">
        <v>0</v>
      </c>
      <c r="AH58" s="364">
        <v>888.98941697603493</v>
      </c>
      <c r="AI58" s="364">
        <v>873.91595500857545</v>
      </c>
      <c r="AJ58" s="364">
        <v>984.64404701731178</v>
      </c>
      <c r="AK58" s="364">
        <v>1331.3864147851416</v>
      </c>
      <c r="AL58" s="364">
        <v>1513.8124689160777</v>
      </c>
      <c r="AM58" s="364">
        <v>1630.7758817443289</v>
      </c>
      <c r="AN58" s="364">
        <v>1716.2313036490928</v>
      </c>
      <c r="AO58" s="364">
        <v>1777.4015585508375</v>
      </c>
      <c r="AP58" s="364">
        <v>1882.1148364061896</v>
      </c>
      <c r="AQ58" s="364">
        <v>1855.164907218501</v>
      </c>
      <c r="AR58" s="364">
        <v>1580.0590715074206</v>
      </c>
      <c r="AS58" s="364">
        <v>1807.4288038821815</v>
      </c>
      <c r="AT58" s="364">
        <v>2074.0509077251768</v>
      </c>
      <c r="AU58" s="364">
        <v>1131.5751951130601</v>
      </c>
      <c r="AV58" s="364">
        <v>1192.6403532674049</v>
      </c>
      <c r="AW58" s="364">
        <v>1514.9539814160325</v>
      </c>
      <c r="AX58" s="364">
        <v>1547.8294620461952</v>
      </c>
      <c r="AY58" s="364">
        <v>1530.3573981195364</v>
      </c>
      <c r="AZ58" s="364">
        <v>1541.9435717165495</v>
      </c>
      <c r="BA58" s="364">
        <v>1596.3252319997414</v>
      </c>
      <c r="BB58" s="364">
        <v>1639.6987790422395</v>
      </c>
      <c r="BC58" s="364">
        <v>1689.1286003670045</v>
      </c>
      <c r="BD58" s="364">
        <v>1748.1523722089057</v>
      </c>
      <c r="BE58" s="364">
        <v>1895.6263020464146</v>
      </c>
      <c r="BF58" s="364">
        <v>1964.0146316549728</v>
      </c>
      <c r="BG58" s="364">
        <v>2165.9732335487042</v>
      </c>
      <c r="BH58" s="364">
        <v>2389.6134727666595</v>
      </c>
      <c r="BI58" s="364">
        <v>2347.6262099881214</v>
      </c>
      <c r="BJ58" s="364">
        <v>2474.7832691371063</v>
      </c>
      <c r="BK58" s="364">
        <v>2466.1872547077146</v>
      </c>
      <c r="BL58" s="364">
        <v>2540.1605680016819</v>
      </c>
      <c r="BM58" s="364">
        <v>2592.8293699017922</v>
      </c>
      <c r="BN58" s="364">
        <v>2584.1272991494648</v>
      </c>
      <c r="BO58" s="364">
        <v>2496.0162854350997</v>
      </c>
      <c r="BP58" s="364">
        <v>2345.8054700255152</v>
      </c>
      <c r="BQ58" s="364">
        <v>0</v>
      </c>
      <c r="BR58" s="364">
        <v>0</v>
      </c>
      <c r="BS58" s="364">
        <v>0</v>
      </c>
      <c r="BT58" s="364">
        <v>0</v>
      </c>
      <c r="BU58" s="364">
        <v>0</v>
      </c>
      <c r="BV58" s="364">
        <v>0</v>
      </c>
      <c r="BW58" s="364">
        <v>0</v>
      </c>
      <c r="BX58" s="373">
        <v>0</v>
      </c>
      <c r="BY58" s="373">
        <v>0</v>
      </c>
      <c r="BZ58" s="365">
        <v>0</v>
      </c>
    </row>
    <row r="59" spans="1:78" x14ac:dyDescent="0.35">
      <c r="A59" s="396"/>
      <c r="B59" s="119" t="s">
        <v>365</v>
      </c>
      <c r="C59" s="395"/>
      <c r="D59" s="364">
        <v>0</v>
      </c>
      <c r="E59" s="364">
        <v>0</v>
      </c>
      <c r="F59" s="364">
        <v>0</v>
      </c>
      <c r="G59" s="364">
        <v>0</v>
      </c>
      <c r="H59" s="364">
        <v>0</v>
      </c>
      <c r="I59" s="364">
        <v>0</v>
      </c>
      <c r="J59" s="364">
        <v>0</v>
      </c>
      <c r="K59" s="364">
        <v>0</v>
      </c>
      <c r="L59" s="364">
        <v>0</v>
      </c>
      <c r="M59" s="364">
        <v>0</v>
      </c>
      <c r="N59" s="364">
        <v>0</v>
      </c>
      <c r="O59" s="364">
        <v>0</v>
      </c>
      <c r="P59" s="364">
        <v>0</v>
      </c>
      <c r="Q59" s="364">
        <v>0</v>
      </c>
      <c r="R59" s="364">
        <v>0</v>
      </c>
      <c r="S59" s="364">
        <v>0</v>
      </c>
      <c r="T59" s="364">
        <v>0</v>
      </c>
      <c r="U59" s="364">
        <v>0</v>
      </c>
      <c r="V59" s="364">
        <v>0</v>
      </c>
      <c r="W59" s="364">
        <v>0</v>
      </c>
      <c r="X59" s="364">
        <v>0</v>
      </c>
      <c r="Y59" s="364">
        <v>0</v>
      </c>
      <c r="Z59" s="364">
        <v>0</v>
      </c>
      <c r="AA59" s="364">
        <v>0</v>
      </c>
      <c r="AB59" s="364">
        <v>0</v>
      </c>
      <c r="AC59" s="364">
        <v>0</v>
      </c>
      <c r="AD59" s="364">
        <v>0</v>
      </c>
      <c r="AE59" s="364">
        <v>0</v>
      </c>
      <c r="AF59" s="364">
        <v>0</v>
      </c>
      <c r="AG59" s="364">
        <v>0</v>
      </c>
      <c r="AH59" s="364">
        <v>129.32227526483393</v>
      </c>
      <c r="AI59" s="364">
        <v>127.06289455672986</v>
      </c>
      <c r="AJ59" s="364">
        <v>143.09682551542835</v>
      </c>
      <c r="AK59" s="364">
        <v>193.12092696362743</v>
      </c>
      <c r="AL59" s="364">
        <v>218.61575630616525</v>
      </c>
      <c r="AM59" s="364">
        <v>234.58001160364117</v>
      </c>
      <c r="AN59" s="364">
        <v>247.30628172514358</v>
      </c>
      <c r="AO59" s="364">
        <v>254.59018887979153</v>
      </c>
      <c r="AP59" s="364">
        <v>271.08646799326016</v>
      </c>
      <c r="AQ59" s="364">
        <v>266.97515547157928</v>
      </c>
      <c r="AR59" s="364">
        <v>172.62064666629161</v>
      </c>
      <c r="AS59" s="364">
        <v>221.66580175894384</v>
      </c>
      <c r="AT59" s="364">
        <v>297.54279920457094</v>
      </c>
      <c r="AU59" s="364">
        <v>189.53754112858243</v>
      </c>
      <c r="AV59" s="364">
        <v>240.6801560740339</v>
      </c>
      <c r="AW59" s="364">
        <v>303.89415798169227</v>
      </c>
      <c r="AX59" s="364">
        <v>378.34452925010498</v>
      </c>
      <c r="AY59" s="364">
        <v>431.29843730623787</v>
      </c>
      <c r="AZ59" s="364">
        <v>474.86740031751685</v>
      </c>
      <c r="BA59" s="364">
        <v>542.34669744506527</v>
      </c>
      <c r="BB59" s="364">
        <v>595.89607020320682</v>
      </c>
      <c r="BC59" s="364">
        <v>645.7604090397374</v>
      </c>
      <c r="BD59" s="364">
        <v>691.54703503155815</v>
      </c>
      <c r="BE59" s="364">
        <v>742.77934845676361</v>
      </c>
      <c r="BF59" s="364">
        <v>814.56891224212711</v>
      </c>
      <c r="BG59" s="364">
        <v>941.21255341138624</v>
      </c>
      <c r="BH59" s="364">
        <v>980.17373916648717</v>
      </c>
      <c r="BI59" s="364">
        <v>1069.7767980932736</v>
      </c>
      <c r="BJ59" s="364">
        <v>994.49724039874332</v>
      </c>
      <c r="BK59" s="364">
        <v>997.8605499153573</v>
      </c>
      <c r="BL59" s="364">
        <v>1021.5738614490353</v>
      </c>
      <c r="BM59" s="364">
        <v>1100.8789185981173</v>
      </c>
      <c r="BN59" s="364">
        <v>1146.5838128362902</v>
      </c>
      <c r="BO59" s="364">
        <v>1144.0316811189789</v>
      </c>
      <c r="BP59" s="364">
        <v>1137.3882946910414</v>
      </c>
      <c r="BQ59" s="364">
        <v>0</v>
      </c>
      <c r="BR59" s="364">
        <v>0</v>
      </c>
      <c r="BS59" s="364">
        <v>0</v>
      </c>
      <c r="BT59" s="364">
        <v>0</v>
      </c>
      <c r="BU59" s="364">
        <v>0</v>
      </c>
      <c r="BV59" s="364">
        <v>0</v>
      </c>
      <c r="BW59" s="364">
        <v>0</v>
      </c>
      <c r="BX59" s="373">
        <v>0</v>
      </c>
      <c r="BY59" s="373">
        <v>0</v>
      </c>
      <c r="BZ59" s="365">
        <v>0</v>
      </c>
    </row>
    <row r="60" spans="1:78" x14ac:dyDescent="0.35">
      <c r="A60" s="396"/>
      <c r="B60" s="119" t="s">
        <v>421</v>
      </c>
      <c r="C60" s="395"/>
      <c r="D60" s="364">
        <v>0</v>
      </c>
      <c r="E60" s="364">
        <v>0</v>
      </c>
      <c r="F60" s="364">
        <v>0</v>
      </c>
      <c r="G60" s="364">
        <v>0</v>
      </c>
      <c r="H60" s="364">
        <v>0</v>
      </c>
      <c r="I60" s="364">
        <v>0</v>
      </c>
      <c r="J60" s="364">
        <v>0</v>
      </c>
      <c r="K60" s="364">
        <v>0</v>
      </c>
      <c r="L60" s="364">
        <v>0</v>
      </c>
      <c r="M60" s="364">
        <v>0</v>
      </c>
      <c r="N60" s="364">
        <v>0</v>
      </c>
      <c r="O60" s="364">
        <v>0</v>
      </c>
      <c r="P60" s="364">
        <v>0</v>
      </c>
      <c r="Q60" s="364">
        <v>0</v>
      </c>
      <c r="R60" s="364">
        <v>0</v>
      </c>
      <c r="S60" s="364">
        <v>0</v>
      </c>
      <c r="T60" s="364">
        <v>0</v>
      </c>
      <c r="U60" s="364">
        <v>0</v>
      </c>
      <c r="V60" s="364">
        <v>0</v>
      </c>
      <c r="W60" s="364">
        <v>0</v>
      </c>
      <c r="X60" s="364">
        <v>0</v>
      </c>
      <c r="Y60" s="364">
        <v>0</v>
      </c>
      <c r="Z60" s="364">
        <v>0</v>
      </c>
      <c r="AA60" s="364">
        <v>0</v>
      </c>
      <c r="AB60" s="364">
        <v>0</v>
      </c>
      <c r="AC60" s="364">
        <v>0</v>
      </c>
      <c r="AD60" s="364">
        <v>0</v>
      </c>
      <c r="AE60" s="364">
        <v>0</v>
      </c>
      <c r="AF60" s="364">
        <v>0</v>
      </c>
      <c r="AG60" s="364">
        <v>0</v>
      </c>
      <c r="AH60" s="364">
        <v>418.23524149577366</v>
      </c>
      <c r="AI60" s="364">
        <v>412.89759770377322</v>
      </c>
      <c r="AJ60" s="364">
        <v>467.21124030689577</v>
      </c>
      <c r="AK60" s="364">
        <v>627.87229098626915</v>
      </c>
      <c r="AL60" s="364">
        <v>711.8374523532824</v>
      </c>
      <c r="AM60" s="364">
        <v>764.01299501359642</v>
      </c>
      <c r="AN60" s="364">
        <v>802.7098542273975</v>
      </c>
      <c r="AO60" s="364">
        <v>830.10003890332985</v>
      </c>
      <c r="AP60" s="364">
        <v>881.48214453695437</v>
      </c>
      <c r="AQ60" s="364">
        <v>868.22825031105344</v>
      </c>
      <c r="AR60" s="364">
        <v>449.72106252325261</v>
      </c>
      <c r="AS60" s="364">
        <v>469.37374074258315</v>
      </c>
      <c r="AT60" s="364">
        <v>397.73685708315924</v>
      </c>
      <c r="AU60" s="364">
        <v>313.84374189707364</v>
      </c>
      <c r="AV60" s="364">
        <v>360.72627386650794</v>
      </c>
      <c r="AW60" s="364">
        <v>493.79320943359198</v>
      </c>
      <c r="AX60" s="364">
        <v>549.7929758869609</v>
      </c>
      <c r="AY60" s="364">
        <v>592.26360080396353</v>
      </c>
      <c r="AZ60" s="364">
        <v>608.81155564849121</v>
      </c>
      <c r="BA60" s="364">
        <v>626.52463027599936</v>
      </c>
      <c r="BB60" s="364">
        <v>644.76792311079669</v>
      </c>
      <c r="BC60" s="364">
        <v>665.3342926782326</v>
      </c>
      <c r="BD60" s="364">
        <v>639.35038199749965</v>
      </c>
      <c r="BE60" s="364">
        <v>628.84420179238077</v>
      </c>
      <c r="BF60" s="364">
        <v>626.9807244558441</v>
      </c>
      <c r="BG60" s="364">
        <v>704.59782571081973</v>
      </c>
      <c r="BH60" s="364">
        <v>746.74730045261651</v>
      </c>
      <c r="BI60" s="364">
        <v>805.66688601654914</v>
      </c>
      <c r="BJ60" s="364">
        <v>769.95637537291725</v>
      </c>
      <c r="BK60" s="364">
        <v>745.81697162239129</v>
      </c>
      <c r="BL60" s="364">
        <v>741.79484714907517</v>
      </c>
      <c r="BM60" s="364">
        <v>785.72503820684926</v>
      </c>
      <c r="BN60" s="364">
        <v>844.89897774079031</v>
      </c>
      <c r="BO60" s="364">
        <v>840.97078811120718</v>
      </c>
      <c r="BP60" s="364">
        <v>830.83738896042621</v>
      </c>
      <c r="BQ60" s="364">
        <v>0</v>
      </c>
      <c r="BR60" s="364">
        <v>0</v>
      </c>
      <c r="BS60" s="364">
        <v>0</v>
      </c>
      <c r="BT60" s="364">
        <v>0</v>
      </c>
      <c r="BU60" s="364">
        <v>0</v>
      </c>
      <c r="BV60" s="364">
        <v>0</v>
      </c>
      <c r="BW60" s="364">
        <v>0</v>
      </c>
      <c r="BX60" s="373">
        <v>0</v>
      </c>
      <c r="BY60" s="373">
        <v>0</v>
      </c>
      <c r="BZ60" s="365">
        <v>0</v>
      </c>
    </row>
    <row r="61" spans="1:78" x14ac:dyDescent="0.35">
      <c r="A61" s="396"/>
      <c r="B61" s="119" t="s">
        <v>320</v>
      </c>
      <c r="C61" s="395"/>
      <c r="D61" s="364">
        <v>0</v>
      </c>
      <c r="E61" s="364">
        <v>0</v>
      </c>
      <c r="F61" s="364">
        <v>0</v>
      </c>
      <c r="G61" s="364">
        <v>0</v>
      </c>
      <c r="H61" s="364">
        <v>0</v>
      </c>
      <c r="I61" s="364">
        <v>0</v>
      </c>
      <c r="J61" s="364">
        <v>0</v>
      </c>
      <c r="K61" s="364">
        <v>0</v>
      </c>
      <c r="L61" s="364">
        <v>0</v>
      </c>
      <c r="M61" s="364">
        <v>0</v>
      </c>
      <c r="N61" s="364">
        <v>0</v>
      </c>
      <c r="O61" s="364">
        <v>0</v>
      </c>
      <c r="P61" s="364">
        <v>0</v>
      </c>
      <c r="Q61" s="364">
        <v>0</v>
      </c>
      <c r="R61" s="364">
        <v>0</v>
      </c>
      <c r="S61" s="364">
        <v>0</v>
      </c>
      <c r="T61" s="364">
        <v>0</v>
      </c>
      <c r="U61" s="364">
        <v>0</v>
      </c>
      <c r="V61" s="364">
        <v>0</v>
      </c>
      <c r="W61" s="364">
        <v>0</v>
      </c>
      <c r="X61" s="364">
        <v>0</v>
      </c>
      <c r="Y61" s="364">
        <v>0</v>
      </c>
      <c r="Z61" s="364">
        <v>0</v>
      </c>
      <c r="AA61" s="364">
        <v>0</v>
      </c>
      <c r="AB61" s="364">
        <v>0</v>
      </c>
      <c r="AC61" s="364">
        <v>0</v>
      </c>
      <c r="AD61" s="364">
        <v>0</v>
      </c>
      <c r="AE61" s="364">
        <v>0</v>
      </c>
      <c r="AF61" s="364">
        <v>0</v>
      </c>
      <c r="AG61" s="364">
        <v>0</v>
      </c>
      <c r="AH61" s="364">
        <v>344.39822313866358</v>
      </c>
      <c r="AI61" s="364">
        <v>342.61235043608741</v>
      </c>
      <c r="AJ61" s="364">
        <v>389.28955103391934</v>
      </c>
      <c r="AK61" s="364">
        <v>517.30706118027319</v>
      </c>
      <c r="AL61" s="364">
        <v>581.49776884960738</v>
      </c>
      <c r="AM61" s="364">
        <v>619.3234124282418</v>
      </c>
      <c r="AN61" s="364">
        <v>649.14258487105485</v>
      </c>
      <c r="AO61" s="364">
        <v>668.64406798102425</v>
      </c>
      <c r="AP61" s="364">
        <v>713.27611356352031</v>
      </c>
      <c r="AQ61" s="364">
        <v>703.7068436951231</v>
      </c>
      <c r="AR61" s="364">
        <v>464.21920999846969</v>
      </c>
      <c r="AS61" s="364">
        <v>553.33195141704857</v>
      </c>
      <c r="AT61" s="364">
        <v>665.52305623411951</v>
      </c>
      <c r="AU61" s="364">
        <v>553.61728162241491</v>
      </c>
      <c r="AV61" s="364">
        <v>791.05772249968993</v>
      </c>
      <c r="AW61" s="364">
        <v>611.49895379150735</v>
      </c>
      <c r="AX61" s="364">
        <v>607.97053688082804</v>
      </c>
      <c r="AY61" s="364">
        <v>566.29339917426</v>
      </c>
      <c r="AZ61" s="364">
        <v>539.15665666048108</v>
      </c>
      <c r="BA61" s="364">
        <v>465.69125913860404</v>
      </c>
      <c r="BB61" s="364">
        <v>394.83244642077659</v>
      </c>
      <c r="BC61" s="364">
        <v>362.76751793649964</v>
      </c>
      <c r="BD61" s="364">
        <v>321.56010770848161</v>
      </c>
      <c r="BE61" s="364">
        <v>270.56618176768711</v>
      </c>
      <c r="BF61" s="364">
        <v>263.61341713812516</v>
      </c>
      <c r="BG61" s="364">
        <v>230.11615920777979</v>
      </c>
      <c r="BH61" s="364">
        <v>284.70177560853284</v>
      </c>
      <c r="BI61" s="364">
        <v>307.11076699555423</v>
      </c>
      <c r="BJ61" s="364">
        <v>300.71135848029132</v>
      </c>
      <c r="BK61" s="364">
        <v>292.32741515893247</v>
      </c>
      <c r="BL61" s="364">
        <v>335.62209552743087</v>
      </c>
      <c r="BM61" s="364">
        <v>533.02564100764255</v>
      </c>
      <c r="BN61" s="364">
        <v>517.91713252747445</v>
      </c>
      <c r="BO61" s="364">
        <v>506.20964380133813</v>
      </c>
      <c r="BP61" s="364">
        <v>509.23068213476461</v>
      </c>
      <c r="BQ61" s="364">
        <v>0</v>
      </c>
      <c r="BR61" s="364">
        <v>0</v>
      </c>
      <c r="BS61" s="364">
        <v>0</v>
      </c>
      <c r="BT61" s="364">
        <v>0</v>
      </c>
      <c r="BU61" s="364">
        <v>0</v>
      </c>
      <c r="BV61" s="364">
        <v>0</v>
      </c>
      <c r="BW61" s="364">
        <v>0</v>
      </c>
      <c r="BX61" s="373">
        <v>0</v>
      </c>
      <c r="BY61" s="373">
        <v>0</v>
      </c>
      <c r="BZ61" s="365">
        <v>0</v>
      </c>
    </row>
    <row r="62" spans="1:78" x14ac:dyDescent="0.35">
      <c r="A62" s="160"/>
      <c r="B62" s="119" t="s">
        <v>422</v>
      </c>
      <c r="C62" s="395"/>
      <c r="D62" s="364">
        <v>0</v>
      </c>
      <c r="E62" s="364">
        <v>0</v>
      </c>
      <c r="F62" s="364">
        <v>0</v>
      </c>
      <c r="G62" s="364">
        <v>0</v>
      </c>
      <c r="H62" s="364">
        <v>0</v>
      </c>
      <c r="I62" s="364">
        <v>0</v>
      </c>
      <c r="J62" s="364">
        <v>0</v>
      </c>
      <c r="K62" s="364">
        <v>0</v>
      </c>
      <c r="L62" s="364">
        <v>0</v>
      </c>
      <c r="M62" s="364">
        <v>0</v>
      </c>
      <c r="N62" s="364">
        <v>0</v>
      </c>
      <c r="O62" s="364">
        <v>0</v>
      </c>
      <c r="P62" s="364">
        <v>0</v>
      </c>
      <c r="Q62" s="364">
        <v>0</v>
      </c>
      <c r="R62" s="364">
        <v>0</v>
      </c>
      <c r="S62" s="364">
        <v>0</v>
      </c>
      <c r="T62" s="364">
        <v>0</v>
      </c>
      <c r="U62" s="364">
        <v>0</v>
      </c>
      <c r="V62" s="364">
        <v>0</v>
      </c>
      <c r="W62" s="364">
        <v>0</v>
      </c>
      <c r="X62" s="364">
        <v>0</v>
      </c>
      <c r="Y62" s="364">
        <v>0</v>
      </c>
      <c r="Z62" s="364">
        <v>0</v>
      </c>
      <c r="AA62" s="364">
        <v>0</v>
      </c>
      <c r="AB62" s="364">
        <v>0</v>
      </c>
      <c r="AC62" s="364">
        <v>0</v>
      </c>
      <c r="AD62" s="364">
        <v>0</v>
      </c>
      <c r="AE62" s="364">
        <v>0</v>
      </c>
      <c r="AF62" s="364">
        <v>0</v>
      </c>
      <c r="AG62" s="364">
        <v>0</v>
      </c>
      <c r="AH62" s="364">
        <v>34.082722161543863</v>
      </c>
      <c r="AI62" s="364">
        <v>33.647748222692115</v>
      </c>
      <c r="AJ62" s="364">
        <v>38.073862061887333</v>
      </c>
      <c r="AK62" s="364">
        <v>51.166412400073391</v>
      </c>
      <c r="AL62" s="364">
        <v>58.008880423299544</v>
      </c>
      <c r="AM62" s="364">
        <v>62.260756754331368</v>
      </c>
      <c r="AN62" s="364">
        <v>65.414231570063009</v>
      </c>
      <c r="AO62" s="364">
        <v>67.646305679658695</v>
      </c>
      <c r="AP62" s="364">
        <v>71.833523438073243</v>
      </c>
      <c r="AQ62" s="364">
        <v>70.753440389967878</v>
      </c>
      <c r="AR62" s="364">
        <v>170.5236525718978</v>
      </c>
      <c r="AS62" s="364">
        <v>229.24245306790488</v>
      </c>
      <c r="AT62" s="364">
        <v>353.76319495151421</v>
      </c>
      <c r="AU62" s="364">
        <v>181.7925644303759</v>
      </c>
      <c r="AV62" s="364">
        <v>202.29075965644233</v>
      </c>
      <c r="AW62" s="364">
        <v>197.39756501610273</v>
      </c>
      <c r="AX62" s="364">
        <v>219.60383147395243</v>
      </c>
      <c r="AY62" s="364">
        <v>257.94040645199129</v>
      </c>
      <c r="AZ62" s="364">
        <v>277.22227800409019</v>
      </c>
      <c r="BA62" s="364">
        <v>310.1311817653297</v>
      </c>
      <c r="BB62" s="364">
        <v>300.09055066189501</v>
      </c>
      <c r="BC62" s="364">
        <v>281.48986686534698</v>
      </c>
      <c r="BD62" s="364">
        <v>260.35448820749701</v>
      </c>
      <c r="BE62" s="364">
        <v>235.07853690008571</v>
      </c>
      <c r="BF62" s="364">
        <v>220.75826195325271</v>
      </c>
      <c r="BG62" s="364">
        <v>291.51992590751411</v>
      </c>
      <c r="BH62" s="364">
        <v>247.21438847336424</v>
      </c>
      <c r="BI62" s="364">
        <v>276.50905222283382</v>
      </c>
      <c r="BJ62" s="364">
        <v>326.92610915341504</v>
      </c>
      <c r="BK62" s="364">
        <v>350.00145566104624</v>
      </c>
      <c r="BL62" s="364">
        <v>334.05069881916285</v>
      </c>
      <c r="BM62" s="364">
        <v>425.78186481806711</v>
      </c>
      <c r="BN62" s="364">
        <v>505.31117879764935</v>
      </c>
      <c r="BO62" s="364">
        <v>524.95839272225373</v>
      </c>
      <c r="BP62" s="364">
        <v>569.67649132595182</v>
      </c>
      <c r="BQ62" s="364">
        <v>0</v>
      </c>
      <c r="BR62" s="364">
        <v>0</v>
      </c>
      <c r="BS62" s="364">
        <v>0</v>
      </c>
      <c r="BT62" s="364">
        <v>0</v>
      </c>
      <c r="BU62" s="364">
        <v>0</v>
      </c>
      <c r="BV62" s="364">
        <v>0</v>
      </c>
      <c r="BW62" s="364">
        <v>0</v>
      </c>
      <c r="BX62" s="373">
        <v>0</v>
      </c>
      <c r="BY62" s="373">
        <v>0</v>
      </c>
      <c r="BZ62" s="365">
        <v>0</v>
      </c>
    </row>
    <row r="63" spans="1:78" ht="26.25" customHeight="1" x14ac:dyDescent="0.35">
      <c r="A63" s="396"/>
      <c r="B63" s="119" t="s">
        <v>423</v>
      </c>
      <c r="C63" s="395"/>
      <c r="D63" s="364">
        <v>0</v>
      </c>
      <c r="E63" s="364">
        <v>0</v>
      </c>
      <c r="F63" s="364">
        <v>0</v>
      </c>
      <c r="G63" s="364">
        <v>0</v>
      </c>
      <c r="H63" s="364">
        <v>0</v>
      </c>
      <c r="I63" s="364">
        <v>0</v>
      </c>
      <c r="J63" s="364">
        <v>0</v>
      </c>
      <c r="K63" s="364">
        <v>0</v>
      </c>
      <c r="L63" s="364">
        <v>0</v>
      </c>
      <c r="M63" s="364">
        <v>0</v>
      </c>
      <c r="N63" s="364">
        <v>0</v>
      </c>
      <c r="O63" s="364">
        <v>0</v>
      </c>
      <c r="P63" s="364">
        <v>0</v>
      </c>
      <c r="Q63" s="364">
        <v>0</v>
      </c>
      <c r="R63" s="364">
        <v>0</v>
      </c>
      <c r="S63" s="364">
        <v>0</v>
      </c>
      <c r="T63" s="364">
        <v>0</v>
      </c>
      <c r="U63" s="364">
        <v>0</v>
      </c>
      <c r="V63" s="364">
        <v>0</v>
      </c>
      <c r="W63" s="364">
        <v>0</v>
      </c>
      <c r="X63" s="364">
        <v>0</v>
      </c>
      <c r="Y63" s="364">
        <v>0</v>
      </c>
      <c r="Z63" s="364">
        <v>0</v>
      </c>
      <c r="AA63" s="364">
        <v>0</v>
      </c>
      <c r="AB63" s="364">
        <v>0</v>
      </c>
      <c r="AC63" s="364">
        <v>0</v>
      </c>
      <c r="AD63" s="364">
        <v>0</v>
      </c>
      <c r="AE63" s="364">
        <v>0</v>
      </c>
      <c r="AF63" s="364">
        <v>0</v>
      </c>
      <c r="AG63" s="364">
        <v>0</v>
      </c>
      <c r="AH63" s="364">
        <v>926.03846206081505</v>
      </c>
      <c r="AI63" s="364">
        <v>916.22059091928259</v>
      </c>
      <c r="AJ63" s="364">
        <v>1037.6714789181308</v>
      </c>
      <c r="AK63" s="364">
        <v>1389.4666915302432</v>
      </c>
      <c r="AL63" s="364">
        <v>1569.9598579323545</v>
      </c>
      <c r="AM63" s="364">
        <v>1680.1771757998108</v>
      </c>
      <c r="AN63" s="364">
        <v>1764.5729523936589</v>
      </c>
      <c r="AO63" s="364">
        <v>1820.9806014438043</v>
      </c>
      <c r="AP63" s="364">
        <v>1937.678249531808</v>
      </c>
      <c r="AQ63" s="364">
        <v>1909.6636898677239</v>
      </c>
      <c r="AR63" s="364">
        <v>1257.0845717599116</v>
      </c>
      <c r="AS63" s="364">
        <v>1473.6139469864804</v>
      </c>
      <c r="AT63" s="364">
        <v>1714.5659074733639</v>
      </c>
      <c r="AU63" s="364">
        <v>1238.7911290784468</v>
      </c>
      <c r="AV63" s="364">
        <v>1594.7549120966742</v>
      </c>
      <c r="AW63" s="364">
        <v>1606.5838862228943</v>
      </c>
      <c r="AX63" s="364">
        <v>1755.7118734918463</v>
      </c>
      <c r="AY63" s="364">
        <v>1847.7958437364525</v>
      </c>
      <c r="AZ63" s="364">
        <v>1900.0578906305793</v>
      </c>
      <c r="BA63" s="364">
        <v>1944.6937686249985</v>
      </c>
      <c r="BB63" s="364">
        <v>1935.5869903966748</v>
      </c>
      <c r="BC63" s="364">
        <v>1955.3520865198168</v>
      </c>
      <c r="BD63" s="364">
        <v>1912.8120129450365</v>
      </c>
      <c r="BE63" s="364">
        <v>1877.2682689169171</v>
      </c>
      <c r="BF63" s="364">
        <v>1925.9213157893491</v>
      </c>
      <c r="BG63" s="364">
        <v>2167.4464642374996</v>
      </c>
      <c r="BH63" s="364">
        <v>2258.8372037010008</v>
      </c>
      <c r="BI63" s="364">
        <v>2459.0635033282106</v>
      </c>
      <c r="BJ63" s="364">
        <v>2392.091083405367</v>
      </c>
      <c r="BK63" s="364">
        <v>2386.0063923577272</v>
      </c>
      <c r="BL63" s="364">
        <v>2433.041502944704</v>
      </c>
      <c r="BM63" s="364">
        <v>2845.4114626306764</v>
      </c>
      <c r="BN63" s="364">
        <v>3014.7111019022045</v>
      </c>
      <c r="BO63" s="364">
        <v>3016.1705057537783</v>
      </c>
      <c r="BP63" s="364">
        <v>3047.132857112184</v>
      </c>
      <c r="BQ63" s="364">
        <v>0</v>
      </c>
      <c r="BR63" s="364">
        <v>0</v>
      </c>
      <c r="BS63" s="364">
        <v>0</v>
      </c>
      <c r="BT63" s="364">
        <v>0</v>
      </c>
      <c r="BU63" s="364">
        <v>0</v>
      </c>
      <c r="BV63" s="364">
        <v>0</v>
      </c>
      <c r="BW63" s="364">
        <v>0</v>
      </c>
      <c r="BX63" s="373">
        <v>0</v>
      </c>
      <c r="BY63" s="373">
        <v>0</v>
      </c>
      <c r="BZ63" s="365">
        <v>0</v>
      </c>
    </row>
    <row r="64" spans="1:78" ht="26.25" customHeight="1" x14ac:dyDescent="0.35">
      <c r="A64" s="238"/>
      <c r="B64" s="160" t="s">
        <v>424</v>
      </c>
      <c r="C64" s="395"/>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73"/>
      <c r="BY64" s="373"/>
      <c r="BZ64" s="365"/>
    </row>
    <row r="65" spans="1:78" x14ac:dyDescent="0.35">
      <c r="A65" s="396"/>
      <c r="B65" s="119" t="s">
        <v>22</v>
      </c>
      <c r="C65" s="395"/>
      <c r="D65" s="364">
        <v>0</v>
      </c>
      <c r="E65" s="364">
        <v>0</v>
      </c>
      <c r="F65" s="364">
        <v>0</v>
      </c>
      <c r="G65" s="364">
        <v>0</v>
      </c>
      <c r="H65" s="364">
        <v>0</v>
      </c>
      <c r="I65" s="364">
        <v>0</v>
      </c>
      <c r="J65" s="364">
        <v>0</v>
      </c>
      <c r="K65" s="364">
        <v>0</v>
      </c>
      <c r="L65" s="364">
        <v>0</v>
      </c>
      <c r="M65" s="364">
        <v>0</v>
      </c>
      <c r="N65" s="364">
        <v>0</v>
      </c>
      <c r="O65" s="364">
        <v>0</v>
      </c>
      <c r="P65" s="364">
        <v>0</v>
      </c>
      <c r="Q65" s="364">
        <v>0</v>
      </c>
      <c r="R65" s="364">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3121.5378676389273</v>
      </c>
      <c r="AX65" s="364">
        <v>3303.5413355380419</v>
      </c>
      <c r="AY65" s="364">
        <v>3378.1532418559896</v>
      </c>
      <c r="AZ65" s="364">
        <v>3442.0014623471284</v>
      </c>
      <c r="BA65" s="364">
        <v>3541.0190006247394</v>
      </c>
      <c r="BB65" s="364">
        <v>3575.2857694389168</v>
      </c>
      <c r="BC65" s="364">
        <v>3644.4806868868218</v>
      </c>
      <c r="BD65" s="364">
        <v>3660.9643851539436</v>
      </c>
      <c r="BE65" s="364">
        <v>3772.8945709633317</v>
      </c>
      <c r="BF65" s="364">
        <v>3889.9359474443227</v>
      </c>
      <c r="BG65" s="364">
        <v>4333.4196977862048</v>
      </c>
      <c r="BH65" s="364">
        <v>4648.4506764676607</v>
      </c>
      <c r="BI65" s="364">
        <v>4806.6897133163329</v>
      </c>
      <c r="BJ65" s="364">
        <v>4866.8743525424734</v>
      </c>
      <c r="BK65" s="364">
        <v>4852.1936470654409</v>
      </c>
      <c r="BL65" s="364">
        <v>4973.2020709463859</v>
      </c>
      <c r="BM65" s="364">
        <v>5438.2408325324686</v>
      </c>
      <c r="BN65" s="364">
        <v>5598.8384010516693</v>
      </c>
      <c r="BO65" s="364">
        <v>5512.1867911888767</v>
      </c>
      <c r="BP65" s="364">
        <v>5392.9383271376992</v>
      </c>
      <c r="BQ65" s="364">
        <v>0</v>
      </c>
      <c r="BR65" s="364">
        <v>0</v>
      </c>
      <c r="BS65" s="364">
        <v>0</v>
      </c>
      <c r="BT65" s="364">
        <v>0</v>
      </c>
      <c r="BU65" s="364">
        <v>0</v>
      </c>
      <c r="BV65" s="364">
        <v>0</v>
      </c>
      <c r="BW65" s="364">
        <v>0</v>
      </c>
      <c r="BX65" s="373">
        <v>0</v>
      </c>
      <c r="BY65" s="373">
        <v>0</v>
      </c>
      <c r="BZ65" s="365">
        <v>0</v>
      </c>
    </row>
    <row r="66" spans="1:78" x14ac:dyDescent="0.35">
      <c r="A66" s="396"/>
      <c r="B66" s="265" t="s">
        <v>425</v>
      </c>
      <c r="C66" s="395"/>
      <c r="D66" s="364">
        <v>0</v>
      </c>
      <c r="E66" s="364">
        <v>0</v>
      </c>
      <c r="F66" s="364">
        <v>0</v>
      </c>
      <c r="G66" s="364">
        <v>0</v>
      </c>
      <c r="H66" s="364">
        <v>0</v>
      </c>
      <c r="I66" s="364">
        <v>0</v>
      </c>
      <c r="J66" s="364">
        <v>0</v>
      </c>
      <c r="K66" s="364">
        <v>0</v>
      </c>
      <c r="L66" s="364">
        <v>0</v>
      </c>
      <c r="M66" s="364">
        <v>0</v>
      </c>
      <c r="N66" s="364">
        <v>0</v>
      </c>
      <c r="O66" s="364">
        <v>0</v>
      </c>
      <c r="P66" s="364">
        <v>0</v>
      </c>
      <c r="Q66" s="364">
        <v>0</v>
      </c>
      <c r="R66" s="364">
        <v>0</v>
      </c>
      <c r="S66" s="364">
        <v>0</v>
      </c>
      <c r="T66" s="364">
        <v>0</v>
      </c>
      <c r="U66" s="364">
        <v>0</v>
      </c>
      <c r="V66" s="364">
        <v>0</v>
      </c>
      <c r="W66" s="364">
        <v>0</v>
      </c>
      <c r="X66" s="364">
        <v>0</v>
      </c>
      <c r="Y66" s="364">
        <v>0</v>
      </c>
      <c r="Z66" s="364">
        <v>0</v>
      </c>
      <c r="AA66" s="364">
        <v>0</v>
      </c>
      <c r="AB66" s="364">
        <v>0</v>
      </c>
      <c r="AC66" s="364">
        <v>0</v>
      </c>
      <c r="AD66" s="364">
        <v>0</v>
      </c>
      <c r="AE66" s="364">
        <v>0</v>
      </c>
      <c r="AF66" s="364">
        <v>0</v>
      </c>
      <c r="AG66" s="364">
        <v>0</v>
      </c>
      <c r="AH66" s="364">
        <v>0</v>
      </c>
      <c r="AI66" s="364">
        <v>0</v>
      </c>
      <c r="AJ66" s="364">
        <v>0</v>
      </c>
      <c r="AK66" s="364">
        <v>0</v>
      </c>
      <c r="AL66" s="364">
        <v>0</v>
      </c>
      <c r="AM66" s="364">
        <v>0</v>
      </c>
      <c r="AN66" s="364">
        <v>0</v>
      </c>
      <c r="AO66" s="364">
        <v>0</v>
      </c>
      <c r="AP66" s="364">
        <v>0</v>
      </c>
      <c r="AQ66" s="364">
        <v>0</v>
      </c>
      <c r="AR66" s="364">
        <v>0</v>
      </c>
      <c r="AS66" s="364">
        <v>0</v>
      </c>
      <c r="AT66" s="364">
        <v>0</v>
      </c>
      <c r="AU66" s="364">
        <v>0</v>
      </c>
      <c r="AV66" s="364">
        <v>0</v>
      </c>
      <c r="AW66" s="364">
        <v>2731.2658643316249</v>
      </c>
      <c r="AX66" s="364">
        <v>2876.4671742386008</v>
      </c>
      <c r="AY66" s="364">
        <v>2936.0213413456408</v>
      </c>
      <c r="AZ66" s="364">
        <v>2945.4580678906896</v>
      </c>
      <c r="BA66" s="364">
        <v>2977.5958640862659</v>
      </c>
      <c r="BB66" s="364">
        <v>2983.3517962363558</v>
      </c>
      <c r="BC66" s="364">
        <v>3042.4683811479108</v>
      </c>
      <c r="BD66" s="364">
        <v>3051.1223912614751</v>
      </c>
      <c r="BE66" s="364">
        <v>3155.4397697561776</v>
      </c>
      <c r="BF66" s="364">
        <v>3268.7086359259765</v>
      </c>
      <c r="BG66" s="364">
        <v>3685.5234820317291</v>
      </c>
      <c r="BH66" s="364">
        <v>3971.5143778798297</v>
      </c>
      <c r="BI66" s="364">
        <v>4113.5323985792265</v>
      </c>
      <c r="BJ66" s="364">
        <v>4179.7988156452839</v>
      </c>
      <c r="BK66" s="364">
        <v>4182.9526612451427</v>
      </c>
      <c r="BL66" s="364">
        <v>4312.271104728572</v>
      </c>
      <c r="BM66" s="364">
        <v>4740.4925710970219</v>
      </c>
      <c r="BN66" s="364">
        <v>4887.9556560552501</v>
      </c>
      <c r="BO66" s="364">
        <v>4806.6166603437041</v>
      </c>
      <c r="BP66" s="364">
        <v>4700.5010478857639</v>
      </c>
      <c r="BQ66" s="364">
        <v>0</v>
      </c>
      <c r="BR66" s="364">
        <v>0</v>
      </c>
      <c r="BS66" s="364">
        <v>0</v>
      </c>
      <c r="BT66" s="364">
        <v>0</v>
      </c>
      <c r="BU66" s="364">
        <v>0</v>
      </c>
      <c r="BV66" s="364">
        <v>0</v>
      </c>
      <c r="BW66" s="364">
        <v>0</v>
      </c>
      <c r="BX66" s="373">
        <v>0</v>
      </c>
      <c r="BY66" s="373">
        <v>0</v>
      </c>
      <c r="BZ66" s="365">
        <v>0</v>
      </c>
    </row>
    <row r="67" spans="1:78" x14ac:dyDescent="0.35">
      <c r="A67" s="396"/>
      <c r="B67" s="265" t="s">
        <v>426</v>
      </c>
      <c r="C67" s="395"/>
      <c r="D67" s="364">
        <v>0</v>
      </c>
      <c r="E67" s="364">
        <v>0</v>
      </c>
      <c r="F67" s="364">
        <v>0</v>
      </c>
      <c r="G67" s="364">
        <v>0</v>
      </c>
      <c r="H67" s="364">
        <v>0</v>
      </c>
      <c r="I67" s="364">
        <v>0</v>
      </c>
      <c r="J67" s="364">
        <v>0</v>
      </c>
      <c r="K67" s="364">
        <v>0</v>
      </c>
      <c r="L67" s="364">
        <v>0</v>
      </c>
      <c r="M67" s="364">
        <v>0</v>
      </c>
      <c r="N67" s="364">
        <v>0</v>
      </c>
      <c r="O67" s="364">
        <v>0</v>
      </c>
      <c r="P67" s="364">
        <v>0</v>
      </c>
      <c r="Q67" s="364">
        <v>0</v>
      </c>
      <c r="R67" s="364">
        <v>0</v>
      </c>
      <c r="S67" s="364">
        <v>0</v>
      </c>
      <c r="T67" s="364">
        <v>0</v>
      </c>
      <c r="U67" s="364">
        <v>0</v>
      </c>
      <c r="V67" s="364">
        <v>0</v>
      </c>
      <c r="W67" s="364">
        <v>0</v>
      </c>
      <c r="X67" s="364">
        <v>0</v>
      </c>
      <c r="Y67" s="364">
        <v>0</v>
      </c>
      <c r="Z67" s="364">
        <v>0</v>
      </c>
      <c r="AA67" s="364">
        <v>0</v>
      </c>
      <c r="AB67" s="364">
        <v>0</v>
      </c>
      <c r="AC67" s="364">
        <v>0</v>
      </c>
      <c r="AD67" s="364">
        <v>0</v>
      </c>
      <c r="AE67" s="364">
        <v>0</v>
      </c>
      <c r="AF67" s="364">
        <v>0</v>
      </c>
      <c r="AG67" s="364">
        <v>0</v>
      </c>
      <c r="AH67" s="364">
        <v>0</v>
      </c>
      <c r="AI67" s="364">
        <v>0</v>
      </c>
      <c r="AJ67" s="364">
        <v>0</v>
      </c>
      <c r="AK67" s="364">
        <v>0</v>
      </c>
      <c r="AL67" s="364">
        <v>0</v>
      </c>
      <c r="AM67" s="364">
        <v>0</v>
      </c>
      <c r="AN67" s="364">
        <v>0</v>
      </c>
      <c r="AO67" s="364">
        <v>0</v>
      </c>
      <c r="AP67" s="364">
        <v>0</v>
      </c>
      <c r="AQ67" s="364">
        <v>0</v>
      </c>
      <c r="AR67" s="364">
        <v>0</v>
      </c>
      <c r="AS67" s="364">
        <v>0</v>
      </c>
      <c r="AT67" s="364">
        <v>0</v>
      </c>
      <c r="AU67" s="364">
        <v>0</v>
      </c>
      <c r="AV67" s="364">
        <v>0</v>
      </c>
      <c r="AW67" s="364">
        <v>92.634199208145972</v>
      </c>
      <c r="AX67" s="364">
        <v>102.50486168682505</v>
      </c>
      <c r="AY67" s="364">
        <v>112.67982334337731</v>
      </c>
      <c r="AZ67" s="364">
        <v>130.13090015679418</v>
      </c>
      <c r="BA67" s="364">
        <v>139.08491909859978</v>
      </c>
      <c r="BB67" s="364">
        <v>150.61790312534742</v>
      </c>
      <c r="BC67" s="364">
        <v>157.00541385008583</v>
      </c>
      <c r="BD67" s="364">
        <v>169.10964419627942</v>
      </c>
      <c r="BE67" s="364">
        <v>173.801543779436</v>
      </c>
      <c r="BF67" s="364">
        <v>179.80798178085169</v>
      </c>
      <c r="BG67" s="364">
        <v>194.92981320289067</v>
      </c>
      <c r="BH67" s="364">
        <v>209.69397322452616</v>
      </c>
      <c r="BI67" s="364">
        <v>224.7557948770517</v>
      </c>
      <c r="BJ67" s="364">
        <v>226.93292579382521</v>
      </c>
      <c r="BK67" s="364">
        <v>227.63190843231996</v>
      </c>
      <c r="BL67" s="364">
        <v>234.42395896751182</v>
      </c>
      <c r="BM67" s="364">
        <v>258.213329780962</v>
      </c>
      <c r="BN67" s="364">
        <v>270.41469906831247</v>
      </c>
      <c r="BO67" s="364">
        <v>275.76869342340137</v>
      </c>
      <c r="BP67" s="364">
        <v>275.81618076304829</v>
      </c>
      <c r="BQ67" s="364">
        <v>0</v>
      </c>
      <c r="BR67" s="364">
        <v>0</v>
      </c>
      <c r="BS67" s="364">
        <v>0</v>
      </c>
      <c r="BT67" s="364">
        <v>0</v>
      </c>
      <c r="BU67" s="364">
        <v>0</v>
      </c>
      <c r="BV67" s="364">
        <v>0</v>
      </c>
      <c r="BW67" s="364">
        <v>0</v>
      </c>
      <c r="BX67" s="373">
        <v>0</v>
      </c>
      <c r="BY67" s="373">
        <v>0</v>
      </c>
      <c r="BZ67" s="365">
        <v>0</v>
      </c>
    </row>
    <row r="68" spans="1:78" x14ac:dyDescent="0.35">
      <c r="A68" s="396"/>
      <c r="B68" s="265" t="s">
        <v>427</v>
      </c>
      <c r="C68" s="395"/>
      <c r="D68" s="364">
        <v>0</v>
      </c>
      <c r="E68" s="364">
        <v>0</v>
      </c>
      <c r="F68" s="364">
        <v>0</v>
      </c>
      <c r="G68" s="364">
        <v>0</v>
      </c>
      <c r="H68" s="364">
        <v>0</v>
      </c>
      <c r="I68" s="364">
        <v>0</v>
      </c>
      <c r="J68" s="364">
        <v>0</v>
      </c>
      <c r="K68" s="364">
        <v>0</v>
      </c>
      <c r="L68" s="364">
        <v>0</v>
      </c>
      <c r="M68" s="364">
        <v>0</v>
      </c>
      <c r="N68" s="364">
        <v>0</v>
      </c>
      <c r="O68" s="364">
        <v>0</v>
      </c>
      <c r="P68" s="364">
        <v>0</v>
      </c>
      <c r="Q68" s="364">
        <v>0</v>
      </c>
      <c r="R68" s="364">
        <v>0</v>
      </c>
      <c r="S68" s="364">
        <v>0</v>
      </c>
      <c r="T68" s="364">
        <v>0</v>
      </c>
      <c r="U68" s="364">
        <v>0</v>
      </c>
      <c r="V68" s="364">
        <v>0</v>
      </c>
      <c r="W68" s="364">
        <v>0</v>
      </c>
      <c r="X68" s="364">
        <v>0</v>
      </c>
      <c r="Y68" s="364">
        <v>0</v>
      </c>
      <c r="Z68" s="364">
        <v>0</v>
      </c>
      <c r="AA68" s="364">
        <v>0</v>
      </c>
      <c r="AB68" s="364">
        <v>0</v>
      </c>
      <c r="AC68" s="364">
        <v>0</v>
      </c>
      <c r="AD68" s="364">
        <v>0</v>
      </c>
      <c r="AE68" s="364">
        <v>0</v>
      </c>
      <c r="AF68" s="364">
        <v>0</v>
      </c>
      <c r="AG68" s="364">
        <v>0</v>
      </c>
      <c r="AH68" s="364">
        <v>0</v>
      </c>
      <c r="AI68" s="364">
        <v>0</v>
      </c>
      <c r="AJ68" s="364">
        <v>0</v>
      </c>
      <c r="AK68" s="364">
        <v>0</v>
      </c>
      <c r="AL68" s="364">
        <v>0</v>
      </c>
      <c r="AM68" s="364">
        <v>0</v>
      </c>
      <c r="AN68" s="364">
        <v>0</v>
      </c>
      <c r="AO68" s="364">
        <v>0</v>
      </c>
      <c r="AP68" s="364">
        <v>0</v>
      </c>
      <c r="AQ68" s="364">
        <v>0</v>
      </c>
      <c r="AR68" s="364">
        <v>0</v>
      </c>
      <c r="AS68" s="364">
        <v>0</v>
      </c>
      <c r="AT68" s="364">
        <v>0</v>
      </c>
      <c r="AU68" s="364">
        <v>0</v>
      </c>
      <c r="AV68" s="364">
        <v>0</v>
      </c>
      <c r="AW68" s="364">
        <v>297.63780409915631</v>
      </c>
      <c r="AX68" s="364">
        <v>324.56929961261608</v>
      </c>
      <c r="AY68" s="364">
        <v>329.452077166972</v>
      </c>
      <c r="AZ68" s="364">
        <v>366.412494299645</v>
      </c>
      <c r="BA68" s="364">
        <v>424.33821743987357</v>
      </c>
      <c r="BB68" s="364">
        <v>441.31607007721328</v>
      </c>
      <c r="BC68" s="364">
        <v>445.00689188882518</v>
      </c>
      <c r="BD68" s="364">
        <v>440.73234969618898</v>
      </c>
      <c r="BE68" s="364">
        <v>443.65325742771887</v>
      </c>
      <c r="BF68" s="364">
        <v>441.41932973749414</v>
      </c>
      <c r="BG68" s="364">
        <v>452.96640255158474</v>
      </c>
      <c r="BH68" s="364">
        <v>467.24232536330447</v>
      </c>
      <c r="BI68" s="364">
        <v>468.40151986005475</v>
      </c>
      <c r="BJ68" s="364">
        <v>460.14261110336395</v>
      </c>
      <c r="BK68" s="364">
        <v>441.60907738797783</v>
      </c>
      <c r="BL68" s="364">
        <v>426.50700725030214</v>
      </c>
      <c r="BM68" s="364">
        <v>439.53493165448447</v>
      </c>
      <c r="BN68" s="364">
        <v>440.46804592810651</v>
      </c>
      <c r="BO68" s="364">
        <v>429.80143742177097</v>
      </c>
      <c r="BP68" s="364">
        <v>416.62109848888701</v>
      </c>
      <c r="BQ68" s="364">
        <v>0</v>
      </c>
      <c r="BR68" s="364">
        <v>0</v>
      </c>
      <c r="BS68" s="364">
        <v>0</v>
      </c>
      <c r="BT68" s="364">
        <v>0</v>
      </c>
      <c r="BU68" s="364">
        <v>0</v>
      </c>
      <c r="BV68" s="364">
        <v>0</v>
      </c>
      <c r="BW68" s="364">
        <v>0</v>
      </c>
      <c r="BX68" s="373">
        <v>0</v>
      </c>
      <c r="BY68" s="373">
        <v>0</v>
      </c>
      <c r="BZ68" s="365">
        <v>0</v>
      </c>
    </row>
    <row r="69" spans="1:78" ht="26.25" customHeight="1" x14ac:dyDescent="0.35">
      <c r="A69" s="396"/>
      <c r="B69" s="119" t="s">
        <v>434</v>
      </c>
      <c r="C69" s="395"/>
      <c r="D69" s="364">
        <v>0</v>
      </c>
      <c r="E69" s="364">
        <v>0</v>
      </c>
      <c r="F69" s="364">
        <v>0</v>
      </c>
      <c r="G69" s="364">
        <v>0</v>
      </c>
      <c r="H69" s="364">
        <v>0</v>
      </c>
      <c r="I69" s="364">
        <v>0</v>
      </c>
      <c r="J69" s="364">
        <v>0</v>
      </c>
      <c r="K69" s="364">
        <v>0</v>
      </c>
      <c r="L69" s="364">
        <v>0</v>
      </c>
      <c r="M69" s="364">
        <v>0</v>
      </c>
      <c r="N69" s="364">
        <v>0</v>
      </c>
      <c r="O69" s="364">
        <v>0</v>
      </c>
      <c r="P69" s="364">
        <v>0</v>
      </c>
      <c r="Q69" s="364">
        <v>0</v>
      </c>
      <c r="R69" s="364">
        <v>0</v>
      </c>
      <c r="S69" s="364">
        <v>0</v>
      </c>
      <c r="T69" s="364">
        <v>0</v>
      </c>
      <c r="U69" s="364">
        <v>0</v>
      </c>
      <c r="V69" s="364">
        <v>0</v>
      </c>
      <c r="W69" s="364">
        <v>0</v>
      </c>
      <c r="X69" s="364">
        <v>0</v>
      </c>
      <c r="Y69" s="364">
        <v>0</v>
      </c>
      <c r="Z69" s="364">
        <v>0</v>
      </c>
      <c r="AA69" s="364">
        <v>0</v>
      </c>
      <c r="AB69" s="364">
        <v>0</v>
      </c>
      <c r="AC69" s="364">
        <v>0</v>
      </c>
      <c r="AD69" s="364">
        <v>0</v>
      </c>
      <c r="AE69" s="364">
        <v>0</v>
      </c>
      <c r="AF69" s="364">
        <v>0</v>
      </c>
      <c r="AG69" s="364">
        <v>0</v>
      </c>
      <c r="AH69" s="364">
        <v>0</v>
      </c>
      <c r="AI69" s="364">
        <v>0</v>
      </c>
      <c r="AJ69" s="364">
        <v>0</v>
      </c>
      <c r="AK69" s="364">
        <v>0</v>
      </c>
      <c r="AL69" s="364">
        <v>0</v>
      </c>
      <c r="AM69" s="364">
        <v>0</v>
      </c>
      <c r="AN69" s="364">
        <v>0</v>
      </c>
      <c r="AO69" s="364">
        <v>0</v>
      </c>
      <c r="AP69" s="364">
        <v>0</v>
      </c>
      <c r="AQ69" s="364">
        <v>0</v>
      </c>
      <c r="AR69" s="364">
        <v>0</v>
      </c>
      <c r="AS69" s="364">
        <v>397.66424540817195</v>
      </c>
      <c r="AT69" s="364">
        <v>3788.6168151985412</v>
      </c>
      <c r="AU69" s="364">
        <v>2370.3663241915069</v>
      </c>
      <c r="AV69" s="364">
        <v>2787.3952653640786</v>
      </c>
      <c r="AW69" s="364">
        <v>0</v>
      </c>
      <c r="AX69" s="364">
        <v>0</v>
      </c>
      <c r="AY69" s="364">
        <v>0</v>
      </c>
      <c r="AZ69" s="364">
        <v>0</v>
      </c>
      <c r="BA69" s="364">
        <v>0</v>
      </c>
      <c r="BB69" s="364">
        <v>0</v>
      </c>
      <c r="BC69" s="364">
        <v>0</v>
      </c>
      <c r="BD69" s="364">
        <v>0</v>
      </c>
      <c r="BE69" s="364">
        <v>0</v>
      </c>
      <c r="BF69" s="364">
        <v>0</v>
      </c>
      <c r="BG69" s="364">
        <v>0</v>
      </c>
      <c r="BH69" s="364">
        <v>0</v>
      </c>
      <c r="BI69" s="364">
        <v>0</v>
      </c>
      <c r="BJ69" s="364">
        <v>0</v>
      </c>
      <c r="BK69" s="364">
        <v>0</v>
      </c>
      <c r="BL69" s="364">
        <v>0</v>
      </c>
      <c r="BM69" s="364">
        <v>0</v>
      </c>
      <c r="BN69" s="364">
        <v>0</v>
      </c>
      <c r="BO69" s="364">
        <v>0</v>
      </c>
      <c r="BP69" s="364">
        <v>0</v>
      </c>
      <c r="BQ69" s="364">
        <v>0</v>
      </c>
      <c r="BR69" s="364">
        <v>0</v>
      </c>
      <c r="BS69" s="364">
        <v>0</v>
      </c>
      <c r="BT69" s="364">
        <v>0</v>
      </c>
      <c r="BU69" s="364">
        <v>0</v>
      </c>
      <c r="BV69" s="364">
        <v>0</v>
      </c>
      <c r="BW69" s="364">
        <v>0</v>
      </c>
      <c r="BX69" s="373">
        <v>0</v>
      </c>
      <c r="BY69" s="373">
        <v>0</v>
      </c>
      <c r="BZ69" s="365">
        <v>0</v>
      </c>
    </row>
    <row r="70" spans="1:78" x14ac:dyDescent="0.35">
      <c r="A70" s="396"/>
      <c r="B70" s="265" t="s">
        <v>425</v>
      </c>
      <c r="C70" s="395"/>
      <c r="D70" s="364">
        <v>0</v>
      </c>
      <c r="E70" s="364">
        <v>0</v>
      </c>
      <c r="F70" s="364">
        <v>0</v>
      </c>
      <c r="G70" s="364">
        <v>0</v>
      </c>
      <c r="H70" s="364">
        <v>0</v>
      </c>
      <c r="I70" s="364">
        <v>0</v>
      </c>
      <c r="J70" s="364">
        <v>0</v>
      </c>
      <c r="K70" s="364">
        <v>0</v>
      </c>
      <c r="L70" s="364">
        <v>0</v>
      </c>
      <c r="M70" s="364">
        <v>0</v>
      </c>
      <c r="N70" s="364">
        <v>0</v>
      </c>
      <c r="O70" s="364">
        <v>0</v>
      </c>
      <c r="P70" s="364">
        <v>0</v>
      </c>
      <c r="Q70" s="364">
        <v>0</v>
      </c>
      <c r="R70" s="364">
        <v>0</v>
      </c>
      <c r="S70" s="364">
        <v>0</v>
      </c>
      <c r="T70" s="364">
        <v>0</v>
      </c>
      <c r="U70" s="364">
        <v>0</v>
      </c>
      <c r="V70" s="364">
        <v>0</v>
      </c>
      <c r="W70" s="364">
        <v>0</v>
      </c>
      <c r="X70" s="364">
        <v>0</v>
      </c>
      <c r="Y70" s="364">
        <v>0</v>
      </c>
      <c r="Z70" s="364">
        <v>0</v>
      </c>
      <c r="AA70" s="364">
        <v>0</v>
      </c>
      <c r="AB70" s="364">
        <v>0</v>
      </c>
      <c r="AC70" s="364">
        <v>0</v>
      </c>
      <c r="AD70" s="364">
        <v>0</v>
      </c>
      <c r="AE70" s="364">
        <v>0</v>
      </c>
      <c r="AF70" s="364">
        <v>0</v>
      </c>
      <c r="AG70" s="364">
        <v>0</v>
      </c>
      <c r="AH70" s="364">
        <v>0</v>
      </c>
      <c r="AI70" s="364">
        <v>0</v>
      </c>
      <c r="AJ70" s="364">
        <v>0</v>
      </c>
      <c r="AK70" s="364">
        <v>0</v>
      </c>
      <c r="AL70" s="364">
        <v>0</v>
      </c>
      <c r="AM70" s="364">
        <v>0</v>
      </c>
      <c r="AN70" s="364">
        <v>0</v>
      </c>
      <c r="AO70" s="364">
        <v>0</v>
      </c>
      <c r="AP70" s="364">
        <v>0</v>
      </c>
      <c r="AQ70" s="364">
        <v>0</v>
      </c>
      <c r="AR70" s="364">
        <v>0</v>
      </c>
      <c r="AS70" s="364">
        <v>0</v>
      </c>
      <c r="AT70" s="364">
        <v>0</v>
      </c>
      <c r="AU70" s="364">
        <v>2100.5815264349994</v>
      </c>
      <c r="AV70" s="364">
        <v>2429.7107117603177</v>
      </c>
      <c r="AW70" s="364">
        <v>0</v>
      </c>
      <c r="AX70" s="364">
        <v>0</v>
      </c>
      <c r="AY70" s="364">
        <v>0</v>
      </c>
      <c r="AZ70" s="364">
        <v>0</v>
      </c>
      <c r="BA70" s="364">
        <v>0</v>
      </c>
      <c r="BB70" s="364">
        <v>0</v>
      </c>
      <c r="BC70" s="364">
        <v>0</v>
      </c>
      <c r="BD70" s="364">
        <v>0</v>
      </c>
      <c r="BE70" s="364">
        <v>0</v>
      </c>
      <c r="BF70" s="364">
        <v>0</v>
      </c>
      <c r="BG70" s="364">
        <v>0</v>
      </c>
      <c r="BH70" s="364">
        <v>0</v>
      </c>
      <c r="BI70" s="364">
        <v>0</v>
      </c>
      <c r="BJ70" s="364">
        <v>0</v>
      </c>
      <c r="BK70" s="364">
        <v>0</v>
      </c>
      <c r="BL70" s="364">
        <v>0</v>
      </c>
      <c r="BM70" s="364">
        <v>0</v>
      </c>
      <c r="BN70" s="364">
        <v>0</v>
      </c>
      <c r="BO70" s="364">
        <v>0</v>
      </c>
      <c r="BP70" s="364">
        <v>0</v>
      </c>
      <c r="BQ70" s="364">
        <v>0</v>
      </c>
      <c r="BR70" s="364">
        <v>0</v>
      </c>
      <c r="BS70" s="364">
        <v>0</v>
      </c>
      <c r="BT70" s="364">
        <v>0</v>
      </c>
      <c r="BU70" s="364">
        <v>0</v>
      </c>
      <c r="BV70" s="364">
        <v>0</v>
      </c>
      <c r="BW70" s="364">
        <v>0</v>
      </c>
      <c r="BX70" s="373">
        <v>0</v>
      </c>
      <c r="BY70" s="373">
        <v>0</v>
      </c>
      <c r="BZ70" s="365">
        <v>0</v>
      </c>
    </row>
    <row r="71" spans="1:78" x14ac:dyDescent="0.35">
      <c r="A71" s="396"/>
      <c r="B71" s="265" t="s">
        <v>426</v>
      </c>
      <c r="C71" s="395"/>
      <c r="D71" s="364">
        <v>0</v>
      </c>
      <c r="E71" s="364">
        <v>0</v>
      </c>
      <c r="F71" s="364">
        <v>0</v>
      </c>
      <c r="G71" s="364">
        <v>0</v>
      </c>
      <c r="H71" s="364">
        <v>0</v>
      </c>
      <c r="I71" s="364">
        <v>0</v>
      </c>
      <c r="J71" s="364">
        <v>0</v>
      </c>
      <c r="K71" s="364">
        <v>0</v>
      </c>
      <c r="L71" s="364">
        <v>0</v>
      </c>
      <c r="M71" s="364">
        <v>0</v>
      </c>
      <c r="N71" s="364">
        <v>0</v>
      </c>
      <c r="O71" s="364">
        <v>0</v>
      </c>
      <c r="P71" s="364">
        <v>0</v>
      </c>
      <c r="Q71" s="364">
        <v>0</v>
      </c>
      <c r="R71" s="364">
        <v>0</v>
      </c>
      <c r="S71" s="364">
        <v>0</v>
      </c>
      <c r="T71" s="364">
        <v>0</v>
      </c>
      <c r="U71" s="364">
        <v>0</v>
      </c>
      <c r="V71" s="364">
        <v>0</v>
      </c>
      <c r="W71" s="364">
        <v>0</v>
      </c>
      <c r="X71" s="364">
        <v>0</v>
      </c>
      <c r="Y71" s="364">
        <v>0</v>
      </c>
      <c r="Z71" s="364">
        <v>0</v>
      </c>
      <c r="AA71" s="364">
        <v>0</v>
      </c>
      <c r="AB71" s="364">
        <v>0</v>
      </c>
      <c r="AC71" s="364">
        <v>0</v>
      </c>
      <c r="AD71" s="364">
        <v>0</v>
      </c>
      <c r="AE71" s="364">
        <v>0</v>
      </c>
      <c r="AF71" s="364">
        <v>0</v>
      </c>
      <c r="AG71" s="364">
        <v>0</v>
      </c>
      <c r="AH71" s="364">
        <v>0</v>
      </c>
      <c r="AI71" s="364">
        <v>0</v>
      </c>
      <c r="AJ71" s="364">
        <v>0</v>
      </c>
      <c r="AK71" s="364">
        <v>0</v>
      </c>
      <c r="AL71" s="364">
        <v>0</v>
      </c>
      <c r="AM71" s="364">
        <v>0</v>
      </c>
      <c r="AN71" s="364">
        <v>0</v>
      </c>
      <c r="AO71" s="364">
        <v>0</v>
      </c>
      <c r="AP71" s="364">
        <v>0</v>
      </c>
      <c r="AQ71" s="364">
        <v>0</v>
      </c>
      <c r="AR71" s="364">
        <v>0</v>
      </c>
      <c r="AS71" s="364">
        <v>0</v>
      </c>
      <c r="AT71" s="364">
        <v>0</v>
      </c>
      <c r="AU71" s="364">
        <v>49.64186042317391</v>
      </c>
      <c r="AV71" s="364">
        <v>74.767266495169594</v>
      </c>
      <c r="AW71" s="364">
        <v>0</v>
      </c>
      <c r="AX71" s="364">
        <v>0</v>
      </c>
      <c r="AY71" s="364">
        <v>0</v>
      </c>
      <c r="AZ71" s="364">
        <v>0</v>
      </c>
      <c r="BA71" s="364">
        <v>0</v>
      </c>
      <c r="BB71" s="364">
        <v>0</v>
      </c>
      <c r="BC71" s="364">
        <v>0</v>
      </c>
      <c r="BD71" s="364">
        <v>0</v>
      </c>
      <c r="BE71" s="364">
        <v>0</v>
      </c>
      <c r="BF71" s="364">
        <v>0</v>
      </c>
      <c r="BG71" s="364">
        <v>0</v>
      </c>
      <c r="BH71" s="364">
        <v>0</v>
      </c>
      <c r="BI71" s="364">
        <v>0</v>
      </c>
      <c r="BJ71" s="364">
        <v>0</v>
      </c>
      <c r="BK71" s="364">
        <v>0</v>
      </c>
      <c r="BL71" s="364">
        <v>0</v>
      </c>
      <c r="BM71" s="364">
        <v>0</v>
      </c>
      <c r="BN71" s="364">
        <v>0</v>
      </c>
      <c r="BO71" s="364">
        <v>0</v>
      </c>
      <c r="BP71" s="364">
        <v>0</v>
      </c>
      <c r="BQ71" s="364">
        <v>0</v>
      </c>
      <c r="BR71" s="364">
        <v>0</v>
      </c>
      <c r="BS71" s="364">
        <v>0</v>
      </c>
      <c r="BT71" s="364">
        <v>0</v>
      </c>
      <c r="BU71" s="364">
        <v>0</v>
      </c>
      <c r="BV71" s="364">
        <v>0</v>
      </c>
      <c r="BW71" s="364">
        <v>0</v>
      </c>
      <c r="BX71" s="373">
        <v>0</v>
      </c>
      <c r="BY71" s="373">
        <v>0</v>
      </c>
      <c r="BZ71" s="365">
        <v>0</v>
      </c>
    </row>
    <row r="72" spans="1:78" x14ac:dyDescent="0.35">
      <c r="A72" s="396"/>
      <c r="B72" s="265" t="s">
        <v>427</v>
      </c>
      <c r="C72" s="395"/>
      <c r="D72" s="364">
        <v>0</v>
      </c>
      <c r="E72" s="364">
        <v>0</v>
      </c>
      <c r="F72" s="364">
        <v>0</v>
      </c>
      <c r="G72" s="364">
        <v>0</v>
      </c>
      <c r="H72" s="364">
        <v>0</v>
      </c>
      <c r="I72" s="364">
        <v>0</v>
      </c>
      <c r="J72" s="364">
        <v>0</v>
      </c>
      <c r="K72" s="364">
        <v>0</v>
      </c>
      <c r="L72" s="364">
        <v>0</v>
      </c>
      <c r="M72" s="364">
        <v>0</v>
      </c>
      <c r="N72" s="364">
        <v>0</v>
      </c>
      <c r="O72" s="364">
        <v>0</v>
      </c>
      <c r="P72" s="364">
        <v>0</v>
      </c>
      <c r="Q72" s="364">
        <v>0</v>
      </c>
      <c r="R72" s="364">
        <v>0</v>
      </c>
      <c r="S72" s="364">
        <v>0</v>
      </c>
      <c r="T72" s="364">
        <v>0</v>
      </c>
      <c r="U72" s="364">
        <v>0</v>
      </c>
      <c r="V72" s="364">
        <v>0</v>
      </c>
      <c r="W72" s="364">
        <v>0</v>
      </c>
      <c r="X72" s="364">
        <v>0</v>
      </c>
      <c r="Y72" s="364">
        <v>0</v>
      </c>
      <c r="Z72" s="364">
        <v>0</v>
      </c>
      <c r="AA72" s="364">
        <v>0</v>
      </c>
      <c r="AB72" s="364">
        <v>0</v>
      </c>
      <c r="AC72" s="364">
        <v>0</v>
      </c>
      <c r="AD72" s="364">
        <v>0</v>
      </c>
      <c r="AE72" s="364">
        <v>0</v>
      </c>
      <c r="AF72" s="364">
        <v>0</v>
      </c>
      <c r="AG72" s="364">
        <v>0</v>
      </c>
      <c r="AH72" s="364">
        <v>0</v>
      </c>
      <c r="AI72" s="364">
        <v>0</v>
      </c>
      <c r="AJ72" s="364">
        <v>0</v>
      </c>
      <c r="AK72" s="364">
        <v>0</v>
      </c>
      <c r="AL72" s="364">
        <v>0</v>
      </c>
      <c r="AM72" s="364">
        <v>0</v>
      </c>
      <c r="AN72" s="364">
        <v>0</v>
      </c>
      <c r="AO72" s="364">
        <v>0</v>
      </c>
      <c r="AP72" s="364">
        <v>0</v>
      </c>
      <c r="AQ72" s="364">
        <v>0</v>
      </c>
      <c r="AR72" s="364">
        <v>0</v>
      </c>
      <c r="AS72" s="364">
        <v>0</v>
      </c>
      <c r="AT72" s="364">
        <v>0</v>
      </c>
      <c r="AU72" s="364">
        <v>220.14293733333332</v>
      </c>
      <c r="AV72" s="364">
        <v>282.91728710859121</v>
      </c>
      <c r="AW72" s="364">
        <v>0</v>
      </c>
      <c r="AX72" s="364">
        <v>0</v>
      </c>
      <c r="AY72" s="364">
        <v>0</v>
      </c>
      <c r="AZ72" s="364">
        <v>0</v>
      </c>
      <c r="BA72" s="364">
        <v>0</v>
      </c>
      <c r="BB72" s="364">
        <v>0</v>
      </c>
      <c r="BC72" s="364">
        <v>0</v>
      </c>
      <c r="BD72" s="364">
        <v>0</v>
      </c>
      <c r="BE72" s="364">
        <v>0</v>
      </c>
      <c r="BF72" s="364">
        <v>0</v>
      </c>
      <c r="BG72" s="364">
        <v>0</v>
      </c>
      <c r="BH72" s="364">
        <v>0</v>
      </c>
      <c r="BI72" s="364">
        <v>0</v>
      </c>
      <c r="BJ72" s="364">
        <v>0</v>
      </c>
      <c r="BK72" s="364">
        <v>0</v>
      </c>
      <c r="BL72" s="364">
        <v>0</v>
      </c>
      <c r="BM72" s="364">
        <v>0</v>
      </c>
      <c r="BN72" s="364">
        <v>0</v>
      </c>
      <c r="BO72" s="364">
        <v>0</v>
      </c>
      <c r="BP72" s="364">
        <v>0</v>
      </c>
      <c r="BQ72" s="364">
        <v>0</v>
      </c>
      <c r="BR72" s="364">
        <v>0</v>
      </c>
      <c r="BS72" s="364">
        <v>0</v>
      </c>
      <c r="BT72" s="364">
        <v>0</v>
      </c>
      <c r="BU72" s="364">
        <v>0</v>
      </c>
      <c r="BV72" s="364">
        <v>0</v>
      </c>
      <c r="BW72" s="364">
        <v>0</v>
      </c>
      <c r="BX72" s="373">
        <v>0</v>
      </c>
      <c r="BY72" s="373">
        <v>0</v>
      </c>
      <c r="BZ72" s="365">
        <v>0</v>
      </c>
    </row>
    <row r="73" spans="1:78" ht="26.25" customHeight="1" x14ac:dyDescent="0.35">
      <c r="A73" s="396"/>
      <c r="B73" s="119" t="s">
        <v>429</v>
      </c>
      <c r="C73" s="395"/>
      <c r="D73" s="364">
        <v>0</v>
      </c>
      <c r="E73" s="364">
        <v>0</v>
      </c>
      <c r="F73" s="364">
        <v>0</v>
      </c>
      <c r="G73" s="364">
        <v>0</v>
      </c>
      <c r="H73" s="364">
        <v>0</v>
      </c>
      <c r="I73" s="364">
        <v>0</v>
      </c>
      <c r="J73" s="364">
        <v>0</v>
      </c>
      <c r="K73" s="364">
        <v>0</v>
      </c>
      <c r="L73" s="364">
        <v>0</v>
      </c>
      <c r="M73" s="364">
        <v>0</v>
      </c>
      <c r="N73" s="364">
        <v>0</v>
      </c>
      <c r="O73" s="364">
        <v>0</v>
      </c>
      <c r="P73" s="364">
        <v>0</v>
      </c>
      <c r="Q73" s="364">
        <v>0</v>
      </c>
      <c r="R73" s="364">
        <v>0</v>
      </c>
      <c r="S73" s="364">
        <v>0</v>
      </c>
      <c r="T73" s="364">
        <v>0</v>
      </c>
      <c r="U73" s="364">
        <v>0</v>
      </c>
      <c r="V73" s="364">
        <v>0</v>
      </c>
      <c r="W73" s="364">
        <v>0</v>
      </c>
      <c r="X73" s="364">
        <v>0</v>
      </c>
      <c r="Y73" s="364">
        <v>0</v>
      </c>
      <c r="Z73" s="364">
        <v>231.73202387436945</v>
      </c>
      <c r="AA73" s="364">
        <v>251.39769766274944</v>
      </c>
      <c r="AB73" s="364">
        <v>297.80253935684919</v>
      </c>
      <c r="AC73" s="364">
        <v>334.45096117458286</v>
      </c>
      <c r="AD73" s="364">
        <v>835.04063526326229</v>
      </c>
      <c r="AE73" s="364">
        <v>928.36735134808248</v>
      </c>
      <c r="AF73" s="364">
        <v>880.38798000842792</v>
      </c>
      <c r="AG73" s="364">
        <v>1929.2515225124091</v>
      </c>
      <c r="AH73" s="364">
        <v>1815.02787903685</v>
      </c>
      <c r="AI73" s="364">
        <v>1790.1365459278577</v>
      </c>
      <c r="AJ73" s="364">
        <v>2022.3155259354426</v>
      </c>
      <c r="AK73" s="364">
        <v>2720.853106315385</v>
      </c>
      <c r="AL73" s="364">
        <v>3083.7723268484319</v>
      </c>
      <c r="AM73" s="364">
        <v>3310.9530575441399</v>
      </c>
      <c r="AN73" s="364">
        <v>3480.8042560427521</v>
      </c>
      <c r="AO73" s="364">
        <v>3598.3821599946418</v>
      </c>
      <c r="AP73" s="364">
        <v>3819.7930859379981</v>
      </c>
      <c r="AQ73" s="364">
        <v>3764.8285970862248</v>
      </c>
      <c r="AR73" s="364">
        <v>2837.1436432673318</v>
      </c>
      <c r="AS73" s="364">
        <v>2883.3785054604905</v>
      </c>
      <c r="AT73" s="364">
        <v>0</v>
      </c>
      <c r="AU73" s="364">
        <v>0</v>
      </c>
      <c r="AV73" s="364">
        <v>0</v>
      </c>
      <c r="AW73" s="364">
        <v>0</v>
      </c>
      <c r="AX73" s="364">
        <v>0</v>
      </c>
      <c r="AY73" s="364">
        <v>0</v>
      </c>
      <c r="AZ73" s="364">
        <v>0</v>
      </c>
      <c r="BA73" s="364">
        <v>0</v>
      </c>
      <c r="BB73" s="364">
        <v>0</v>
      </c>
      <c r="BC73" s="364">
        <v>0</v>
      </c>
      <c r="BD73" s="364">
        <v>0</v>
      </c>
      <c r="BE73" s="364">
        <v>0</v>
      </c>
      <c r="BF73" s="364">
        <v>0</v>
      </c>
      <c r="BG73" s="364">
        <v>0</v>
      </c>
      <c r="BH73" s="364">
        <v>0</v>
      </c>
      <c r="BI73" s="364">
        <v>0</v>
      </c>
      <c r="BJ73" s="364">
        <v>0</v>
      </c>
      <c r="BK73" s="364">
        <v>0</v>
      </c>
      <c r="BL73" s="364">
        <v>0</v>
      </c>
      <c r="BM73" s="364">
        <v>0</v>
      </c>
      <c r="BN73" s="364">
        <v>0</v>
      </c>
      <c r="BO73" s="364">
        <v>0</v>
      </c>
      <c r="BP73" s="364">
        <v>0</v>
      </c>
      <c r="BQ73" s="364">
        <v>0</v>
      </c>
      <c r="BR73" s="364">
        <v>0</v>
      </c>
      <c r="BS73" s="364">
        <v>0</v>
      </c>
      <c r="BT73" s="364">
        <v>0</v>
      </c>
      <c r="BU73" s="364">
        <v>0</v>
      </c>
      <c r="BV73" s="364">
        <v>0</v>
      </c>
      <c r="BW73" s="364">
        <v>0</v>
      </c>
      <c r="BX73" s="373">
        <v>0</v>
      </c>
      <c r="BY73" s="373">
        <v>0</v>
      </c>
      <c r="BZ73" s="365">
        <v>0</v>
      </c>
    </row>
    <row r="74" spans="1:78" ht="26.25" customHeight="1" x14ac:dyDescent="0.35">
      <c r="A74" s="44"/>
      <c r="B74" s="44" t="s">
        <v>430</v>
      </c>
      <c r="C74" s="395"/>
      <c r="D74" s="364"/>
      <c r="E74" s="364"/>
      <c r="F74" s="364"/>
      <c r="G74" s="364"/>
      <c r="H74" s="364"/>
      <c r="I74" s="364"/>
      <c r="J74" s="364"/>
      <c r="K74" s="364"/>
      <c r="L74" s="364"/>
      <c r="M74" s="364"/>
      <c r="N74" s="364"/>
      <c r="O74" s="364"/>
      <c r="P74" s="364"/>
      <c r="Q74" s="364"/>
      <c r="R74" s="364"/>
      <c r="S74" s="364"/>
      <c r="T74" s="364"/>
      <c r="U74" s="364"/>
      <c r="V74" s="364"/>
      <c r="W74" s="364"/>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4"/>
      <c r="AZ74" s="364"/>
      <c r="BA74" s="364"/>
      <c r="BB74" s="364"/>
      <c r="BC74" s="364"/>
      <c r="BD74" s="364"/>
      <c r="BE74" s="364"/>
      <c r="BF74" s="364"/>
      <c r="BG74" s="364"/>
      <c r="BH74" s="364"/>
      <c r="BI74" s="364"/>
      <c r="BJ74" s="364"/>
      <c r="BK74" s="364"/>
      <c r="BL74" s="364"/>
      <c r="BM74" s="364"/>
      <c r="BN74" s="364"/>
      <c r="BO74" s="364"/>
      <c r="BP74" s="364"/>
      <c r="BQ74" s="364"/>
      <c r="BR74" s="364"/>
      <c r="BS74" s="364"/>
      <c r="BT74" s="364"/>
      <c r="BU74" s="364"/>
      <c r="BV74" s="364"/>
      <c r="BW74" s="364"/>
      <c r="BX74" s="373"/>
      <c r="BY74" s="373"/>
      <c r="BZ74" s="365"/>
    </row>
    <row r="75" spans="1:78" x14ac:dyDescent="0.35">
      <c r="A75" s="396"/>
      <c r="B75" s="119" t="s">
        <v>435</v>
      </c>
      <c r="C75" s="395"/>
      <c r="D75" s="364" t="s">
        <v>405</v>
      </c>
      <c r="E75" s="364" t="s">
        <v>405</v>
      </c>
      <c r="F75" s="364" t="s">
        <v>405</v>
      </c>
      <c r="G75" s="364" t="s">
        <v>405</v>
      </c>
      <c r="H75" s="364" t="s">
        <v>405</v>
      </c>
      <c r="I75" s="364" t="s">
        <v>405</v>
      </c>
      <c r="J75" s="364" t="s">
        <v>405</v>
      </c>
      <c r="K75" s="364" t="s">
        <v>405</v>
      </c>
      <c r="L75" s="364" t="s">
        <v>405</v>
      </c>
      <c r="M75" s="364" t="s">
        <v>405</v>
      </c>
      <c r="N75" s="364" t="s">
        <v>405</v>
      </c>
      <c r="O75" s="364" t="s">
        <v>405</v>
      </c>
      <c r="P75" s="364" t="s">
        <v>405</v>
      </c>
      <c r="Q75" s="364" t="s">
        <v>405</v>
      </c>
      <c r="R75" s="364" t="s">
        <v>405</v>
      </c>
      <c r="S75" s="364" t="s">
        <v>405</v>
      </c>
      <c r="T75" s="364" t="s">
        <v>405</v>
      </c>
      <c r="U75" s="364" t="s">
        <v>405</v>
      </c>
      <c r="V75" s="364" t="s">
        <v>405</v>
      </c>
      <c r="W75" s="364" t="s">
        <v>405</v>
      </c>
      <c r="X75" s="364" t="s">
        <v>405</v>
      </c>
      <c r="Y75" s="364" t="s">
        <v>405</v>
      </c>
      <c r="Z75" s="364" t="s">
        <v>405</v>
      </c>
      <c r="AA75" s="364" t="s">
        <v>405</v>
      </c>
      <c r="AB75" s="364" t="s">
        <v>405</v>
      </c>
      <c r="AC75" s="364" t="s">
        <v>405</v>
      </c>
      <c r="AD75" s="364" t="s">
        <v>405</v>
      </c>
      <c r="AE75" s="364" t="s">
        <v>405</v>
      </c>
      <c r="AF75" s="364" t="s">
        <v>405</v>
      </c>
      <c r="AG75" s="364" t="s">
        <v>405</v>
      </c>
      <c r="AH75" s="364" t="s">
        <v>405</v>
      </c>
      <c r="AI75" s="364" t="s">
        <v>405</v>
      </c>
      <c r="AJ75" s="364" t="s">
        <v>405</v>
      </c>
      <c r="AK75" s="364" t="s">
        <v>405</v>
      </c>
      <c r="AL75" s="364" t="s">
        <v>405</v>
      </c>
      <c r="AM75" s="364" t="s">
        <v>405</v>
      </c>
      <c r="AN75" s="364" t="s">
        <v>405</v>
      </c>
      <c r="AO75" s="364" t="s">
        <v>405</v>
      </c>
      <c r="AP75" s="364" t="s">
        <v>405</v>
      </c>
      <c r="AQ75" s="364" t="s">
        <v>405</v>
      </c>
      <c r="AR75" s="364" t="s">
        <v>405</v>
      </c>
      <c r="AS75" s="364" t="s">
        <v>405</v>
      </c>
      <c r="AT75" s="364" t="s">
        <v>405</v>
      </c>
      <c r="AU75" s="364">
        <v>1813.013289859168</v>
      </c>
      <c r="AV75" s="364">
        <v>2415.908564394806</v>
      </c>
      <c r="AW75" s="364">
        <v>2834.2353777603457</v>
      </c>
      <c r="AX75" s="364">
        <v>3013.9118429716927</v>
      </c>
      <c r="AY75" s="364">
        <v>3088.0274397288622</v>
      </c>
      <c r="AZ75" s="364">
        <v>3157.4772477431638</v>
      </c>
      <c r="BA75" s="364">
        <v>3248.4876965498697</v>
      </c>
      <c r="BB75" s="364">
        <v>3268.2036253213332</v>
      </c>
      <c r="BC75" s="364">
        <v>3288.6961357743921</v>
      </c>
      <c r="BD75" s="364">
        <v>3267.3185360841453</v>
      </c>
      <c r="BE75" s="364">
        <v>3340.2469744576911</v>
      </c>
      <c r="BF75" s="364">
        <v>3566.1061447622014</v>
      </c>
      <c r="BG75" s="364">
        <v>3970.0399354793908</v>
      </c>
      <c r="BH75" s="364">
        <v>4507.2254053354864</v>
      </c>
      <c r="BI75" s="364">
        <v>4638.2338240404215</v>
      </c>
      <c r="BJ75" s="364">
        <v>4706.9527754467617</v>
      </c>
      <c r="BK75" s="364">
        <v>4713.2775606320647</v>
      </c>
      <c r="BL75" s="364">
        <v>4848.744795994885</v>
      </c>
      <c r="BM75" s="364">
        <v>5304.7642783452138</v>
      </c>
      <c r="BN75" s="364">
        <v>5455.3552879135223</v>
      </c>
      <c r="BO75" s="364">
        <v>5406.2603329221565</v>
      </c>
      <c r="BP75" s="364">
        <v>5287.6318766569557</v>
      </c>
      <c r="BQ75" s="364">
        <v>0</v>
      </c>
      <c r="BR75" s="364">
        <v>0</v>
      </c>
      <c r="BS75" s="364">
        <v>0</v>
      </c>
      <c r="BT75" s="364">
        <v>0</v>
      </c>
      <c r="BU75" s="364">
        <v>0</v>
      </c>
      <c r="BV75" s="364">
        <v>0</v>
      </c>
      <c r="BW75" s="364">
        <v>0</v>
      </c>
      <c r="BX75" s="373">
        <v>0</v>
      </c>
      <c r="BY75" s="373">
        <v>0</v>
      </c>
      <c r="BZ75" s="365">
        <v>0</v>
      </c>
    </row>
    <row r="76" spans="1:78" x14ac:dyDescent="0.35">
      <c r="A76" s="396"/>
      <c r="B76" s="265" t="s">
        <v>425</v>
      </c>
      <c r="C76" s="395"/>
      <c r="D76" s="364">
        <v>0</v>
      </c>
      <c r="E76" s="364">
        <v>0</v>
      </c>
      <c r="F76" s="364">
        <v>0</v>
      </c>
      <c r="G76" s="364">
        <v>0</v>
      </c>
      <c r="H76" s="364">
        <v>0</v>
      </c>
      <c r="I76" s="364">
        <v>0</v>
      </c>
      <c r="J76" s="364">
        <v>0</v>
      </c>
      <c r="K76" s="364">
        <v>0</v>
      </c>
      <c r="L76" s="364">
        <v>0</v>
      </c>
      <c r="M76" s="364">
        <v>0</v>
      </c>
      <c r="N76" s="364">
        <v>0</v>
      </c>
      <c r="O76" s="364">
        <v>0</v>
      </c>
      <c r="P76" s="364">
        <v>0</v>
      </c>
      <c r="Q76" s="364">
        <v>0</v>
      </c>
      <c r="R76" s="364">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0</v>
      </c>
      <c r="AI76" s="364">
        <v>0</v>
      </c>
      <c r="AJ76" s="364">
        <v>0</v>
      </c>
      <c r="AK76" s="364">
        <v>0</v>
      </c>
      <c r="AL76" s="364">
        <v>0</v>
      </c>
      <c r="AM76" s="364">
        <v>0</v>
      </c>
      <c r="AN76" s="364">
        <v>0</v>
      </c>
      <c r="AO76" s="364">
        <v>0</v>
      </c>
      <c r="AP76" s="364">
        <v>0</v>
      </c>
      <c r="AQ76" s="364">
        <v>0</v>
      </c>
      <c r="AR76" s="364">
        <v>0</v>
      </c>
      <c r="AS76" s="364">
        <v>0</v>
      </c>
      <c r="AT76" s="364">
        <v>0</v>
      </c>
      <c r="AU76" s="364">
        <v>0</v>
      </c>
      <c r="AV76" s="364">
        <v>0</v>
      </c>
      <c r="AW76" s="364">
        <v>0</v>
      </c>
      <c r="AX76" s="364">
        <v>2621.9657332516144</v>
      </c>
      <c r="AY76" s="364">
        <v>2681.5928166211347</v>
      </c>
      <c r="AZ76" s="364">
        <v>2701.1061581132667</v>
      </c>
      <c r="BA76" s="364">
        <v>2731.2628576182374</v>
      </c>
      <c r="BB76" s="364">
        <v>2731.9591307746887</v>
      </c>
      <c r="BC76" s="364">
        <v>2740.5456742795777</v>
      </c>
      <c r="BD76" s="364">
        <v>2714.6466091519424</v>
      </c>
      <c r="BE76" s="364">
        <v>2778.8932010765952</v>
      </c>
      <c r="BF76" s="364">
        <v>2998.3708999858009</v>
      </c>
      <c r="BG76" s="364">
        <v>3382.7553023679388</v>
      </c>
      <c r="BH76" s="364">
        <v>3853.0799974319743</v>
      </c>
      <c r="BI76" s="364">
        <v>3970.8444224351001</v>
      </c>
      <c r="BJ76" s="364">
        <v>4044.5172833620509</v>
      </c>
      <c r="BK76" s="364">
        <v>4066.8160042320137</v>
      </c>
      <c r="BL76" s="364">
        <v>4208.7603277343751</v>
      </c>
      <c r="BM76" s="364">
        <v>4626.1154040223373</v>
      </c>
      <c r="BN76" s="364">
        <v>4763.2908786769312</v>
      </c>
      <c r="BO76" s="364">
        <v>4714.4038025290765</v>
      </c>
      <c r="BP76" s="364">
        <v>4608.9211791297375</v>
      </c>
      <c r="BQ76" s="364">
        <v>0</v>
      </c>
      <c r="BR76" s="364">
        <v>0</v>
      </c>
      <c r="BS76" s="364">
        <v>0</v>
      </c>
      <c r="BT76" s="364">
        <v>0</v>
      </c>
      <c r="BU76" s="364">
        <v>0</v>
      </c>
      <c r="BV76" s="364">
        <v>0</v>
      </c>
      <c r="BW76" s="364">
        <v>0</v>
      </c>
      <c r="BX76" s="373">
        <v>0</v>
      </c>
      <c r="BY76" s="373">
        <v>0</v>
      </c>
      <c r="BZ76" s="365">
        <v>0</v>
      </c>
    </row>
    <row r="77" spans="1:78" x14ac:dyDescent="0.35">
      <c r="A77" s="396"/>
      <c r="B77" s="265" t="s">
        <v>426</v>
      </c>
      <c r="C77" s="395"/>
      <c r="D77" s="364">
        <v>0</v>
      </c>
      <c r="E77" s="364">
        <v>0</v>
      </c>
      <c r="F77" s="364">
        <v>0</v>
      </c>
      <c r="G77" s="364">
        <v>0</v>
      </c>
      <c r="H77" s="364">
        <v>0</v>
      </c>
      <c r="I77" s="364">
        <v>0</v>
      </c>
      <c r="J77" s="364">
        <v>0</v>
      </c>
      <c r="K77" s="364">
        <v>0</v>
      </c>
      <c r="L77" s="364">
        <v>0</v>
      </c>
      <c r="M77" s="364">
        <v>0</v>
      </c>
      <c r="N77" s="364">
        <v>0</v>
      </c>
      <c r="O77" s="364">
        <v>0</v>
      </c>
      <c r="P77" s="364">
        <v>0</v>
      </c>
      <c r="Q77" s="364">
        <v>0</v>
      </c>
      <c r="R77" s="364">
        <v>0</v>
      </c>
      <c r="S77" s="364">
        <v>0</v>
      </c>
      <c r="T77" s="364">
        <v>0</v>
      </c>
      <c r="U77" s="364">
        <v>0</v>
      </c>
      <c r="V77" s="364">
        <v>0</v>
      </c>
      <c r="W77" s="364">
        <v>0</v>
      </c>
      <c r="X77" s="364">
        <v>0</v>
      </c>
      <c r="Y77" s="364">
        <v>0</v>
      </c>
      <c r="Z77" s="364">
        <v>0</v>
      </c>
      <c r="AA77" s="364">
        <v>0</v>
      </c>
      <c r="AB77" s="364">
        <v>0</v>
      </c>
      <c r="AC77" s="364">
        <v>0</v>
      </c>
      <c r="AD77" s="364">
        <v>0</v>
      </c>
      <c r="AE77" s="364">
        <v>0</v>
      </c>
      <c r="AF77" s="364">
        <v>0</v>
      </c>
      <c r="AG77" s="364">
        <v>0</v>
      </c>
      <c r="AH77" s="364">
        <v>0</v>
      </c>
      <c r="AI77" s="364">
        <v>0</v>
      </c>
      <c r="AJ77" s="364">
        <v>0</v>
      </c>
      <c r="AK77" s="364">
        <v>0</v>
      </c>
      <c r="AL77" s="364">
        <v>0</v>
      </c>
      <c r="AM77" s="364">
        <v>0</v>
      </c>
      <c r="AN77" s="364">
        <v>0</v>
      </c>
      <c r="AO77" s="364">
        <v>0</v>
      </c>
      <c r="AP77" s="364">
        <v>0</v>
      </c>
      <c r="AQ77" s="364">
        <v>0</v>
      </c>
      <c r="AR77" s="364">
        <v>0</v>
      </c>
      <c r="AS77" s="364">
        <v>0</v>
      </c>
      <c r="AT77" s="364">
        <v>0</v>
      </c>
      <c r="AU77" s="364">
        <v>0</v>
      </c>
      <c r="AV77" s="364">
        <v>0</v>
      </c>
      <c r="AW77" s="364">
        <v>0</v>
      </c>
      <c r="AX77" s="364">
        <v>93.69465890875361</v>
      </c>
      <c r="AY77" s="364">
        <v>103.44699892937841</v>
      </c>
      <c r="AZ77" s="364">
        <v>119.2330273746506</v>
      </c>
      <c r="BA77" s="364">
        <v>125.68038603038964</v>
      </c>
      <c r="BB77" s="364">
        <v>136.14578856810382</v>
      </c>
      <c r="BC77" s="364">
        <v>143.66107370785184</v>
      </c>
      <c r="BD77" s="364">
        <v>154.43765369517371</v>
      </c>
      <c r="BE77" s="364">
        <v>159.13594217273229</v>
      </c>
      <c r="BF77" s="364">
        <v>164.7505613587532</v>
      </c>
      <c r="BG77" s="364">
        <v>174.51355129213323</v>
      </c>
      <c r="BH77" s="364">
        <v>203.24974274531394</v>
      </c>
      <c r="BI77" s="364">
        <v>216.75676660080171</v>
      </c>
      <c r="BJ77" s="364">
        <v>219.54970637802035</v>
      </c>
      <c r="BK77" s="364">
        <v>221.11159781111536</v>
      </c>
      <c r="BL77" s="364">
        <v>229.01381944544235</v>
      </c>
      <c r="BM77" s="364">
        <v>252.38833482557311</v>
      </c>
      <c r="BN77" s="364">
        <v>264.53095060528818</v>
      </c>
      <c r="BO77" s="364">
        <v>271.18433960960584</v>
      </c>
      <c r="BP77" s="364">
        <v>271.1283865541547</v>
      </c>
      <c r="BQ77" s="364">
        <v>0</v>
      </c>
      <c r="BR77" s="364">
        <v>0</v>
      </c>
      <c r="BS77" s="364">
        <v>0</v>
      </c>
      <c r="BT77" s="364">
        <v>0</v>
      </c>
      <c r="BU77" s="364">
        <v>0</v>
      </c>
      <c r="BV77" s="364">
        <v>0</v>
      </c>
      <c r="BW77" s="364">
        <v>0</v>
      </c>
      <c r="BX77" s="373">
        <v>0</v>
      </c>
      <c r="BY77" s="373">
        <v>0</v>
      </c>
      <c r="BZ77" s="365">
        <v>0</v>
      </c>
    </row>
    <row r="78" spans="1:78" x14ac:dyDescent="0.35">
      <c r="A78" s="396"/>
      <c r="B78" s="265" t="s">
        <v>427</v>
      </c>
      <c r="C78" s="395"/>
      <c r="D78" s="364">
        <v>0</v>
      </c>
      <c r="E78" s="364">
        <v>0</v>
      </c>
      <c r="F78" s="364">
        <v>0</v>
      </c>
      <c r="G78" s="364">
        <v>0</v>
      </c>
      <c r="H78" s="364">
        <v>0</v>
      </c>
      <c r="I78" s="364">
        <v>0</v>
      </c>
      <c r="J78" s="364">
        <v>0</v>
      </c>
      <c r="K78" s="364">
        <v>0</v>
      </c>
      <c r="L78" s="364">
        <v>0</v>
      </c>
      <c r="M78" s="364">
        <v>0</v>
      </c>
      <c r="N78" s="364">
        <v>0</v>
      </c>
      <c r="O78" s="364">
        <v>0</v>
      </c>
      <c r="P78" s="364">
        <v>0</v>
      </c>
      <c r="Q78" s="364">
        <v>0</v>
      </c>
      <c r="R78" s="364">
        <v>0</v>
      </c>
      <c r="S78" s="364">
        <v>0</v>
      </c>
      <c r="T78" s="364">
        <v>0</v>
      </c>
      <c r="U78" s="364">
        <v>0</v>
      </c>
      <c r="V78" s="364">
        <v>0</v>
      </c>
      <c r="W78" s="364">
        <v>0</v>
      </c>
      <c r="X78" s="364">
        <v>0</v>
      </c>
      <c r="Y78" s="364">
        <v>0</v>
      </c>
      <c r="Z78" s="364">
        <v>0</v>
      </c>
      <c r="AA78" s="364">
        <v>0</v>
      </c>
      <c r="AB78" s="364">
        <v>0</v>
      </c>
      <c r="AC78" s="364">
        <v>0</v>
      </c>
      <c r="AD78" s="364">
        <v>0</v>
      </c>
      <c r="AE78" s="364">
        <v>0</v>
      </c>
      <c r="AF78" s="364">
        <v>0</v>
      </c>
      <c r="AG78" s="364">
        <v>0</v>
      </c>
      <c r="AH78" s="364">
        <v>0</v>
      </c>
      <c r="AI78" s="364">
        <v>0</v>
      </c>
      <c r="AJ78" s="364">
        <v>0</v>
      </c>
      <c r="AK78" s="364">
        <v>0</v>
      </c>
      <c r="AL78" s="364">
        <v>0</v>
      </c>
      <c r="AM78" s="364">
        <v>0</v>
      </c>
      <c r="AN78" s="364">
        <v>0</v>
      </c>
      <c r="AO78" s="364">
        <v>0</v>
      </c>
      <c r="AP78" s="364">
        <v>0</v>
      </c>
      <c r="AQ78" s="364">
        <v>0</v>
      </c>
      <c r="AR78" s="364">
        <v>0</v>
      </c>
      <c r="AS78" s="364">
        <v>0</v>
      </c>
      <c r="AT78" s="364">
        <v>0</v>
      </c>
      <c r="AU78" s="364">
        <v>0</v>
      </c>
      <c r="AV78" s="364">
        <v>0</v>
      </c>
      <c r="AW78" s="364">
        <v>0</v>
      </c>
      <c r="AX78" s="364">
        <v>298.25145081132462</v>
      </c>
      <c r="AY78" s="364">
        <v>302.98762417834911</v>
      </c>
      <c r="AZ78" s="364">
        <v>337.1374514989933</v>
      </c>
      <c r="BA78" s="364">
        <v>391.54415021069337</v>
      </c>
      <c r="BB78" s="364">
        <v>400.6354765990755</v>
      </c>
      <c r="BC78" s="364">
        <v>403.74669899375766</v>
      </c>
      <c r="BD78" s="364">
        <v>398.2342732370301</v>
      </c>
      <c r="BE78" s="364">
        <v>402.21783120836386</v>
      </c>
      <c r="BF78" s="364">
        <v>402.98468341764743</v>
      </c>
      <c r="BG78" s="364">
        <v>412.77108181931681</v>
      </c>
      <c r="BH78" s="364">
        <v>450.8956651581982</v>
      </c>
      <c r="BI78" s="364">
        <v>450.63263500451893</v>
      </c>
      <c r="BJ78" s="364">
        <v>442.88578570668966</v>
      </c>
      <c r="BK78" s="364">
        <v>425.34995858893518</v>
      </c>
      <c r="BL78" s="364">
        <v>410.97064881506662</v>
      </c>
      <c r="BM78" s="364">
        <v>426.26053949730294</v>
      </c>
      <c r="BN78" s="364">
        <v>427.53345863130443</v>
      </c>
      <c r="BO78" s="364">
        <v>420.67219078347352</v>
      </c>
      <c r="BP78" s="364">
        <v>407.58231097306322</v>
      </c>
      <c r="BQ78" s="364">
        <v>0</v>
      </c>
      <c r="BR78" s="364">
        <v>0</v>
      </c>
      <c r="BS78" s="364">
        <v>0</v>
      </c>
      <c r="BT78" s="364">
        <v>0</v>
      </c>
      <c r="BU78" s="364">
        <v>0</v>
      </c>
      <c r="BV78" s="364">
        <v>0</v>
      </c>
      <c r="BW78" s="364">
        <v>0</v>
      </c>
      <c r="BX78" s="373">
        <v>0</v>
      </c>
      <c r="BY78" s="373">
        <v>0</v>
      </c>
      <c r="BZ78" s="365">
        <v>0</v>
      </c>
    </row>
    <row r="79" spans="1:78" s="338" customFormat="1" ht="26.25" customHeight="1" thickBot="1" x14ac:dyDescent="0.3">
      <c r="A79" s="398"/>
      <c r="B79" s="399" t="s">
        <v>432</v>
      </c>
      <c r="C79" s="400"/>
      <c r="D79" s="368" t="s">
        <v>405</v>
      </c>
      <c r="E79" s="368" t="s">
        <v>405</v>
      </c>
      <c r="F79" s="368" t="s">
        <v>405</v>
      </c>
      <c r="G79" s="368" t="s">
        <v>405</v>
      </c>
      <c r="H79" s="368" t="s">
        <v>405</v>
      </c>
      <c r="I79" s="368" t="s">
        <v>405</v>
      </c>
      <c r="J79" s="368" t="s">
        <v>405</v>
      </c>
      <c r="K79" s="368" t="s">
        <v>405</v>
      </c>
      <c r="L79" s="368" t="s">
        <v>405</v>
      </c>
      <c r="M79" s="368" t="s">
        <v>405</v>
      </c>
      <c r="N79" s="368" t="s">
        <v>405</v>
      </c>
      <c r="O79" s="368" t="s">
        <v>405</v>
      </c>
      <c r="P79" s="368" t="s">
        <v>405</v>
      </c>
      <c r="Q79" s="368" t="s">
        <v>405</v>
      </c>
      <c r="R79" s="368" t="s">
        <v>405</v>
      </c>
      <c r="S79" s="368" t="s">
        <v>405</v>
      </c>
      <c r="T79" s="368" t="s">
        <v>405</v>
      </c>
      <c r="U79" s="368" t="s">
        <v>405</v>
      </c>
      <c r="V79" s="368" t="s">
        <v>405</v>
      </c>
      <c r="W79" s="368" t="s">
        <v>405</v>
      </c>
      <c r="X79" s="368" t="s">
        <v>405</v>
      </c>
      <c r="Y79" s="368" t="s">
        <v>405</v>
      </c>
      <c r="Z79" s="368" t="s">
        <v>405</v>
      </c>
      <c r="AA79" s="368" t="s">
        <v>405</v>
      </c>
      <c r="AB79" s="368" t="s">
        <v>405</v>
      </c>
      <c r="AC79" s="368" t="s">
        <v>405</v>
      </c>
      <c r="AD79" s="368" t="s">
        <v>405</v>
      </c>
      <c r="AE79" s="368" t="s">
        <v>405</v>
      </c>
      <c r="AF79" s="368" t="s">
        <v>405</v>
      </c>
      <c r="AG79" s="368" t="s">
        <v>405</v>
      </c>
      <c r="AH79" s="368" t="s">
        <v>405</v>
      </c>
      <c r="AI79" s="368" t="s">
        <v>405</v>
      </c>
      <c r="AJ79" s="368" t="s">
        <v>405</v>
      </c>
      <c r="AK79" s="368" t="s">
        <v>405</v>
      </c>
      <c r="AL79" s="368" t="s">
        <v>405</v>
      </c>
      <c r="AM79" s="368" t="s">
        <v>405</v>
      </c>
      <c r="AN79" s="368" t="s">
        <v>405</v>
      </c>
      <c r="AO79" s="368" t="s">
        <v>405</v>
      </c>
      <c r="AP79" s="368" t="s">
        <v>405</v>
      </c>
      <c r="AQ79" s="368" t="s">
        <v>405</v>
      </c>
      <c r="AR79" s="368" t="s">
        <v>405</v>
      </c>
      <c r="AS79" s="368" t="s">
        <v>405</v>
      </c>
      <c r="AT79" s="368" t="s">
        <v>405</v>
      </c>
      <c r="AU79" s="368">
        <v>557.35303433233878</v>
      </c>
      <c r="AV79" s="368">
        <v>371.48670096927259</v>
      </c>
      <c r="AW79" s="368">
        <v>287.30248987858141</v>
      </c>
      <c r="AX79" s="368">
        <v>289.62949256634892</v>
      </c>
      <c r="AY79" s="368">
        <v>290.12580212712697</v>
      </c>
      <c r="AZ79" s="368">
        <v>284.52421460396494</v>
      </c>
      <c r="BA79" s="368">
        <v>292.53130407487015</v>
      </c>
      <c r="BB79" s="368">
        <v>307.082144117582</v>
      </c>
      <c r="BC79" s="368">
        <v>355.78455111242874</v>
      </c>
      <c r="BD79" s="368">
        <v>393.64584906979752</v>
      </c>
      <c r="BE79" s="368">
        <v>432.64759650564093</v>
      </c>
      <c r="BF79" s="368">
        <v>323.82980268212032</v>
      </c>
      <c r="BG79" s="368">
        <v>363.37976230681357</v>
      </c>
      <c r="BH79" s="368">
        <v>141.22527113217407</v>
      </c>
      <c r="BI79" s="368">
        <v>168.45588927591081</v>
      </c>
      <c r="BJ79" s="368">
        <v>159.92157709571214</v>
      </c>
      <c r="BK79" s="368">
        <v>138.91608643337679</v>
      </c>
      <c r="BL79" s="368">
        <v>124.45727495150089</v>
      </c>
      <c r="BM79" s="368">
        <v>133.47655418725458</v>
      </c>
      <c r="BN79" s="368">
        <v>143.48311313814654</v>
      </c>
      <c r="BO79" s="368">
        <v>105.92645826672013</v>
      </c>
      <c r="BP79" s="368">
        <v>105.30645048074349</v>
      </c>
      <c r="BQ79" s="368">
        <v>0</v>
      </c>
      <c r="BR79" s="368">
        <v>0</v>
      </c>
      <c r="BS79" s="368">
        <v>0</v>
      </c>
      <c r="BT79" s="368">
        <v>0</v>
      </c>
      <c r="BU79" s="368">
        <v>0</v>
      </c>
      <c r="BV79" s="368">
        <v>0</v>
      </c>
      <c r="BW79" s="368">
        <v>0</v>
      </c>
      <c r="BX79" s="368">
        <v>0</v>
      </c>
      <c r="BY79" s="368">
        <v>0</v>
      </c>
      <c r="BZ79" s="369">
        <v>0</v>
      </c>
    </row>
    <row r="80" spans="1:78" ht="40.15" customHeight="1" x14ac:dyDescent="0.35">
      <c r="A80" s="386"/>
      <c r="B80" s="402" t="s">
        <v>436</v>
      </c>
      <c r="C80" s="375"/>
      <c r="D80" s="376" t="s">
        <v>666</v>
      </c>
      <c r="E80" s="376" t="s">
        <v>667</v>
      </c>
      <c r="F80" s="376" t="s">
        <v>668</v>
      </c>
      <c r="G80" s="376" t="s">
        <v>669</v>
      </c>
      <c r="H80" s="376" t="s">
        <v>670</v>
      </c>
      <c r="I80" s="376" t="s">
        <v>671</v>
      </c>
      <c r="J80" s="376" t="s">
        <v>672</v>
      </c>
      <c r="K80" s="376" t="s">
        <v>673</v>
      </c>
      <c r="L80" s="376" t="s">
        <v>674</v>
      </c>
      <c r="M80" s="376" t="s">
        <v>675</v>
      </c>
      <c r="N80" s="376" t="s">
        <v>676</v>
      </c>
      <c r="O80" s="376" t="s">
        <v>677</v>
      </c>
      <c r="P80" s="376" t="s">
        <v>678</v>
      </c>
      <c r="Q80" s="376" t="s">
        <v>679</v>
      </c>
      <c r="R80" s="376" t="s">
        <v>680</v>
      </c>
      <c r="S80" s="376" t="s">
        <v>681</v>
      </c>
      <c r="T80" s="376" t="s">
        <v>682</v>
      </c>
      <c r="U80" s="376" t="s">
        <v>683</v>
      </c>
      <c r="V80" s="376" t="s">
        <v>684</v>
      </c>
      <c r="W80" s="376" t="s">
        <v>685</v>
      </c>
      <c r="X80" s="376" t="s">
        <v>686</v>
      </c>
      <c r="Y80" s="376" t="s">
        <v>687</v>
      </c>
      <c r="Z80" s="376" t="s">
        <v>688</v>
      </c>
      <c r="AA80" s="376" t="s">
        <v>689</v>
      </c>
      <c r="AB80" s="376" t="s">
        <v>690</v>
      </c>
      <c r="AC80" s="376" t="s">
        <v>691</v>
      </c>
      <c r="AD80" s="376" t="s">
        <v>692</v>
      </c>
      <c r="AE80" s="376" t="s">
        <v>693</v>
      </c>
      <c r="AF80" s="376" t="s">
        <v>694</v>
      </c>
      <c r="AG80" s="376" t="s">
        <v>695</v>
      </c>
      <c r="AH80" s="376" t="s">
        <v>696</v>
      </c>
      <c r="AI80" s="376" t="s">
        <v>697</v>
      </c>
      <c r="AJ80" s="376" t="s">
        <v>698</v>
      </c>
      <c r="AK80" s="376" t="s">
        <v>699</v>
      </c>
      <c r="AL80" s="376" t="s">
        <v>700</v>
      </c>
      <c r="AM80" s="376" t="s">
        <v>701</v>
      </c>
      <c r="AN80" s="376" t="s">
        <v>702</v>
      </c>
      <c r="AO80" s="376" t="s">
        <v>703</v>
      </c>
      <c r="AP80" s="376" t="s">
        <v>704</v>
      </c>
      <c r="AQ80" s="376" t="s">
        <v>705</v>
      </c>
      <c r="AR80" s="376" t="s">
        <v>706</v>
      </c>
      <c r="AS80" s="376" t="s">
        <v>707</v>
      </c>
      <c r="AT80" s="376" t="s">
        <v>708</v>
      </c>
      <c r="AU80" s="376" t="s">
        <v>709</v>
      </c>
      <c r="AV80" s="376" t="s">
        <v>710</v>
      </c>
      <c r="AW80" s="376" t="s">
        <v>711</v>
      </c>
      <c r="AX80" s="376" t="s">
        <v>712</v>
      </c>
      <c r="AY80" s="376" t="s">
        <v>713</v>
      </c>
      <c r="AZ80" s="376" t="s">
        <v>714</v>
      </c>
      <c r="BA80" s="376" t="s">
        <v>715</v>
      </c>
      <c r="BB80" s="376" t="s">
        <v>716</v>
      </c>
      <c r="BC80" s="376" t="s">
        <v>717</v>
      </c>
      <c r="BD80" s="376" t="s">
        <v>718</v>
      </c>
      <c r="BE80" s="376" t="s">
        <v>719</v>
      </c>
      <c r="BF80" s="376" t="s">
        <v>720</v>
      </c>
      <c r="BG80" s="376" t="s">
        <v>721</v>
      </c>
      <c r="BH80" s="376" t="s">
        <v>722</v>
      </c>
      <c r="BI80" s="376" t="s">
        <v>723</v>
      </c>
      <c r="BJ80" s="376" t="s">
        <v>724</v>
      </c>
      <c r="BK80" s="376" t="s">
        <v>725</v>
      </c>
      <c r="BL80" s="376" t="s">
        <v>726</v>
      </c>
      <c r="BM80" s="376" t="s">
        <v>727</v>
      </c>
      <c r="BN80" s="376" t="s">
        <v>728</v>
      </c>
      <c r="BO80" s="376" t="s">
        <v>729</v>
      </c>
      <c r="BP80" s="376" t="s">
        <v>730</v>
      </c>
      <c r="BQ80" s="376" t="s">
        <v>731</v>
      </c>
      <c r="BR80" s="376" t="s">
        <v>732</v>
      </c>
      <c r="BS80" s="376" t="s">
        <v>733</v>
      </c>
      <c r="BT80" s="376" t="s">
        <v>734</v>
      </c>
      <c r="BU80" s="376" t="s">
        <v>735</v>
      </c>
      <c r="BV80" s="376" t="s">
        <v>736</v>
      </c>
      <c r="BW80" s="376" t="s">
        <v>737</v>
      </c>
      <c r="BX80" s="376" t="s">
        <v>738</v>
      </c>
      <c r="BY80" s="376" t="s">
        <v>739</v>
      </c>
      <c r="BZ80" s="377" t="s">
        <v>740</v>
      </c>
    </row>
    <row r="81" spans="1:78" s="232" customFormat="1" ht="26.25" customHeight="1" x14ac:dyDescent="0.35">
      <c r="A81" s="401"/>
      <c r="B81" s="226" t="s">
        <v>88</v>
      </c>
      <c r="C81" s="358"/>
      <c r="D81" s="361">
        <v>0</v>
      </c>
      <c r="E81" s="361">
        <v>0</v>
      </c>
      <c r="F81" s="361">
        <v>0</v>
      </c>
      <c r="G81" s="361">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5460</v>
      </c>
      <c r="AI81" s="361">
        <v>5396</v>
      </c>
      <c r="AJ81" s="361">
        <v>5800</v>
      </c>
      <c r="AK81" s="361">
        <v>6555</v>
      </c>
      <c r="AL81" s="361">
        <v>6950</v>
      </c>
      <c r="AM81" s="361">
        <v>7020</v>
      </c>
      <c r="AN81" s="361">
        <v>7230</v>
      </c>
      <c r="AO81" s="361">
        <v>7020</v>
      </c>
      <c r="AP81" s="361">
        <v>7050</v>
      </c>
      <c r="AQ81" s="361">
        <v>6875</v>
      </c>
      <c r="AR81" s="361">
        <v>5143</v>
      </c>
      <c r="AS81" s="361">
        <v>5201</v>
      </c>
      <c r="AT81" s="361">
        <v>6726</v>
      </c>
      <c r="AU81" s="361">
        <v>6367</v>
      </c>
      <c r="AV81" s="361">
        <v>6704</v>
      </c>
      <c r="AW81" s="361">
        <v>5466</v>
      </c>
      <c r="AX81" s="361">
        <v>5615</v>
      </c>
      <c r="AY81" s="361">
        <v>5690</v>
      </c>
      <c r="AZ81" s="361">
        <v>5618</v>
      </c>
      <c r="BA81" s="361">
        <v>5479</v>
      </c>
      <c r="BB81" s="361">
        <v>5306</v>
      </c>
      <c r="BC81" s="361">
        <v>5051</v>
      </c>
      <c r="BD81" s="361">
        <v>4761</v>
      </c>
      <c r="BE81" s="361">
        <v>4664</v>
      </c>
      <c r="BF81" s="361">
        <v>4625</v>
      </c>
      <c r="BG81" s="361">
        <v>4693</v>
      </c>
      <c r="BH81" s="361">
        <v>4915</v>
      </c>
      <c r="BI81" s="361">
        <v>5029</v>
      </c>
      <c r="BJ81" s="361">
        <v>5080</v>
      </c>
      <c r="BK81" s="361">
        <v>5068</v>
      </c>
      <c r="BL81" s="361">
        <v>5158</v>
      </c>
      <c r="BM81" s="361">
        <v>5571</v>
      </c>
      <c r="BN81" s="361">
        <v>5805</v>
      </c>
      <c r="BO81" s="361">
        <v>5874</v>
      </c>
      <c r="BP81" s="361">
        <v>5911</v>
      </c>
      <c r="BQ81" s="361">
        <v>0</v>
      </c>
      <c r="BR81" s="361">
        <v>0</v>
      </c>
      <c r="BS81" s="361">
        <v>0</v>
      </c>
      <c r="BT81" s="361">
        <v>0</v>
      </c>
      <c r="BU81" s="361">
        <v>0</v>
      </c>
      <c r="BV81" s="361">
        <v>0</v>
      </c>
      <c r="BW81" s="361">
        <v>0</v>
      </c>
      <c r="BX81" s="372">
        <v>0</v>
      </c>
      <c r="BY81" s="372">
        <v>0</v>
      </c>
      <c r="BZ81" s="362">
        <v>0</v>
      </c>
    </row>
    <row r="82" spans="1:78" ht="26.25" customHeight="1" x14ac:dyDescent="0.35">
      <c r="A82" s="139"/>
      <c r="B82" s="143" t="s">
        <v>410</v>
      </c>
      <c r="BX82" s="210"/>
      <c r="BY82" s="210"/>
      <c r="BZ82" s="211"/>
    </row>
    <row r="83" spans="1:78" x14ac:dyDescent="0.35">
      <c r="A83" s="396"/>
      <c r="B83" s="61" t="s">
        <v>411</v>
      </c>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4"/>
      <c r="AZ83" s="364"/>
      <c r="BA83" s="364"/>
      <c r="BB83" s="364"/>
      <c r="BC83" s="364"/>
      <c r="BD83" s="364"/>
      <c r="BE83" s="364"/>
      <c r="BF83" s="364"/>
      <c r="BG83" s="364"/>
      <c r="BH83" s="364"/>
      <c r="BI83" s="364"/>
      <c r="BJ83" s="364"/>
      <c r="BK83" s="364"/>
      <c r="BL83" s="364">
        <v>368</v>
      </c>
      <c r="BM83" s="364">
        <v>597</v>
      </c>
      <c r="BN83" s="364">
        <v>647</v>
      </c>
      <c r="BO83" s="364">
        <v>691</v>
      </c>
      <c r="BP83" s="364">
        <v>733</v>
      </c>
      <c r="BQ83" s="364">
        <v>0</v>
      </c>
      <c r="BR83" s="364">
        <v>0</v>
      </c>
      <c r="BS83" s="364">
        <v>0</v>
      </c>
      <c r="BT83" s="364">
        <v>0</v>
      </c>
      <c r="BU83" s="364">
        <v>0</v>
      </c>
      <c r="BV83" s="364">
        <v>0</v>
      </c>
      <c r="BW83" s="364">
        <v>0</v>
      </c>
      <c r="BX83" s="373">
        <v>0</v>
      </c>
      <c r="BY83" s="373">
        <v>0</v>
      </c>
      <c r="BZ83" s="365">
        <v>0</v>
      </c>
    </row>
    <row r="84" spans="1:78" x14ac:dyDescent="0.35">
      <c r="A84" s="396"/>
      <c r="B84" s="61" t="s">
        <v>25</v>
      </c>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4"/>
      <c r="AK84" s="364"/>
      <c r="AL84" s="364"/>
      <c r="AM84" s="364"/>
      <c r="AN84" s="364"/>
      <c r="AO84" s="364"/>
      <c r="AP84" s="364"/>
      <c r="AQ84" s="364"/>
      <c r="AR84" s="364"/>
      <c r="AS84" s="364"/>
      <c r="AT84" s="364"/>
      <c r="AU84" s="364"/>
      <c r="AV84" s="364"/>
      <c r="AW84" s="364"/>
      <c r="AX84" s="364"/>
      <c r="AY84" s="364"/>
      <c r="AZ84" s="364"/>
      <c r="BA84" s="364"/>
      <c r="BB84" s="364"/>
      <c r="BC84" s="364"/>
      <c r="BD84" s="364"/>
      <c r="BE84" s="364"/>
      <c r="BF84" s="364"/>
      <c r="BG84" s="364"/>
      <c r="BH84" s="364"/>
      <c r="BI84" s="364"/>
      <c r="BJ84" s="364"/>
      <c r="BK84" s="364"/>
      <c r="BL84" s="364">
        <v>1147</v>
      </c>
      <c r="BM84" s="364">
        <v>1215</v>
      </c>
      <c r="BN84" s="364">
        <v>1266</v>
      </c>
      <c r="BO84" s="364">
        <v>1286</v>
      </c>
      <c r="BP84" s="364">
        <v>1294</v>
      </c>
      <c r="BQ84" s="364">
        <v>0</v>
      </c>
      <c r="BR84" s="364">
        <v>0</v>
      </c>
      <c r="BS84" s="364">
        <v>0</v>
      </c>
      <c r="BT84" s="364">
        <v>0</v>
      </c>
      <c r="BU84" s="364">
        <v>0</v>
      </c>
      <c r="BV84" s="364">
        <v>0</v>
      </c>
      <c r="BW84" s="364">
        <v>0</v>
      </c>
      <c r="BX84" s="373">
        <v>0</v>
      </c>
      <c r="BY84" s="373">
        <v>0</v>
      </c>
      <c r="BZ84" s="365">
        <v>0</v>
      </c>
    </row>
    <row r="85" spans="1:78" x14ac:dyDescent="0.35">
      <c r="A85" s="396"/>
      <c r="B85" s="61" t="s">
        <v>412</v>
      </c>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364"/>
      <c r="AE85" s="364"/>
      <c r="AF85" s="364"/>
      <c r="AG85" s="364"/>
      <c r="AH85" s="364"/>
      <c r="AI85" s="364"/>
      <c r="AJ85" s="364"/>
      <c r="AK85" s="364"/>
      <c r="AL85" s="364"/>
      <c r="AM85" s="364"/>
      <c r="AN85" s="364"/>
      <c r="AO85" s="364"/>
      <c r="AP85" s="364"/>
      <c r="AQ85" s="364"/>
      <c r="AR85" s="364"/>
      <c r="AS85" s="364"/>
      <c r="AT85" s="364"/>
      <c r="AU85" s="364"/>
      <c r="AV85" s="364"/>
      <c r="AW85" s="364"/>
      <c r="AX85" s="364"/>
      <c r="AY85" s="364"/>
      <c r="AZ85" s="364"/>
      <c r="BA85" s="364"/>
      <c r="BB85" s="364"/>
      <c r="BC85" s="364"/>
      <c r="BD85" s="364"/>
      <c r="BE85" s="364"/>
      <c r="BF85" s="364"/>
      <c r="BG85" s="364"/>
      <c r="BH85" s="364"/>
      <c r="BI85" s="364"/>
      <c r="BJ85" s="364"/>
      <c r="BK85" s="364"/>
      <c r="BL85" s="364">
        <v>647</v>
      </c>
      <c r="BM85" s="364">
        <v>625</v>
      </c>
      <c r="BN85" s="364">
        <v>581</v>
      </c>
      <c r="BO85" s="364">
        <v>517</v>
      </c>
      <c r="BP85" s="364">
        <v>468</v>
      </c>
      <c r="BQ85" s="364">
        <v>0</v>
      </c>
      <c r="BR85" s="364">
        <v>0</v>
      </c>
      <c r="BS85" s="364">
        <v>0</v>
      </c>
      <c r="BT85" s="364">
        <v>0</v>
      </c>
      <c r="BU85" s="364">
        <v>0</v>
      </c>
      <c r="BV85" s="364">
        <v>0</v>
      </c>
      <c r="BW85" s="364">
        <v>0</v>
      </c>
      <c r="BX85" s="373">
        <v>0</v>
      </c>
      <c r="BY85" s="373">
        <v>0</v>
      </c>
      <c r="BZ85" s="365">
        <v>0</v>
      </c>
    </row>
    <row r="86" spans="1:78" x14ac:dyDescent="0.35">
      <c r="A86" s="396"/>
      <c r="B86" s="61" t="s">
        <v>361</v>
      </c>
      <c r="D86" s="364"/>
      <c r="E86" s="364"/>
      <c r="F86" s="364"/>
      <c r="G86" s="364"/>
      <c r="H86" s="364"/>
      <c r="I86" s="364"/>
      <c r="J86" s="364"/>
      <c r="K86" s="364"/>
      <c r="L86" s="364"/>
      <c r="M86" s="364"/>
      <c r="N86" s="364"/>
      <c r="O86" s="364"/>
      <c r="P86" s="364"/>
      <c r="Q86" s="364"/>
      <c r="R86" s="364"/>
      <c r="S86" s="364"/>
      <c r="T86" s="364"/>
      <c r="U86" s="364"/>
      <c r="V86" s="364"/>
      <c r="W86" s="364"/>
      <c r="X86" s="364"/>
      <c r="Y86" s="364"/>
      <c r="Z86" s="364"/>
      <c r="AA86" s="364"/>
      <c r="AB86" s="364"/>
      <c r="AC86" s="364"/>
      <c r="AD86" s="364"/>
      <c r="AE86" s="364"/>
      <c r="AF86" s="364"/>
      <c r="AG86" s="364"/>
      <c r="AH86" s="364"/>
      <c r="AI86" s="364"/>
      <c r="AJ86" s="364"/>
      <c r="AK86" s="364"/>
      <c r="AL86" s="364"/>
      <c r="AM86" s="364"/>
      <c r="AN86" s="364"/>
      <c r="AO86" s="364"/>
      <c r="AP86" s="364"/>
      <c r="AQ86" s="364"/>
      <c r="AR86" s="364"/>
      <c r="AS86" s="364"/>
      <c r="AT86" s="364"/>
      <c r="AU86" s="364"/>
      <c r="AV86" s="364"/>
      <c r="AW86" s="364"/>
      <c r="AX86" s="364"/>
      <c r="AY86" s="364"/>
      <c r="AZ86" s="364"/>
      <c r="BA86" s="364"/>
      <c r="BB86" s="364"/>
      <c r="BC86" s="364"/>
      <c r="BD86" s="364"/>
      <c r="BE86" s="364"/>
      <c r="BF86" s="364"/>
      <c r="BG86" s="364"/>
      <c r="BH86" s="364"/>
      <c r="BI86" s="364"/>
      <c r="BJ86" s="364"/>
      <c r="BK86" s="364"/>
      <c r="BL86" s="364">
        <v>96</v>
      </c>
      <c r="BM86" s="364">
        <v>109</v>
      </c>
      <c r="BN86" s="364">
        <v>126</v>
      </c>
      <c r="BO86" s="364">
        <v>139</v>
      </c>
      <c r="BP86" s="364">
        <v>154</v>
      </c>
      <c r="BQ86" s="364">
        <v>0</v>
      </c>
      <c r="BR86" s="364">
        <v>0</v>
      </c>
      <c r="BS86" s="364">
        <v>0</v>
      </c>
      <c r="BT86" s="364">
        <v>0</v>
      </c>
      <c r="BU86" s="364">
        <v>0</v>
      </c>
      <c r="BV86" s="364">
        <v>0</v>
      </c>
      <c r="BW86" s="364">
        <v>0</v>
      </c>
      <c r="BX86" s="373">
        <v>0</v>
      </c>
      <c r="BY86" s="373">
        <v>0</v>
      </c>
      <c r="BZ86" s="365">
        <v>0</v>
      </c>
    </row>
    <row r="87" spans="1:78" x14ac:dyDescent="0.35">
      <c r="A87" s="396"/>
      <c r="B87" s="61" t="s">
        <v>413</v>
      </c>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c r="AN87" s="364"/>
      <c r="AO87" s="364"/>
      <c r="AP87" s="364"/>
      <c r="AQ87" s="364"/>
      <c r="AR87" s="364"/>
      <c r="AS87" s="364"/>
      <c r="AT87" s="364"/>
      <c r="AU87" s="364"/>
      <c r="AV87" s="364"/>
      <c r="AW87" s="364"/>
      <c r="AX87" s="364"/>
      <c r="AY87" s="364"/>
      <c r="AZ87" s="364"/>
      <c r="BA87" s="364"/>
      <c r="BB87" s="364"/>
      <c r="BC87" s="364"/>
      <c r="BD87" s="364"/>
      <c r="BE87" s="364"/>
      <c r="BF87" s="364"/>
      <c r="BG87" s="364"/>
      <c r="BH87" s="364"/>
      <c r="BI87" s="364"/>
      <c r="BJ87" s="364"/>
      <c r="BK87" s="364"/>
      <c r="BL87" s="364">
        <v>170</v>
      </c>
      <c r="BM87" s="364">
        <v>176</v>
      </c>
      <c r="BN87" s="364">
        <v>175</v>
      </c>
      <c r="BO87" s="364">
        <v>161</v>
      </c>
      <c r="BP87" s="364">
        <v>137</v>
      </c>
      <c r="BQ87" s="364">
        <v>0</v>
      </c>
      <c r="BR87" s="364">
        <v>0</v>
      </c>
      <c r="BS87" s="364">
        <v>0</v>
      </c>
      <c r="BT87" s="364">
        <v>0</v>
      </c>
      <c r="BU87" s="364">
        <v>0</v>
      </c>
      <c r="BV87" s="364">
        <v>0</v>
      </c>
      <c r="BW87" s="364">
        <v>0</v>
      </c>
      <c r="BX87" s="373">
        <v>0</v>
      </c>
      <c r="BY87" s="373">
        <v>0</v>
      </c>
      <c r="BZ87" s="365">
        <v>0</v>
      </c>
    </row>
    <row r="88" spans="1:78" ht="26.25" customHeight="1" x14ac:dyDescent="0.35">
      <c r="A88" s="396"/>
      <c r="B88" s="61" t="s">
        <v>414</v>
      </c>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364"/>
      <c r="AF88" s="364"/>
      <c r="AG88" s="364"/>
      <c r="AH88" s="364"/>
      <c r="AI88" s="364"/>
      <c r="AJ88" s="364"/>
      <c r="AK88" s="364"/>
      <c r="AL88" s="364"/>
      <c r="AM88" s="364"/>
      <c r="AN88" s="364"/>
      <c r="AO88" s="364"/>
      <c r="AP88" s="364"/>
      <c r="AQ88" s="364"/>
      <c r="AR88" s="364"/>
      <c r="AS88" s="364"/>
      <c r="AT88" s="364"/>
      <c r="AU88" s="364"/>
      <c r="AV88" s="364"/>
      <c r="AW88" s="364"/>
      <c r="AX88" s="364"/>
      <c r="AY88" s="364"/>
      <c r="AZ88" s="364"/>
      <c r="BA88" s="364"/>
      <c r="BB88" s="364"/>
      <c r="BC88" s="364"/>
      <c r="BD88" s="364"/>
      <c r="BE88" s="364"/>
      <c r="BF88" s="364"/>
      <c r="BG88" s="364"/>
      <c r="BH88" s="364"/>
      <c r="BI88" s="364"/>
      <c r="BJ88" s="364"/>
      <c r="BK88" s="364"/>
      <c r="BL88" s="364">
        <v>1928</v>
      </c>
      <c r="BM88" s="364">
        <v>1939</v>
      </c>
      <c r="BN88" s="364">
        <v>1936</v>
      </c>
      <c r="BO88" s="364">
        <v>1900</v>
      </c>
      <c r="BP88" s="364">
        <v>1817</v>
      </c>
      <c r="BQ88" s="364">
        <v>0</v>
      </c>
      <c r="BR88" s="364">
        <v>0</v>
      </c>
      <c r="BS88" s="364">
        <v>0</v>
      </c>
      <c r="BT88" s="364">
        <v>0</v>
      </c>
      <c r="BU88" s="364">
        <v>0</v>
      </c>
      <c r="BV88" s="364">
        <v>0</v>
      </c>
      <c r="BW88" s="364">
        <v>0</v>
      </c>
      <c r="BX88" s="373">
        <v>0</v>
      </c>
      <c r="BY88" s="373">
        <v>0</v>
      </c>
      <c r="BZ88" s="365">
        <v>0</v>
      </c>
    </row>
    <row r="89" spans="1:78" x14ac:dyDescent="0.35">
      <c r="A89" s="396"/>
      <c r="B89" s="61" t="s">
        <v>362</v>
      </c>
      <c r="D89" s="364"/>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c r="AD89" s="364"/>
      <c r="AE89" s="364"/>
      <c r="AF89" s="364"/>
      <c r="AG89" s="364"/>
      <c r="AH89" s="364"/>
      <c r="AI89" s="364"/>
      <c r="AJ89" s="364"/>
      <c r="AK89" s="364"/>
      <c r="AL89" s="364"/>
      <c r="AM89" s="364"/>
      <c r="AN89" s="364"/>
      <c r="AO89" s="364"/>
      <c r="AP89" s="364"/>
      <c r="AQ89" s="364"/>
      <c r="AR89" s="364"/>
      <c r="AS89" s="364"/>
      <c r="AT89" s="364"/>
      <c r="AU89" s="364"/>
      <c r="AV89" s="364"/>
      <c r="AW89" s="364"/>
      <c r="AX89" s="364"/>
      <c r="AY89" s="364"/>
      <c r="AZ89" s="364"/>
      <c r="BA89" s="364"/>
      <c r="BB89" s="364"/>
      <c r="BC89" s="364"/>
      <c r="BD89" s="364"/>
      <c r="BE89" s="364"/>
      <c r="BF89" s="364"/>
      <c r="BG89" s="364"/>
      <c r="BH89" s="364"/>
      <c r="BI89" s="364"/>
      <c r="BJ89" s="364"/>
      <c r="BK89" s="364"/>
      <c r="BL89" s="364">
        <v>29</v>
      </c>
      <c r="BM89" s="364">
        <v>33</v>
      </c>
      <c r="BN89" s="364">
        <v>40</v>
      </c>
      <c r="BO89" s="364">
        <v>44</v>
      </c>
      <c r="BP89" s="364">
        <v>52</v>
      </c>
      <c r="BQ89" s="364">
        <v>0</v>
      </c>
      <c r="BR89" s="364">
        <v>0</v>
      </c>
      <c r="BS89" s="364">
        <v>0</v>
      </c>
      <c r="BT89" s="364">
        <v>0</v>
      </c>
      <c r="BU89" s="364">
        <v>0</v>
      </c>
      <c r="BV89" s="364">
        <v>0</v>
      </c>
      <c r="BW89" s="364">
        <v>0</v>
      </c>
      <c r="BX89" s="373">
        <v>0</v>
      </c>
      <c r="BY89" s="373">
        <v>0</v>
      </c>
      <c r="BZ89" s="365">
        <v>0</v>
      </c>
    </row>
    <row r="90" spans="1:78" x14ac:dyDescent="0.35">
      <c r="A90" s="396"/>
      <c r="B90" s="61" t="s">
        <v>415</v>
      </c>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64"/>
      <c r="AE90" s="364"/>
      <c r="AF90" s="364"/>
      <c r="AG90" s="364"/>
      <c r="AH90" s="364"/>
      <c r="AI90" s="364"/>
      <c r="AJ90" s="364"/>
      <c r="AK90" s="364"/>
      <c r="AL90" s="364"/>
      <c r="AM90" s="364"/>
      <c r="AN90" s="364"/>
      <c r="AO90" s="364"/>
      <c r="AP90" s="364"/>
      <c r="AQ90" s="364"/>
      <c r="AR90" s="364"/>
      <c r="AS90" s="364"/>
      <c r="AT90" s="364"/>
      <c r="AU90" s="364"/>
      <c r="AV90" s="364"/>
      <c r="AW90" s="364"/>
      <c r="AX90" s="364"/>
      <c r="AY90" s="364"/>
      <c r="AZ90" s="364"/>
      <c r="BA90" s="364"/>
      <c r="BB90" s="364"/>
      <c r="BC90" s="364"/>
      <c r="BD90" s="364"/>
      <c r="BE90" s="364"/>
      <c r="BF90" s="364"/>
      <c r="BG90" s="364"/>
      <c r="BH90" s="364"/>
      <c r="BI90" s="364"/>
      <c r="BJ90" s="364"/>
      <c r="BK90" s="364"/>
      <c r="BL90" s="364">
        <v>8</v>
      </c>
      <c r="BM90" s="364">
        <v>9</v>
      </c>
      <c r="BN90" s="364">
        <v>9</v>
      </c>
      <c r="BO90" s="364">
        <v>9</v>
      </c>
      <c r="BP90" s="364">
        <v>9</v>
      </c>
      <c r="BQ90" s="364">
        <v>0</v>
      </c>
      <c r="BR90" s="364">
        <v>0</v>
      </c>
      <c r="BS90" s="364">
        <v>0</v>
      </c>
      <c r="BT90" s="364">
        <v>0</v>
      </c>
      <c r="BU90" s="364">
        <v>0</v>
      </c>
      <c r="BV90" s="364">
        <v>0</v>
      </c>
      <c r="BW90" s="364">
        <v>0</v>
      </c>
      <c r="BX90" s="373">
        <v>0</v>
      </c>
      <c r="BY90" s="373">
        <v>0</v>
      </c>
      <c r="BZ90" s="365">
        <v>0</v>
      </c>
    </row>
    <row r="91" spans="1:78" x14ac:dyDescent="0.35">
      <c r="A91" s="396"/>
      <c r="B91" s="61" t="s">
        <v>32</v>
      </c>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364"/>
      <c r="AE91" s="364"/>
      <c r="AF91" s="364"/>
      <c r="AG91" s="364"/>
      <c r="AH91" s="364"/>
      <c r="AI91" s="364"/>
      <c r="AJ91" s="364"/>
      <c r="AK91" s="364"/>
      <c r="AL91" s="364"/>
      <c r="AM91" s="364"/>
      <c r="AN91" s="364"/>
      <c r="AO91" s="364"/>
      <c r="AP91" s="364"/>
      <c r="AQ91" s="364"/>
      <c r="AR91" s="364"/>
      <c r="AS91" s="364"/>
      <c r="AT91" s="364"/>
      <c r="AU91" s="364"/>
      <c r="AV91" s="364"/>
      <c r="AW91" s="364"/>
      <c r="AX91" s="364"/>
      <c r="AY91" s="364"/>
      <c r="AZ91" s="364"/>
      <c r="BA91" s="364"/>
      <c r="BB91" s="364"/>
      <c r="BC91" s="364"/>
      <c r="BD91" s="364"/>
      <c r="BE91" s="364"/>
      <c r="BF91" s="364"/>
      <c r="BG91" s="364"/>
      <c r="BH91" s="364"/>
      <c r="BI91" s="364"/>
      <c r="BJ91" s="364"/>
      <c r="BK91" s="364"/>
      <c r="BL91" s="364">
        <v>433</v>
      </c>
      <c r="BM91" s="364">
        <v>444</v>
      </c>
      <c r="BN91" s="364">
        <v>453</v>
      </c>
      <c r="BO91" s="364">
        <v>460</v>
      </c>
      <c r="BP91" s="364">
        <v>496</v>
      </c>
      <c r="BQ91" s="364">
        <v>0</v>
      </c>
      <c r="BR91" s="364">
        <v>0</v>
      </c>
      <c r="BS91" s="364">
        <v>0</v>
      </c>
      <c r="BT91" s="364">
        <v>0</v>
      </c>
      <c r="BU91" s="364">
        <v>0</v>
      </c>
      <c r="BV91" s="364">
        <v>0</v>
      </c>
      <c r="BW91" s="364">
        <v>0</v>
      </c>
      <c r="BX91" s="373">
        <v>0</v>
      </c>
      <c r="BY91" s="373">
        <v>0</v>
      </c>
      <c r="BZ91" s="365">
        <v>0</v>
      </c>
    </row>
    <row r="92" spans="1:78" x14ac:dyDescent="0.35">
      <c r="A92" s="396"/>
      <c r="B92" s="61" t="s">
        <v>416</v>
      </c>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v>332</v>
      </c>
      <c r="BM92" s="364">
        <v>424</v>
      </c>
      <c r="BN92" s="364">
        <v>571</v>
      </c>
      <c r="BO92" s="364">
        <v>667</v>
      </c>
      <c r="BP92" s="364">
        <v>751</v>
      </c>
      <c r="BQ92" s="364">
        <v>0</v>
      </c>
      <c r="BR92" s="364">
        <v>0</v>
      </c>
      <c r="BS92" s="364">
        <v>0</v>
      </c>
      <c r="BT92" s="364">
        <v>0</v>
      </c>
      <c r="BU92" s="364">
        <v>0</v>
      </c>
      <c r="BV92" s="364">
        <v>0</v>
      </c>
      <c r="BW92" s="364">
        <v>0</v>
      </c>
      <c r="BX92" s="373">
        <v>0</v>
      </c>
      <c r="BY92" s="373">
        <v>0</v>
      </c>
      <c r="BZ92" s="365">
        <v>0</v>
      </c>
    </row>
    <row r="93" spans="1:78" ht="26.25" customHeight="1" x14ac:dyDescent="0.35">
      <c r="A93" s="396"/>
      <c r="B93" s="160" t="s">
        <v>417</v>
      </c>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364"/>
      <c r="AJ93" s="364"/>
      <c r="AK93" s="364"/>
      <c r="AL93" s="364"/>
      <c r="AM93" s="364"/>
      <c r="AN93" s="364"/>
      <c r="AO93" s="364"/>
      <c r="AP93" s="364"/>
      <c r="AQ93" s="364"/>
      <c r="AR93" s="364">
        <v>3013</v>
      </c>
      <c r="AS93" s="364">
        <v>2979</v>
      </c>
      <c r="AT93" s="364">
        <v>3735</v>
      </c>
      <c r="AU93" s="364">
        <v>3159</v>
      </c>
      <c r="AV93" s="364">
        <v>2996</v>
      </c>
      <c r="AW93" s="364">
        <v>2838</v>
      </c>
      <c r="AX93" s="364">
        <v>2801</v>
      </c>
      <c r="AY93" s="364">
        <v>2769</v>
      </c>
      <c r="AZ93" s="364">
        <v>2692</v>
      </c>
      <c r="BA93" s="364">
        <v>2623</v>
      </c>
      <c r="BB93" s="364">
        <v>2567</v>
      </c>
      <c r="BC93" s="364">
        <v>2471</v>
      </c>
      <c r="BD93" s="364">
        <v>2387</v>
      </c>
      <c r="BE93" s="364">
        <v>2371</v>
      </c>
      <c r="BF93" s="364">
        <v>2357</v>
      </c>
      <c r="BG93" s="364">
        <v>2335</v>
      </c>
      <c r="BH93" s="364">
        <v>2442</v>
      </c>
      <c r="BI93" s="364">
        <v>2426</v>
      </c>
      <c r="BJ93" s="364">
        <v>2510</v>
      </c>
      <c r="BK93" s="364">
        <v>2535</v>
      </c>
      <c r="BL93" s="364">
        <v>2592</v>
      </c>
      <c r="BM93" s="364">
        <v>2631</v>
      </c>
      <c r="BN93" s="364">
        <v>2633</v>
      </c>
      <c r="BO93" s="364">
        <v>2620</v>
      </c>
      <c r="BP93" s="364">
        <v>2544</v>
      </c>
      <c r="BQ93" s="364">
        <v>0</v>
      </c>
      <c r="BR93" s="364">
        <v>0</v>
      </c>
      <c r="BS93" s="364">
        <v>0</v>
      </c>
      <c r="BT93" s="364">
        <v>0</v>
      </c>
      <c r="BU93" s="364">
        <v>0</v>
      </c>
      <c r="BV93" s="364">
        <v>0</v>
      </c>
      <c r="BW93" s="364">
        <v>0</v>
      </c>
      <c r="BX93" s="373">
        <v>0</v>
      </c>
      <c r="BY93" s="373">
        <v>0</v>
      </c>
      <c r="BZ93" s="365">
        <v>0</v>
      </c>
    </row>
    <row r="94" spans="1:78" x14ac:dyDescent="0.35">
      <c r="A94" s="396"/>
      <c r="B94" s="160" t="s">
        <v>418</v>
      </c>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364"/>
      <c r="AJ94" s="364"/>
      <c r="AK94" s="364"/>
      <c r="AL94" s="364"/>
      <c r="AM94" s="364"/>
      <c r="AN94" s="364"/>
      <c r="AO94" s="364"/>
      <c r="AP94" s="364"/>
      <c r="AQ94" s="364"/>
      <c r="AR94" s="364">
        <v>2131</v>
      </c>
      <c r="AS94" s="364">
        <v>2221</v>
      </c>
      <c r="AT94" s="364">
        <v>2991</v>
      </c>
      <c r="AU94" s="364">
        <v>3209</v>
      </c>
      <c r="AV94" s="364">
        <v>3708</v>
      </c>
      <c r="AW94" s="364">
        <v>2628</v>
      </c>
      <c r="AX94" s="364">
        <v>2814</v>
      </c>
      <c r="AY94" s="364">
        <v>2921</v>
      </c>
      <c r="AZ94" s="364">
        <v>2927</v>
      </c>
      <c r="BA94" s="364">
        <v>2856</v>
      </c>
      <c r="BB94" s="364">
        <v>2740</v>
      </c>
      <c r="BC94" s="364">
        <v>2580</v>
      </c>
      <c r="BD94" s="364">
        <v>2374</v>
      </c>
      <c r="BE94" s="364">
        <v>2293</v>
      </c>
      <c r="BF94" s="364">
        <v>2268</v>
      </c>
      <c r="BG94" s="364">
        <v>2358</v>
      </c>
      <c r="BH94" s="364">
        <v>2473</v>
      </c>
      <c r="BI94" s="364">
        <v>2603</v>
      </c>
      <c r="BJ94" s="364">
        <v>2570</v>
      </c>
      <c r="BK94" s="364">
        <v>2533</v>
      </c>
      <c r="BL94" s="364">
        <v>2566</v>
      </c>
      <c r="BM94" s="364">
        <v>2940</v>
      </c>
      <c r="BN94" s="364">
        <v>3172</v>
      </c>
      <c r="BO94" s="364">
        <v>3254</v>
      </c>
      <c r="BP94" s="364">
        <v>3368</v>
      </c>
      <c r="BQ94" s="364">
        <v>0</v>
      </c>
      <c r="BR94" s="364">
        <v>0</v>
      </c>
      <c r="BS94" s="364">
        <v>0</v>
      </c>
      <c r="BT94" s="364">
        <v>0</v>
      </c>
      <c r="BU94" s="364">
        <v>0</v>
      </c>
      <c r="BV94" s="364">
        <v>0</v>
      </c>
      <c r="BW94" s="364">
        <v>0</v>
      </c>
      <c r="BX94" s="373">
        <v>0</v>
      </c>
      <c r="BY94" s="373">
        <v>0</v>
      </c>
      <c r="BZ94" s="365">
        <v>0</v>
      </c>
    </row>
    <row r="95" spans="1:78" ht="26.25" customHeight="1" x14ac:dyDescent="0.35">
      <c r="A95" s="238"/>
      <c r="B95" s="160" t="s">
        <v>419</v>
      </c>
      <c r="D95" s="364"/>
      <c r="E95" s="364"/>
      <c r="F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4"/>
      <c r="AK95" s="364"/>
      <c r="AL95" s="364"/>
      <c r="AM95" s="364"/>
      <c r="AN95" s="364"/>
      <c r="AO95" s="364"/>
      <c r="AP95" s="364"/>
      <c r="AQ95" s="364"/>
      <c r="AR95" s="364"/>
      <c r="AS95" s="364"/>
      <c r="AT95" s="364"/>
      <c r="AU95" s="364"/>
      <c r="AV95" s="364"/>
      <c r="AW95" s="364"/>
      <c r="AX95" s="364"/>
      <c r="AY95" s="364"/>
      <c r="AZ95" s="364"/>
      <c r="BA95" s="364"/>
      <c r="BB95" s="364"/>
      <c r="BC95" s="364"/>
      <c r="BD95" s="364"/>
      <c r="BE95" s="364"/>
      <c r="BF95" s="364"/>
      <c r="BG95" s="364"/>
      <c r="BH95" s="364"/>
      <c r="BI95" s="364"/>
      <c r="BJ95" s="364"/>
      <c r="BK95" s="364"/>
      <c r="BL95" s="364"/>
      <c r="BM95" s="364"/>
      <c r="BN95" s="364"/>
      <c r="BO95" s="364"/>
      <c r="BP95" s="364"/>
      <c r="BQ95" s="364"/>
      <c r="BR95" s="364"/>
      <c r="BS95" s="364"/>
      <c r="BT95" s="364"/>
      <c r="BU95" s="364"/>
      <c r="BV95" s="364"/>
      <c r="BW95" s="364"/>
      <c r="BX95" s="373"/>
      <c r="BY95" s="373"/>
      <c r="BZ95" s="365"/>
    </row>
    <row r="96" spans="1:78" x14ac:dyDescent="0.35">
      <c r="A96" s="396"/>
      <c r="B96" s="119" t="s">
        <v>420</v>
      </c>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364"/>
      <c r="AL96" s="364"/>
      <c r="AM96" s="364"/>
      <c r="AN96" s="364"/>
      <c r="AO96" s="364"/>
      <c r="AP96" s="364"/>
      <c r="AQ96" s="364"/>
      <c r="AR96" s="364">
        <v>3013</v>
      </c>
      <c r="AS96" s="364">
        <v>2979</v>
      </c>
      <c r="AT96" s="364">
        <v>3735</v>
      </c>
      <c r="AU96" s="364">
        <v>3159</v>
      </c>
      <c r="AV96" s="364">
        <v>2996</v>
      </c>
      <c r="AW96" s="364">
        <v>2838</v>
      </c>
      <c r="AX96" s="364">
        <v>2801</v>
      </c>
      <c r="AY96" s="364">
        <v>2769</v>
      </c>
      <c r="AZ96" s="364">
        <v>2692</v>
      </c>
      <c r="BA96" s="364">
        <v>2623</v>
      </c>
      <c r="BB96" s="364">
        <v>2567</v>
      </c>
      <c r="BC96" s="364">
        <v>2471</v>
      </c>
      <c r="BD96" s="364">
        <v>2387</v>
      </c>
      <c r="BE96" s="364">
        <v>2371</v>
      </c>
      <c r="BF96" s="364">
        <v>2357</v>
      </c>
      <c r="BG96" s="364">
        <v>2335</v>
      </c>
      <c r="BH96" s="364">
        <v>2442</v>
      </c>
      <c r="BI96" s="364">
        <v>2426</v>
      </c>
      <c r="BJ96" s="364">
        <v>2510</v>
      </c>
      <c r="BK96" s="364">
        <v>2535</v>
      </c>
      <c r="BL96" s="364">
        <v>2592</v>
      </c>
      <c r="BM96" s="364">
        <v>2631</v>
      </c>
      <c r="BN96" s="364">
        <v>2633</v>
      </c>
      <c r="BO96" s="364">
        <v>2620</v>
      </c>
      <c r="BP96" s="364">
        <v>2544</v>
      </c>
      <c r="BQ96" s="364">
        <v>0</v>
      </c>
      <c r="BR96" s="364">
        <v>0</v>
      </c>
      <c r="BS96" s="364">
        <v>0</v>
      </c>
      <c r="BT96" s="364">
        <v>0</v>
      </c>
      <c r="BU96" s="364">
        <v>0</v>
      </c>
      <c r="BV96" s="364">
        <v>0</v>
      </c>
      <c r="BW96" s="364">
        <v>0</v>
      </c>
      <c r="BX96" s="373">
        <v>0</v>
      </c>
      <c r="BY96" s="373">
        <v>0</v>
      </c>
      <c r="BZ96" s="365">
        <v>0</v>
      </c>
    </row>
    <row r="97" spans="1:78" x14ac:dyDescent="0.35">
      <c r="A97" s="396"/>
      <c r="B97" s="119" t="s">
        <v>365</v>
      </c>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c r="AN97" s="364"/>
      <c r="AO97" s="364"/>
      <c r="AP97" s="364"/>
      <c r="AQ97" s="364"/>
      <c r="AR97" s="364">
        <v>301</v>
      </c>
      <c r="AS97" s="364">
        <v>324</v>
      </c>
      <c r="AT97" s="364">
        <v>477</v>
      </c>
      <c r="AU97" s="364">
        <v>486</v>
      </c>
      <c r="AV97" s="364">
        <v>546</v>
      </c>
      <c r="AW97" s="364">
        <v>517</v>
      </c>
      <c r="AX97" s="364">
        <v>618</v>
      </c>
      <c r="AY97" s="364">
        <v>682</v>
      </c>
      <c r="AZ97" s="364">
        <v>718</v>
      </c>
      <c r="BA97" s="364">
        <v>766</v>
      </c>
      <c r="BB97" s="364">
        <v>810</v>
      </c>
      <c r="BC97" s="364">
        <v>828</v>
      </c>
      <c r="BD97" s="364">
        <v>843</v>
      </c>
      <c r="BE97" s="364">
        <v>870</v>
      </c>
      <c r="BF97" s="364">
        <v>898</v>
      </c>
      <c r="BG97" s="364">
        <v>952</v>
      </c>
      <c r="BH97" s="364">
        <v>1023</v>
      </c>
      <c r="BI97" s="364">
        <v>1085</v>
      </c>
      <c r="BJ97" s="364">
        <v>1065</v>
      </c>
      <c r="BK97" s="364">
        <v>1039</v>
      </c>
      <c r="BL97" s="364">
        <v>1056</v>
      </c>
      <c r="BM97" s="364">
        <v>1122</v>
      </c>
      <c r="BN97" s="364">
        <v>1168</v>
      </c>
      <c r="BO97" s="364">
        <v>1190</v>
      </c>
      <c r="BP97" s="364">
        <v>1194</v>
      </c>
      <c r="BQ97" s="364">
        <v>0</v>
      </c>
      <c r="BR97" s="364">
        <v>0</v>
      </c>
      <c r="BS97" s="364">
        <v>0</v>
      </c>
      <c r="BT97" s="364">
        <v>0</v>
      </c>
      <c r="BU97" s="364">
        <v>0</v>
      </c>
      <c r="BV97" s="364">
        <v>0</v>
      </c>
      <c r="BW97" s="364">
        <v>0</v>
      </c>
      <c r="BX97" s="373">
        <v>0</v>
      </c>
      <c r="BY97" s="373">
        <v>0</v>
      </c>
      <c r="BZ97" s="365">
        <v>0</v>
      </c>
    </row>
    <row r="98" spans="1:78" x14ac:dyDescent="0.35">
      <c r="A98" s="396"/>
      <c r="B98" s="119" t="s">
        <v>421</v>
      </c>
      <c r="D98" s="364"/>
      <c r="E98" s="364"/>
      <c r="F98" s="364"/>
      <c r="G98" s="364"/>
      <c r="H98" s="364"/>
      <c r="I98" s="364"/>
      <c r="J98" s="364"/>
      <c r="K98" s="364"/>
      <c r="L98" s="364"/>
      <c r="M98" s="364"/>
      <c r="N98" s="364"/>
      <c r="O98" s="364"/>
      <c r="P98" s="364"/>
      <c r="Q98" s="364"/>
      <c r="R98" s="364"/>
      <c r="S98" s="364"/>
      <c r="T98" s="364"/>
      <c r="U98" s="364"/>
      <c r="V98" s="364"/>
      <c r="W98" s="364"/>
      <c r="X98" s="364"/>
      <c r="Y98" s="364"/>
      <c r="Z98" s="364"/>
      <c r="AA98" s="364"/>
      <c r="AB98" s="364"/>
      <c r="AC98" s="364"/>
      <c r="AD98" s="364"/>
      <c r="AE98" s="364"/>
      <c r="AF98" s="364"/>
      <c r="AG98" s="364"/>
      <c r="AH98" s="364"/>
      <c r="AI98" s="364"/>
      <c r="AJ98" s="364"/>
      <c r="AK98" s="364"/>
      <c r="AL98" s="364"/>
      <c r="AM98" s="364"/>
      <c r="AN98" s="364"/>
      <c r="AO98" s="364"/>
      <c r="AP98" s="364"/>
      <c r="AQ98" s="364"/>
      <c r="AR98" s="364">
        <v>653</v>
      </c>
      <c r="AS98" s="364">
        <v>651</v>
      </c>
      <c r="AT98" s="364">
        <v>753</v>
      </c>
      <c r="AU98" s="364">
        <v>828</v>
      </c>
      <c r="AV98" s="364">
        <v>911</v>
      </c>
      <c r="AW98" s="364">
        <v>820</v>
      </c>
      <c r="AX98" s="364">
        <v>894</v>
      </c>
      <c r="AY98" s="364">
        <v>950</v>
      </c>
      <c r="AZ98" s="364">
        <v>942</v>
      </c>
      <c r="BA98" s="364">
        <v>928</v>
      </c>
      <c r="BB98" s="364">
        <v>915</v>
      </c>
      <c r="BC98" s="364">
        <v>877</v>
      </c>
      <c r="BD98" s="364">
        <v>797</v>
      </c>
      <c r="BE98" s="364">
        <v>766</v>
      </c>
      <c r="BF98" s="364">
        <v>742</v>
      </c>
      <c r="BG98" s="364">
        <v>769</v>
      </c>
      <c r="BH98" s="364">
        <v>811</v>
      </c>
      <c r="BI98" s="364">
        <v>848</v>
      </c>
      <c r="BJ98" s="364">
        <v>835</v>
      </c>
      <c r="BK98" s="364">
        <v>811</v>
      </c>
      <c r="BL98" s="364">
        <v>798</v>
      </c>
      <c r="BM98" s="364">
        <v>836</v>
      </c>
      <c r="BN98" s="364">
        <v>931</v>
      </c>
      <c r="BO98" s="364">
        <v>952</v>
      </c>
      <c r="BP98" s="364">
        <v>973</v>
      </c>
      <c r="BQ98" s="364">
        <v>0</v>
      </c>
      <c r="BR98" s="364">
        <v>0</v>
      </c>
      <c r="BS98" s="364">
        <v>0</v>
      </c>
      <c r="BT98" s="364">
        <v>0</v>
      </c>
      <c r="BU98" s="364">
        <v>0</v>
      </c>
      <c r="BV98" s="364">
        <v>0</v>
      </c>
      <c r="BW98" s="364">
        <v>0</v>
      </c>
      <c r="BX98" s="373">
        <v>0</v>
      </c>
      <c r="BY98" s="373">
        <v>0</v>
      </c>
      <c r="BZ98" s="365">
        <v>0</v>
      </c>
    </row>
    <row r="99" spans="1:78" x14ac:dyDescent="0.35">
      <c r="A99" s="160"/>
      <c r="B99" s="119" t="s">
        <v>320</v>
      </c>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v>797</v>
      </c>
      <c r="AS99" s="364">
        <v>822</v>
      </c>
      <c r="AT99" s="364">
        <v>1005</v>
      </c>
      <c r="AU99" s="364">
        <v>1344</v>
      </c>
      <c r="AV99" s="364">
        <v>1720</v>
      </c>
      <c r="AW99" s="364">
        <v>885</v>
      </c>
      <c r="AX99" s="364">
        <v>874</v>
      </c>
      <c r="AY99" s="364">
        <v>815</v>
      </c>
      <c r="AZ99" s="364">
        <v>758</v>
      </c>
      <c r="BA99" s="364">
        <v>625</v>
      </c>
      <c r="BB99" s="364">
        <v>513</v>
      </c>
      <c r="BC99" s="364">
        <v>431</v>
      </c>
      <c r="BD99" s="364">
        <v>361</v>
      </c>
      <c r="BE99" s="364">
        <v>312</v>
      </c>
      <c r="BF99" s="364">
        <v>290</v>
      </c>
      <c r="BG99" s="364">
        <v>297</v>
      </c>
      <c r="BH99" s="364">
        <v>288</v>
      </c>
      <c r="BI99" s="364">
        <v>304</v>
      </c>
      <c r="BJ99" s="364">
        <v>306</v>
      </c>
      <c r="BK99" s="364">
        <v>299</v>
      </c>
      <c r="BL99" s="364">
        <v>342</v>
      </c>
      <c r="BM99" s="364">
        <v>534</v>
      </c>
      <c r="BN99" s="364">
        <v>532</v>
      </c>
      <c r="BO99" s="364">
        <v>535</v>
      </c>
      <c r="BP99" s="364">
        <v>551</v>
      </c>
      <c r="BQ99" s="364">
        <v>0</v>
      </c>
      <c r="BR99" s="364">
        <v>0</v>
      </c>
      <c r="BS99" s="364">
        <v>0</v>
      </c>
      <c r="BT99" s="364">
        <v>0</v>
      </c>
      <c r="BU99" s="364">
        <v>0</v>
      </c>
      <c r="BV99" s="364">
        <v>0</v>
      </c>
      <c r="BW99" s="364">
        <v>0</v>
      </c>
      <c r="BX99" s="373">
        <v>0</v>
      </c>
      <c r="BY99" s="373">
        <v>0</v>
      </c>
      <c r="BZ99" s="365">
        <v>0</v>
      </c>
    </row>
    <row r="100" spans="1:78" x14ac:dyDescent="0.35">
      <c r="A100" s="396"/>
      <c r="B100" s="119" t="s">
        <v>422</v>
      </c>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c r="AN100" s="364"/>
      <c r="AO100" s="364"/>
      <c r="AP100" s="364"/>
      <c r="AQ100" s="364"/>
      <c r="AR100" s="364">
        <v>380</v>
      </c>
      <c r="AS100" s="364">
        <v>424</v>
      </c>
      <c r="AT100" s="364">
        <v>755</v>
      </c>
      <c r="AU100" s="364">
        <v>550</v>
      </c>
      <c r="AV100" s="364">
        <v>530</v>
      </c>
      <c r="AW100" s="364">
        <v>407</v>
      </c>
      <c r="AX100" s="364">
        <v>427</v>
      </c>
      <c r="AY100" s="364">
        <v>474</v>
      </c>
      <c r="AZ100" s="364">
        <v>508</v>
      </c>
      <c r="BA100" s="364">
        <v>537</v>
      </c>
      <c r="BB100" s="364">
        <v>502</v>
      </c>
      <c r="BC100" s="364">
        <v>444</v>
      </c>
      <c r="BD100" s="364">
        <v>373</v>
      </c>
      <c r="BE100" s="364">
        <v>345</v>
      </c>
      <c r="BF100" s="364">
        <v>338</v>
      </c>
      <c r="BG100" s="364">
        <v>340</v>
      </c>
      <c r="BH100" s="364">
        <v>351</v>
      </c>
      <c r="BI100" s="364">
        <v>366</v>
      </c>
      <c r="BJ100" s="364">
        <v>364</v>
      </c>
      <c r="BK100" s="364">
        <v>385</v>
      </c>
      <c r="BL100" s="364">
        <v>371</v>
      </c>
      <c r="BM100" s="364">
        <v>447</v>
      </c>
      <c r="BN100" s="364">
        <v>542</v>
      </c>
      <c r="BO100" s="364">
        <v>577</v>
      </c>
      <c r="BP100" s="364">
        <v>650</v>
      </c>
      <c r="BQ100" s="364">
        <v>0</v>
      </c>
      <c r="BR100" s="364">
        <v>0</v>
      </c>
      <c r="BS100" s="364">
        <v>0</v>
      </c>
      <c r="BT100" s="364">
        <v>0</v>
      </c>
      <c r="BU100" s="364">
        <v>0</v>
      </c>
      <c r="BV100" s="364">
        <v>0</v>
      </c>
      <c r="BW100" s="364">
        <v>0</v>
      </c>
      <c r="BX100" s="373">
        <v>0</v>
      </c>
      <c r="BY100" s="373">
        <v>0</v>
      </c>
      <c r="BZ100" s="365">
        <v>0</v>
      </c>
    </row>
    <row r="101" spans="1:78" ht="26.25" customHeight="1" x14ac:dyDescent="0.35">
      <c r="A101" s="396"/>
      <c r="B101" s="119" t="s">
        <v>423</v>
      </c>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c r="AN101" s="364"/>
      <c r="AO101" s="364"/>
      <c r="AP101" s="364"/>
      <c r="AQ101" s="364"/>
      <c r="AR101" s="364">
        <v>2131</v>
      </c>
      <c r="AS101" s="364">
        <v>2221</v>
      </c>
      <c r="AT101" s="364">
        <v>2991</v>
      </c>
      <c r="AU101" s="364">
        <v>3209</v>
      </c>
      <c r="AV101" s="364">
        <v>3708</v>
      </c>
      <c r="AW101" s="364">
        <v>2628</v>
      </c>
      <c r="AX101" s="364">
        <v>2814</v>
      </c>
      <c r="AY101" s="364">
        <v>2921</v>
      </c>
      <c r="AZ101" s="364">
        <v>2927</v>
      </c>
      <c r="BA101" s="364">
        <v>2856</v>
      </c>
      <c r="BB101" s="364">
        <v>2740</v>
      </c>
      <c r="BC101" s="364">
        <v>2580</v>
      </c>
      <c r="BD101" s="364">
        <v>2374</v>
      </c>
      <c r="BE101" s="364">
        <v>2293</v>
      </c>
      <c r="BF101" s="364">
        <v>2268</v>
      </c>
      <c r="BG101" s="364">
        <v>2358</v>
      </c>
      <c r="BH101" s="364">
        <v>2473</v>
      </c>
      <c r="BI101" s="364">
        <v>2603</v>
      </c>
      <c r="BJ101" s="364">
        <v>2570</v>
      </c>
      <c r="BK101" s="364">
        <v>2533</v>
      </c>
      <c r="BL101" s="364">
        <v>2566</v>
      </c>
      <c r="BM101" s="364">
        <v>2940</v>
      </c>
      <c r="BN101" s="364">
        <v>3172</v>
      </c>
      <c r="BO101" s="364">
        <v>3254</v>
      </c>
      <c r="BP101" s="364">
        <v>3368</v>
      </c>
      <c r="BQ101" s="364">
        <v>0</v>
      </c>
      <c r="BR101" s="364">
        <v>0</v>
      </c>
      <c r="BS101" s="364">
        <v>0</v>
      </c>
      <c r="BT101" s="364">
        <v>0</v>
      </c>
      <c r="BU101" s="364">
        <v>0</v>
      </c>
      <c r="BV101" s="364">
        <v>0</v>
      </c>
      <c r="BW101" s="364">
        <v>0</v>
      </c>
      <c r="BX101" s="373">
        <v>0</v>
      </c>
      <c r="BY101" s="373">
        <v>0</v>
      </c>
      <c r="BZ101" s="365">
        <v>0</v>
      </c>
    </row>
    <row r="102" spans="1:78" ht="26.25" customHeight="1" x14ac:dyDescent="0.35">
      <c r="A102" s="238"/>
      <c r="B102" s="238" t="s">
        <v>424</v>
      </c>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c r="AF102" s="364"/>
      <c r="AG102" s="364"/>
      <c r="AH102" s="364"/>
      <c r="AI102" s="364"/>
      <c r="AJ102" s="364"/>
      <c r="AK102" s="364"/>
      <c r="AL102" s="364"/>
      <c r="AM102" s="364"/>
      <c r="AN102" s="364"/>
      <c r="AO102" s="364"/>
      <c r="AP102" s="364"/>
      <c r="AQ102" s="364"/>
      <c r="AR102" s="364"/>
      <c r="AS102" s="364"/>
      <c r="AT102" s="364"/>
      <c r="AU102" s="364"/>
      <c r="AV102" s="364"/>
      <c r="AW102" s="364"/>
      <c r="AX102" s="364"/>
      <c r="AY102" s="364"/>
      <c r="AZ102" s="364"/>
      <c r="BA102" s="364"/>
      <c r="BB102" s="364"/>
      <c r="BC102" s="364"/>
      <c r="BD102" s="364"/>
      <c r="BE102" s="364"/>
      <c r="BF102" s="364"/>
      <c r="BG102" s="364"/>
      <c r="BH102" s="364"/>
      <c r="BI102" s="364"/>
      <c r="BJ102" s="364"/>
      <c r="BK102" s="364"/>
      <c r="BL102" s="364"/>
      <c r="BM102" s="364"/>
      <c r="BN102" s="364"/>
      <c r="BO102" s="364"/>
      <c r="BP102" s="364"/>
      <c r="BQ102" s="364"/>
      <c r="BR102" s="364"/>
      <c r="BS102" s="364"/>
      <c r="BT102" s="364"/>
      <c r="BU102" s="364"/>
      <c r="BV102" s="364"/>
      <c r="BW102" s="364"/>
      <c r="BX102" s="373"/>
      <c r="BY102" s="373"/>
      <c r="BZ102" s="365"/>
    </row>
    <row r="103" spans="1:78" x14ac:dyDescent="0.35">
      <c r="A103" s="396"/>
      <c r="B103" s="119" t="s">
        <v>437</v>
      </c>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364"/>
      <c r="AJ103" s="364"/>
      <c r="AK103" s="364"/>
      <c r="AL103" s="364"/>
      <c r="AM103" s="364"/>
      <c r="AN103" s="364"/>
      <c r="AO103" s="364"/>
      <c r="AP103" s="364"/>
      <c r="AQ103" s="364"/>
      <c r="AR103" s="364">
        <v>4244</v>
      </c>
      <c r="AS103" s="364">
        <v>4071</v>
      </c>
      <c r="AT103" s="364">
        <v>5652</v>
      </c>
      <c r="AU103" s="364">
        <v>5400</v>
      </c>
      <c r="AV103" s="364">
        <v>5682</v>
      </c>
      <c r="AW103" s="364">
        <v>4611</v>
      </c>
      <c r="AX103" s="364">
        <v>4747</v>
      </c>
      <c r="AY103" s="364">
        <v>4812</v>
      </c>
      <c r="AZ103" s="364">
        <v>4740</v>
      </c>
      <c r="BA103" s="364">
        <v>4594</v>
      </c>
      <c r="BB103" s="364">
        <v>4426</v>
      </c>
      <c r="BC103" s="364">
        <v>4194</v>
      </c>
      <c r="BD103" s="364">
        <v>3942</v>
      </c>
      <c r="BE103" s="364">
        <v>3860</v>
      </c>
      <c r="BF103" s="364">
        <v>3836</v>
      </c>
      <c r="BG103" s="364">
        <v>3907</v>
      </c>
      <c r="BH103" s="364">
        <v>4096</v>
      </c>
      <c r="BI103" s="364">
        <v>4207</v>
      </c>
      <c r="BJ103" s="364">
        <v>4258</v>
      </c>
      <c r="BK103" s="364">
        <v>4253</v>
      </c>
      <c r="BL103" s="364">
        <v>4355</v>
      </c>
      <c r="BM103" s="364">
        <v>4717</v>
      </c>
      <c r="BN103" s="364">
        <v>4923</v>
      </c>
      <c r="BO103" s="364">
        <v>4985</v>
      </c>
      <c r="BP103" s="364">
        <v>5019</v>
      </c>
      <c r="BQ103" s="364">
        <v>0</v>
      </c>
      <c r="BR103" s="364">
        <v>0</v>
      </c>
      <c r="BS103" s="364">
        <v>0</v>
      </c>
      <c r="BT103" s="364">
        <v>0</v>
      </c>
      <c r="BU103" s="364">
        <v>0</v>
      </c>
      <c r="BV103" s="364">
        <v>0</v>
      </c>
      <c r="BW103" s="364">
        <v>0</v>
      </c>
      <c r="BX103" s="373">
        <v>0</v>
      </c>
      <c r="BY103" s="373">
        <v>0</v>
      </c>
      <c r="BZ103" s="365">
        <v>0</v>
      </c>
    </row>
    <row r="104" spans="1:78" x14ac:dyDescent="0.35">
      <c r="A104" s="396"/>
      <c r="B104" s="119" t="s">
        <v>438</v>
      </c>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64"/>
      <c r="AE104" s="364"/>
      <c r="AF104" s="364"/>
      <c r="AG104" s="364"/>
      <c r="AH104" s="364"/>
      <c r="AI104" s="364"/>
      <c r="AJ104" s="364"/>
      <c r="AK104" s="364"/>
      <c r="AL104" s="364"/>
      <c r="AM104" s="364"/>
      <c r="AN104" s="364"/>
      <c r="AO104" s="364"/>
      <c r="AP104" s="364"/>
      <c r="AQ104" s="364"/>
      <c r="AR104" s="364">
        <v>255</v>
      </c>
      <c r="AS104" s="364">
        <v>248</v>
      </c>
      <c r="AT104" s="364">
        <v>383</v>
      </c>
      <c r="AU104" s="364">
        <v>326</v>
      </c>
      <c r="AV104" s="364">
        <v>354</v>
      </c>
      <c r="AW104" s="364">
        <v>278</v>
      </c>
      <c r="AX104" s="364">
        <v>288</v>
      </c>
      <c r="AY104" s="364">
        <v>293</v>
      </c>
      <c r="AZ104" s="364">
        <v>293</v>
      </c>
      <c r="BA104" s="364">
        <v>287</v>
      </c>
      <c r="BB104" s="364">
        <v>283</v>
      </c>
      <c r="BC104" s="364">
        <v>277</v>
      </c>
      <c r="BD104" s="364">
        <v>267</v>
      </c>
      <c r="BE104" s="364">
        <v>265</v>
      </c>
      <c r="BF104" s="364">
        <v>257</v>
      </c>
      <c r="BG104" s="364">
        <v>261</v>
      </c>
      <c r="BH104" s="364">
        <v>271</v>
      </c>
      <c r="BI104" s="364">
        <v>279</v>
      </c>
      <c r="BJ104" s="364">
        <v>280</v>
      </c>
      <c r="BK104" s="364">
        <v>283</v>
      </c>
      <c r="BL104" s="364">
        <v>290</v>
      </c>
      <c r="BM104" s="364">
        <v>311</v>
      </c>
      <c r="BN104" s="364">
        <v>322</v>
      </c>
      <c r="BO104" s="364">
        <v>327</v>
      </c>
      <c r="BP104" s="364">
        <v>330</v>
      </c>
      <c r="BQ104" s="364">
        <v>0</v>
      </c>
      <c r="BR104" s="364">
        <v>0</v>
      </c>
      <c r="BS104" s="364">
        <v>0</v>
      </c>
      <c r="BT104" s="364">
        <v>0</v>
      </c>
      <c r="BU104" s="364">
        <v>0</v>
      </c>
      <c r="BV104" s="364">
        <v>0</v>
      </c>
      <c r="BW104" s="364">
        <v>0</v>
      </c>
      <c r="BX104" s="373">
        <v>0</v>
      </c>
      <c r="BY104" s="373">
        <v>0</v>
      </c>
      <c r="BZ104" s="365">
        <v>0</v>
      </c>
    </row>
    <row r="105" spans="1:78" x14ac:dyDescent="0.35">
      <c r="A105" s="396"/>
      <c r="B105" s="119" t="s">
        <v>439</v>
      </c>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64"/>
      <c r="AE105" s="364"/>
      <c r="AF105" s="364"/>
      <c r="AG105" s="364"/>
      <c r="AH105" s="364"/>
      <c r="AI105" s="364"/>
      <c r="AJ105" s="364"/>
      <c r="AK105" s="364"/>
      <c r="AL105" s="364"/>
      <c r="AM105" s="364"/>
      <c r="AN105" s="364"/>
      <c r="AO105" s="364"/>
      <c r="AP105" s="364"/>
      <c r="AQ105" s="364"/>
      <c r="AR105" s="364">
        <v>645</v>
      </c>
      <c r="AS105" s="364">
        <v>881</v>
      </c>
      <c r="AT105" s="364">
        <v>691</v>
      </c>
      <c r="AU105" s="364">
        <v>642</v>
      </c>
      <c r="AV105" s="364">
        <v>668</v>
      </c>
      <c r="AW105" s="364">
        <v>577</v>
      </c>
      <c r="AX105" s="364">
        <v>580</v>
      </c>
      <c r="AY105" s="364">
        <v>585</v>
      </c>
      <c r="AZ105" s="364">
        <v>586</v>
      </c>
      <c r="BA105" s="364">
        <v>598</v>
      </c>
      <c r="BB105" s="364">
        <v>597</v>
      </c>
      <c r="BC105" s="364">
        <v>580</v>
      </c>
      <c r="BD105" s="364">
        <v>552</v>
      </c>
      <c r="BE105" s="364">
        <v>539</v>
      </c>
      <c r="BF105" s="364">
        <v>532</v>
      </c>
      <c r="BG105" s="364">
        <v>525</v>
      </c>
      <c r="BH105" s="364">
        <v>548</v>
      </c>
      <c r="BI105" s="364">
        <v>543</v>
      </c>
      <c r="BJ105" s="364">
        <v>542</v>
      </c>
      <c r="BK105" s="364">
        <v>533</v>
      </c>
      <c r="BL105" s="364">
        <v>513</v>
      </c>
      <c r="BM105" s="364">
        <v>544</v>
      </c>
      <c r="BN105" s="364">
        <v>561</v>
      </c>
      <c r="BO105" s="364">
        <v>562</v>
      </c>
      <c r="BP105" s="364">
        <v>563</v>
      </c>
      <c r="BQ105" s="364">
        <v>0</v>
      </c>
      <c r="BR105" s="364">
        <v>0</v>
      </c>
      <c r="BS105" s="364">
        <v>0</v>
      </c>
      <c r="BT105" s="364">
        <v>0</v>
      </c>
      <c r="BU105" s="364">
        <v>0</v>
      </c>
      <c r="BV105" s="364">
        <v>0</v>
      </c>
      <c r="BW105" s="364">
        <v>0</v>
      </c>
      <c r="BX105" s="373">
        <v>0</v>
      </c>
      <c r="BY105" s="373">
        <v>0</v>
      </c>
      <c r="BZ105" s="365">
        <v>0</v>
      </c>
    </row>
    <row r="106" spans="1:78" ht="16" thickBot="1" x14ac:dyDescent="0.4">
      <c r="A106" s="403"/>
      <c r="B106" s="354"/>
      <c r="C106" s="353"/>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c r="AG106" s="392"/>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2"/>
      <c r="BF106" s="392"/>
      <c r="BG106" s="392"/>
      <c r="BH106" s="392"/>
      <c r="BI106" s="392"/>
      <c r="BJ106" s="392"/>
      <c r="BK106" s="392"/>
      <c r="BL106" s="392"/>
      <c r="BM106" s="392"/>
      <c r="BN106" s="392"/>
      <c r="BO106" s="392"/>
      <c r="BP106" s="392"/>
      <c r="BQ106" s="392"/>
      <c r="BR106" s="392"/>
      <c r="BS106" s="392"/>
      <c r="BT106" s="392"/>
      <c r="BU106" s="392"/>
      <c r="BV106" s="392"/>
      <c r="BW106" s="392"/>
      <c r="BX106" s="392"/>
      <c r="BY106" s="392"/>
      <c r="BZ106" s="39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39"/>
  <sheetViews>
    <sheetView zoomScale="75" zoomScaleNormal="75" workbookViewId="0"/>
  </sheetViews>
  <sheetFormatPr defaultColWidth="9.08984375" defaultRowHeight="15.5" x14ac:dyDescent="0.25"/>
  <cols>
    <col min="1" max="1" width="23.08984375" style="25" bestFit="1" customWidth="1"/>
    <col min="2" max="2" width="175.08984375" style="25" customWidth="1"/>
    <col min="3" max="3" width="23.81640625" style="25" customWidth="1"/>
    <col min="4" max="16384" width="9.08984375" style="25"/>
  </cols>
  <sheetData>
    <row r="1" spans="1:3" s="14" customFormat="1" ht="16" thickBot="1" x14ac:dyDescent="0.3">
      <c r="A1" s="13" t="s">
        <v>42</v>
      </c>
      <c r="B1" s="545"/>
    </row>
    <row r="2" spans="1:3" s="14" customFormat="1" x14ac:dyDescent="0.35">
      <c r="A2" s="15" t="s">
        <v>588</v>
      </c>
      <c r="B2" s="16" t="s">
        <v>4</v>
      </c>
      <c r="C2" s="17"/>
    </row>
    <row r="3" spans="1:3" s="14" customFormat="1" x14ac:dyDescent="0.25">
      <c r="A3" s="18">
        <v>2018</v>
      </c>
      <c r="B3" s="19"/>
      <c r="C3" s="20"/>
    </row>
    <row r="4" spans="1:3" s="14" customFormat="1" x14ac:dyDescent="0.25">
      <c r="A4" s="18"/>
      <c r="B4" s="21" t="s">
        <v>43</v>
      </c>
      <c r="C4" s="20"/>
    </row>
    <row r="5" spans="1:3" s="14" customFormat="1" ht="154.5" customHeight="1" x14ac:dyDescent="0.25">
      <c r="A5" s="22"/>
      <c r="B5" s="23" t="s">
        <v>741</v>
      </c>
      <c r="C5" s="20"/>
    </row>
    <row r="6" spans="1:3" s="14" customFormat="1" x14ac:dyDescent="0.25">
      <c r="A6" s="22"/>
      <c r="B6" s="27" t="s">
        <v>44</v>
      </c>
      <c r="C6" s="20"/>
    </row>
    <row r="7" spans="1:3" ht="144.75" customHeight="1" x14ac:dyDescent="0.25">
      <c r="A7" s="22"/>
      <c r="B7" s="24" t="s">
        <v>45</v>
      </c>
      <c r="C7" s="20"/>
    </row>
    <row r="8" spans="1:3" s="14" customFormat="1" ht="217" x14ac:dyDescent="0.25">
      <c r="A8" s="22"/>
      <c r="B8" s="24" t="s">
        <v>742</v>
      </c>
      <c r="C8" s="20"/>
    </row>
    <row r="9" spans="1:3" s="14" customFormat="1" ht="248" x14ac:dyDescent="0.25">
      <c r="A9" s="22"/>
      <c r="B9" s="24" t="s">
        <v>743</v>
      </c>
      <c r="C9" s="20"/>
    </row>
    <row r="10" spans="1:3" s="14" customFormat="1" ht="77.5" x14ac:dyDescent="0.25">
      <c r="A10" s="22"/>
      <c r="B10" s="23" t="s">
        <v>46</v>
      </c>
      <c r="C10" s="20"/>
    </row>
    <row r="11" spans="1:3" s="14" customFormat="1" ht="93" x14ac:dyDescent="0.25">
      <c r="A11" s="22"/>
      <c r="B11" s="23" t="s">
        <v>47</v>
      </c>
      <c r="C11" s="20"/>
    </row>
    <row r="12" spans="1:3" s="14" customFormat="1" ht="62" x14ac:dyDescent="0.25">
      <c r="A12" s="22"/>
      <c r="B12" s="23" t="s">
        <v>48</v>
      </c>
      <c r="C12" s="20"/>
    </row>
    <row r="13" spans="1:3" s="14" customFormat="1" ht="62" x14ac:dyDescent="0.25">
      <c r="A13" s="22"/>
      <c r="B13" s="23" t="s">
        <v>49</v>
      </c>
      <c r="C13" s="20"/>
    </row>
    <row r="14" spans="1:3" s="14" customFormat="1" ht="62" x14ac:dyDescent="0.25">
      <c r="A14" s="22"/>
      <c r="B14" s="546" t="s">
        <v>744</v>
      </c>
      <c r="C14" s="20"/>
    </row>
    <row r="15" spans="1:3" s="14" customFormat="1" ht="62" x14ac:dyDescent="0.25">
      <c r="A15" s="22"/>
      <c r="B15" s="23" t="s">
        <v>50</v>
      </c>
      <c r="C15" s="20"/>
    </row>
    <row r="16" spans="1:3" s="14" customFormat="1" ht="70.5" customHeight="1" x14ac:dyDescent="0.25">
      <c r="A16" s="22"/>
      <c r="B16" s="23" t="s">
        <v>51</v>
      </c>
      <c r="C16" s="20"/>
    </row>
    <row r="17" spans="1:3" s="14" customFormat="1" x14ac:dyDescent="0.25">
      <c r="A17" s="22"/>
      <c r="B17" s="27" t="s">
        <v>52</v>
      </c>
      <c r="C17" s="20"/>
    </row>
    <row r="18" spans="1:3" s="14" customFormat="1" ht="155" x14ac:dyDescent="0.25">
      <c r="A18" s="22"/>
      <c r="B18" s="23" t="s">
        <v>53</v>
      </c>
      <c r="C18" s="20"/>
    </row>
    <row r="19" spans="1:3" s="14" customFormat="1" ht="170.5" x14ac:dyDescent="0.25">
      <c r="A19" s="22"/>
      <c r="B19" s="23" t="s">
        <v>745</v>
      </c>
      <c r="C19" s="20"/>
    </row>
    <row r="20" spans="1:3" s="14" customFormat="1" ht="51" customHeight="1" x14ac:dyDescent="0.25">
      <c r="A20" s="22"/>
      <c r="B20" s="24" t="s">
        <v>746</v>
      </c>
      <c r="C20" s="20"/>
    </row>
    <row r="21" spans="1:3" s="14" customFormat="1" ht="84.75" customHeight="1" x14ac:dyDescent="0.25">
      <c r="A21" s="22"/>
      <c r="B21" s="23" t="s">
        <v>54</v>
      </c>
      <c r="C21" s="20"/>
    </row>
    <row r="22" spans="1:3" s="14" customFormat="1" ht="238.25" customHeight="1" x14ac:dyDescent="0.25">
      <c r="A22" s="22"/>
      <c r="B22" s="23" t="s">
        <v>55</v>
      </c>
      <c r="C22" s="20"/>
    </row>
    <row r="23" spans="1:3" s="14" customFormat="1" ht="99.9" customHeight="1" x14ac:dyDescent="0.25">
      <c r="A23" s="22"/>
      <c r="B23" s="23" t="s">
        <v>56</v>
      </c>
      <c r="C23" s="20"/>
    </row>
    <row r="24" spans="1:3" s="14" customFormat="1" ht="78" customHeight="1" x14ac:dyDescent="0.25">
      <c r="A24" s="22"/>
      <c r="B24" s="28" t="s">
        <v>57</v>
      </c>
      <c r="C24" s="20"/>
    </row>
    <row r="25" spans="1:3" x14ac:dyDescent="0.25">
      <c r="A25" s="22"/>
      <c r="B25" s="29" t="s">
        <v>58</v>
      </c>
      <c r="C25" s="30"/>
    </row>
    <row r="26" spans="1:3" s="14" customFormat="1" ht="139.5" x14ac:dyDescent="0.25">
      <c r="A26" s="22"/>
      <c r="B26" s="547" t="s">
        <v>747</v>
      </c>
      <c r="C26" s="20"/>
    </row>
    <row r="27" spans="1:3" s="14" customFormat="1" ht="77.5" x14ac:dyDescent="0.25">
      <c r="A27" s="22"/>
      <c r="B27" s="23" t="s">
        <v>59</v>
      </c>
      <c r="C27" s="20"/>
    </row>
    <row r="28" spans="1:3" s="14" customFormat="1" ht="62" x14ac:dyDescent="0.25">
      <c r="A28" s="22"/>
      <c r="B28" s="31" t="s">
        <v>60</v>
      </c>
      <c r="C28" s="20"/>
    </row>
    <row r="29" spans="1:3" s="14" customFormat="1" ht="46.5" x14ac:dyDescent="0.25">
      <c r="A29" s="22"/>
      <c r="B29" s="31" t="s">
        <v>61</v>
      </c>
      <c r="C29" s="20"/>
    </row>
    <row r="30" spans="1:3" s="14" customFormat="1" ht="31" x14ac:dyDescent="0.25">
      <c r="A30" s="22"/>
      <c r="B30" s="31" t="s">
        <v>62</v>
      </c>
      <c r="C30" s="20"/>
    </row>
    <row r="31" spans="1:3" s="14" customFormat="1" ht="62" x14ac:dyDescent="0.25">
      <c r="A31" s="22"/>
      <c r="B31" s="31" t="s">
        <v>63</v>
      </c>
      <c r="C31" s="20"/>
    </row>
    <row r="32" spans="1:3" s="14" customFormat="1" ht="31" x14ac:dyDescent="0.25">
      <c r="A32" s="22"/>
      <c r="B32" s="31" t="s">
        <v>64</v>
      </c>
      <c r="C32" s="20"/>
    </row>
    <row r="33" spans="1:3" s="14" customFormat="1" ht="46.5" x14ac:dyDescent="0.25">
      <c r="A33" s="22"/>
      <c r="B33" s="31" t="s">
        <v>65</v>
      </c>
      <c r="C33" s="20"/>
    </row>
    <row r="34" spans="1:3" s="14" customFormat="1" ht="46.5" x14ac:dyDescent="0.25">
      <c r="A34" s="22"/>
      <c r="B34" s="31" t="s">
        <v>66</v>
      </c>
      <c r="C34" s="20"/>
    </row>
    <row r="35" spans="1:3" s="14" customFormat="1" ht="62" x14ac:dyDescent="0.25">
      <c r="A35" s="22"/>
      <c r="B35" s="31" t="s">
        <v>67</v>
      </c>
      <c r="C35" s="32"/>
    </row>
    <row r="36" spans="1:3" s="14" customFormat="1" ht="77.5" x14ac:dyDescent="0.25">
      <c r="A36" s="22"/>
      <c r="B36" s="31" t="s">
        <v>748</v>
      </c>
      <c r="C36" s="20"/>
    </row>
    <row r="37" spans="1:3" s="14" customFormat="1" ht="31" x14ac:dyDescent="0.25">
      <c r="A37" s="22"/>
      <c r="B37" s="31" t="s">
        <v>68</v>
      </c>
      <c r="C37" s="20"/>
    </row>
    <row r="38" spans="1:3" s="14" customFormat="1" ht="51.75" customHeight="1" x14ac:dyDescent="0.25">
      <c r="A38" s="22"/>
      <c r="B38" s="31" t="s">
        <v>69</v>
      </c>
      <c r="C38" s="20"/>
    </row>
    <row r="39" spans="1:3" s="14" customFormat="1" ht="62.5" thickBot="1" x14ac:dyDescent="0.3">
      <c r="A39" s="33"/>
      <c r="B39" s="34" t="s">
        <v>70</v>
      </c>
      <c r="C39" s="35"/>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80"/>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435" customWidth="1"/>
    <col min="76" max="78" width="12.7265625" style="316" customWidth="1"/>
    <col min="79" max="16384" width="9.08984375" style="316"/>
  </cols>
  <sheetData>
    <row r="1" spans="1:78" s="314" customFormat="1" ht="25.15" customHeight="1" thickBot="1" x14ac:dyDescent="0.3">
      <c r="A1" s="36" t="s">
        <v>42</v>
      </c>
      <c r="B1" s="37" t="s">
        <v>71</v>
      </c>
      <c r="C1" s="89"/>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5"/>
      <c r="BW1" s="405"/>
      <c r="BX1" s="405"/>
    </row>
    <row r="2" spans="1:78" ht="15.75" customHeight="1" x14ac:dyDescent="0.35">
      <c r="A2" s="40" t="s">
        <v>588</v>
      </c>
      <c r="B2" s="16" t="s">
        <v>440</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360"/>
      <c r="B4" s="327" t="s">
        <v>88</v>
      </c>
      <c r="C4" s="407"/>
      <c r="D4" s="408">
        <f>SUM(D5,D10,D14,D15,D20)</f>
        <v>0</v>
      </c>
      <c r="E4" s="408">
        <f t="shared" ref="E4:BP4" si="0">SUM(E5,E10,E14,E15,E20)</f>
        <v>0</v>
      </c>
      <c r="F4" s="408">
        <f t="shared" si="0"/>
        <v>0</v>
      </c>
      <c r="G4" s="408">
        <f t="shared" si="0"/>
        <v>0</v>
      </c>
      <c r="H4" s="408">
        <f t="shared" si="0"/>
        <v>0</v>
      </c>
      <c r="I4" s="408">
        <f t="shared" si="0"/>
        <v>0</v>
      </c>
      <c r="J4" s="408">
        <f t="shared" si="0"/>
        <v>0</v>
      </c>
      <c r="K4" s="408">
        <f t="shared" si="0"/>
        <v>0</v>
      </c>
      <c r="L4" s="408">
        <f t="shared" si="0"/>
        <v>0</v>
      </c>
      <c r="M4" s="408">
        <f t="shared" si="0"/>
        <v>0</v>
      </c>
      <c r="N4" s="408">
        <f t="shared" si="0"/>
        <v>0</v>
      </c>
      <c r="O4" s="408">
        <f t="shared" si="0"/>
        <v>0</v>
      </c>
      <c r="P4" s="408">
        <f t="shared" si="0"/>
        <v>0</v>
      </c>
      <c r="Q4" s="408">
        <f t="shared" si="0"/>
        <v>0</v>
      </c>
      <c r="R4" s="408">
        <f t="shared" si="0"/>
        <v>0</v>
      </c>
      <c r="S4" s="408">
        <f t="shared" si="0"/>
        <v>0</v>
      </c>
      <c r="T4" s="408">
        <f t="shared" si="0"/>
        <v>0</v>
      </c>
      <c r="U4" s="408">
        <f t="shared" si="0"/>
        <v>0</v>
      </c>
      <c r="V4" s="408">
        <f t="shared" si="0"/>
        <v>0</v>
      </c>
      <c r="W4" s="408">
        <f t="shared" si="0"/>
        <v>0</v>
      </c>
      <c r="X4" s="408">
        <f t="shared" si="0"/>
        <v>0</v>
      </c>
      <c r="Y4" s="408">
        <f t="shared" si="0"/>
        <v>0</v>
      </c>
      <c r="Z4" s="408">
        <f t="shared" si="0"/>
        <v>0</v>
      </c>
      <c r="AA4" s="408">
        <f t="shared" si="0"/>
        <v>6</v>
      </c>
      <c r="AB4" s="408">
        <f t="shared" si="0"/>
        <v>23.2</v>
      </c>
      <c r="AC4" s="408">
        <f t="shared" si="0"/>
        <v>35.799999999999997</v>
      </c>
      <c r="AD4" s="408">
        <f t="shared" si="0"/>
        <v>62.4</v>
      </c>
      <c r="AE4" s="408">
        <f t="shared" si="0"/>
        <v>96.100000000000009</v>
      </c>
      <c r="AF4" s="408">
        <f t="shared" si="0"/>
        <v>135.5</v>
      </c>
      <c r="AG4" s="408">
        <f t="shared" si="0"/>
        <v>186.5</v>
      </c>
      <c r="AH4" s="408">
        <f t="shared" si="0"/>
        <v>215</v>
      </c>
      <c r="AI4" s="408">
        <f t="shared" si="0"/>
        <v>280</v>
      </c>
      <c r="AJ4" s="408">
        <f t="shared" si="0"/>
        <v>385</v>
      </c>
      <c r="AK4" s="408">
        <f t="shared" si="0"/>
        <v>503</v>
      </c>
      <c r="AL4" s="408">
        <f t="shared" si="0"/>
        <v>639</v>
      </c>
      <c r="AM4" s="408">
        <f t="shared" si="0"/>
        <v>799</v>
      </c>
      <c r="AN4" s="408">
        <f t="shared" si="0"/>
        <v>932</v>
      </c>
      <c r="AO4" s="408">
        <f t="shared" si="0"/>
        <v>1108</v>
      </c>
      <c r="AP4" s="408">
        <f t="shared" si="0"/>
        <v>1293</v>
      </c>
      <c r="AQ4" s="408">
        <f t="shared" si="0"/>
        <v>1493.607</v>
      </c>
      <c r="AR4" s="408">
        <f t="shared" si="0"/>
        <v>1678.8070000000002</v>
      </c>
      <c r="AS4" s="408">
        <f t="shared" si="0"/>
        <v>1928.0260000000001</v>
      </c>
      <c r="AT4" s="408">
        <f t="shared" si="0"/>
        <v>2265.2670000000003</v>
      </c>
      <c r="AU4" s="408">
        <f t="shared" si="0"/>
        <v>2768.0990000000002</v>
      </c>
      <c r="AV4" s="408">
        <f t="shared" si="0"/>
        <v>3594.9789999999998</v>
      </c>
      <c r="AW4" s="408">
        <f t="shared" si="0"/>
        <v>4567.7079999999996</v>
      </c>
      <c r="AX4" s="408">
        <f t="shared" si="0"/>
        <v>5087.24</v>
      </c>
      <c r="AY4" s="408">
        <f t="shared" si="0"/>
        <v>5995.95</v>
      </c>
      <c r="AZ4" s="408">
        <f t="shared" si="0"/>
        <v>6890.7119999999995</v>
      </c>
      <c r="BA4" s="408">
        <f t="shared" si="0"/>
        <v>7474.6569999999992</v>
      </c>
      <c r="BB4" s="408">
        <f t="shared" si="0"/>
        <v>7996.1079999999984</v>
      </c>
      <c r="BC4" s="408">
        <f t="shared" si="0"/>
        <v>8482.7970000000005</v>
      </c>
      <c r="BD4" s="408">
        <f t="shared" si="0"/>
        <v>8998.760000000002</v>
      </c>
      <c r="BE4" s="408">
        <f t="shared" si="0"/>
        <v>9704.5185240909632</v>
      </c>
      <c r="BF4" s="408">
        <f t="shared" si="0"/>
        <v>10302.647677202764</v>
      </c>
      <c r="BG4" s="408">
        <f t="shared" si="0"/>
        <v>11039.131507160631</v>
      </c>
      <c r="BH4" s="408">
        <f t="shared" si="0"/>
        <v>11752.749</v>
      </c>
      <c r="BI4" s="408">
        <f t="shared" si="0"/>
        <v>12542.44267353</v>
      </c>
      <c r="BJ4" s="408">
        <f t="shared" si="0"/>
        <v>13304.85224679</v>
      </c>
      <c r="BK4" s="408">
        <f t="shared" si="0"/>
        <v>14311.464927031753</v>
      </c>
      <c r="BL4" s="408">
        <f t="shared" si="0"/>
        <v>15260.007289010002</v>
      </c>
      <c r="BM4" s="408">
        <f t="shared" si="0"/>
        <v>16564.846266159999</v>
      </c>
      <c r="BN4" s="408">
        <f t="shared" si="0"/>
        <v>17104.362356233181</v>
      </c>
      <c r="BO4" s="408">
        <f t="shared" si="0"/>
        <v>17905.161131910005</v>
      </c>
      <c r="BP4" s="408">
        <f t="shared" si="0"/>
        <v>18905.77449598</v>
      </c>
      <c r="BQ4" s="408">
        <f t="shared" ref="BQ4:BZ4" si="1">SUM(BQ5,BQ10,BQ14,BQ15,BQ20)</f>
        <v>19287.893994300885</v>
      </c>
      <c r="BR4" s="408">
        <f t="shared" si="1"/>
        <v>20790.665465899998</v>
      </c>
      <c r="BS4" s="408">
        <f t="shared" si="1"/>
        <v>21734.188377339993</v>
      </c>
      <c r="BT4" s="408">
        <f t="shared" si="1"/>
        <v>22164.107599508628</v>
      </c>
      <c r="BU4" s="408">
        <f t="shared" si="1"/>
        <v>23041.62843981048</v>
      </c>
      <c r="BV4" s="408">
        <f t="shared" si="1"/>
        <v>24886.115056350893</v>
      </c>
      <c r="BW4" s="408">
        <f t="shared" si="1"/>
        <v>26778.162036615475</v>
      </c>
      <c r="BX4" s="409">
        <f t="shared" si="1"/>
        <v>27502.005163046008</v>
      </c>
      <c r="BY4" s="409">
        <f t="shared" si="1"/>
        <v>28636.176109007618</v>
      </c>
      <c r="BZ4" s="410">
        <f t="shared" si="1"/>
        <v>29899.573189113733</v>
      </c>
    </row>
    <row r="5" spans="1:78" s="232" customFormat="1" ht="26.25" customHeight="1" x14ac:dyDescent="0.35">
      <c r="A5" s="358"/>
      <c r="B5" s="411" t="s">
        <v>133</v>
      </c>
      <c r="C5" s="88"/>
      <c r="D5" s="408">
        <f>SUM(D6:D8)</f>
        <v>0</v>
      </c>
      <c r="E5" s="408">
        <f t="shared" ref="E5:BP5" si="2">SUM(E6:E8)</f>
        <v>0</v>
      </c>
      <c r="F5" s="408">
        <f t="shared" si="2"/>
        <v>0</v>
      </c>
      <c r="G5" s="408">
        <f t="shared" si="2"/>
        <v>0</v>
      </c>
      <c r="H5" s="408">
        <f t="shared" si="2"/>
        <v>0</v>
      </c>
      <c r="I5" s="408">
        <f t="shared" si="2"/>
        <v>0</v>
      </c>
      <c r="J5" s="408">
        <f t="shared" si="2"/>
        <v>0</v>
      </c>
      <c r="K5" s="408">
        <f t="shared" si="2"/>
        <v>0</v>
      </c>
      <c r="L5" s="408">
        <f t="shared" si="2"/>
        <v>0</v>
      </c>
      <c r="M5" s="408">
        <f t="shared" si="2"/>
        <v>0</v>
      </c>
      <c r="N5" s="408">
        <f t="shared" si="2"/>
        <v>0</v>
      </c>
      <c r="O5" s="408">
        <f t="shared" si="2"/>
        <v>0</v>
      </c>
      <c r="P5" s="408">
        <f t="shared" si="2"/>
        <v>0</v>
      </c>
      <c r="Q5" s="408">
        <f t="shared" si="2"/>
        <v>0</v>
      </c>
      <c r="R5" s="408">
        <f t="shared" si="2"/>
        <v>0</v>
      </c>
      <c r="S5" s="408">
        <f t="shared" si="2"/>
        <v>0</v>
      </c>
      <c r="T5" s="408">
        <f t="shared" si="2"/>
        <v>0</v>
      </c>
      <c r="U5" s="408">
        <f t="shared" si="2"/>
        <v>0</v>
      </c>
      <c r="V5" s="408">
        <f t="shared" si="2"/>
        <v>0</v>
      </c>
      <c r="W5" s="408">
        <f t="shared" si="2"/>
        <v>0</v>
      </c>
      <c r="X5" s="408">
        <f t="shared" si="2"/>
        <v>0</v>
      </c>
      <c r="Y5" s="408">
        <f t="shared" si="2"/>
        <v>0</v>
      </c>
      <c r="Z5" s="408">
        <f t="shared" si="2"/>
        <v>0</v>
      </c>
      <c r="AA5" s="408">
        <f t="shared" si="2"/>
        <v>0</v>
      </c>
      <c r="AB5" s="408">
        <f t="shared" si="2"/>
        <v>0</v>
      </c>
      <c r="AC5" s="408">
        <f t="shared" si="2"/>
        <v>0</v>
      </c>
      <c r="AD5" s="408">
        <f t="shared" si="2"/>
        <v>0</v>
      </c>
      <c r="AE5" s="408">
        <f t="shared" si="2"/>
        <v>0</v>
      </c>
      <c r="AF5" s="408">
        <f t="shared" si="2"/>
        <v>0</v>
      </c>
      <c r="AG5" s="408">
        <f t="shared" si="2"/>
        <v>0</v>
      </c>
      <c r="AH5" s="408">
        <f t="shared" si="2"/>
        <v>0</v>
      </c>
      <c r="AI5" s="408">
        <f t="shared" si="2"/>
        <v>0</v>
      </c>
      <c r="AJ5" s="408">
        <f t="shared" si="2"/>
        <v>0</v>
      </c>
      <c r="AK5" s="408">
        <f t="shared" si="2"/>
        <v>0</v>
      </c>
      <c r="AL5" s="408">
        <f t="shared" si="2"/>
        <v>0</v>
      </c>
      <c r="AM5" s="408">
        <f t="shared" si="2"/>
        <v>0</v>
      </c>
      <c r="AN5" s="408">
        <f t="shared" si="2"/>
        <v>0</v>
      </c>
      <c r="AO5" s="408">
        <f t="shared" si="2"/>
        <v>0</v>
      </c>
      <c r="AP5" s="408">
        <f t="shared" si="2"/>
        <v>0</v>
      </c>
      <c r="AQ5" s="408">
        <f t="shared" si="2"/>
        <v>0</v>
      </c>
      <c r="AR5" s="408">
        <f t="shared" si="2"/>
        <v>0</v>
      </c>
      <c r="AS5" s="408">
        <f t="shared" si="2"/>
        <v>0</v>
      </c>
      <c r="AT5" s="408">
        <f t="shared" si="2"/>
        <v>0</v>
      </c>
      <c r="AU5" s="408">
        <f t="shared" si="2"/>
        <v>0</v>
      </c>
      <c r="AV5" s="408">
        <f t="shared" si="2"/>
        <v>1973.203</v>
      </c>
      <c r="AW5" s="408">
        <f t="shared" si="2"/>
        <v>2772.2469999999998</v>
      </c>
      <c r="AX5" s="408">
        <f t="shared" si="2"/>
        <v>3124.558</v>
      </c>
      <c r="AY5" s="408">
        <f t="shared" si="2"/>
        <v>3801.788</v>
      </c>
      <c r="AZ5" s="408">
        <f t="shared" si="2"/>
        <v>4497.8189999999995</v>
      </c>
      <c r="BA5" s="408">
        <f t="shared" si="2"/>
        <v>4953.4069999999992</v>
      </c>
      <c r="BB5" s="408">
        <f t="shared" si="2"/>
        <v>5316.1329999999989</v>
      </c>
      <c r="BC5" s="408">
        <f t="shared" si="2"/>
        <v>5659.9930000000004</v>
      </c>
      <c r="BD5" s="408">
        <f t="shared" si="2"/>
        <v>6043.639000000001</v>
      </c>
      <c r="BE5" s="408">
        <f t="shared" si="2"/>
        <v>6580.0587643462241</v>
      </c>
      <c r="BF5" s="408">
        <f t="shared" si="2"/>
        <v>7051.9688886240428</v>
      </c>
      <c r="BG5" s="408">
        <f t="shared" si="2"/>
        <v>7582.0869577400717</v>
      </c>
      <c r="BH5" s="408">
        <f t="shared" si="2"/>
        <v>8079.1630000000005</v>
      </c>
      <c r="BI5" s="408">
        <f t="shared" si="2"/>
        <v>8618.3022954000007</v>
      </c>
      <c r="BJ5" s="408">
        <f t="shared" si="2"/>
        <v>9155.4464638600002</v>
      </c>
      <c r="BK5" s="408">
        <f t="shared" si="2"/>
        <v>9867.029829797455</v>
      </c>
      <c r="BL5" s="408">
        <f t="shared" si="2"/>
        <v>10525.20336705</v>
      </c>
      <c r="BM5" s="408">
        <f t="shared" si="2"/>
        <v>11458.592503259999</v>
      </c>
      <c r="BN5" s="408">
        <f t="shared" si="2"/>
        <v>11876.615118280002</v>
      </c>
      <c r="BO5" s="408">
        <f t="shared" si="2"/>
        <v>12565.735437840003</v>
      </c>
      <c r="BP5" s="408">
        <f t="shared" si="2"/>
        <v>13430.14958021</v>
      </c>
      <c r="BQ5" s="408">
        <f t="shared" ref="BQ5:BZ5" si="3">SUM(BQ6:BQ8)</f>
        <v>13762.514588680802</v>
      </c>
      <c r="BR5" s="408">
        <f t="shared" si="3"/>
        <v>13798.261242919998</v>
      </c>
      <c r="BS5" s="408">
        <f t="shared" si="3"/>
        <v>13233.124968690001</v>
      </c>
      <c r="BT5" s="408">
        <f t="shared" si="3"/>
        <v>11513.612393931196</v>
      </c>
      <c r="BU5" s="408">
        <f t="shared" si="3"/>
        <v>9388.1500973416532</v>
      </c>
      <c r="BV5" s="408">
        <f t="shared" si="3"/>
        <v>7808.6183351406562</v>
      </c>
      <c r="BW5" s="408">
        <f t="shared" si="3"/>
        <v>5919.482788324759</v>
      </c>
      <c r="BX5" s="409">
        <f t="shared" si="3"/>
        <v>5168.4864514348938</v>
      </c>
      <c r="BY5" s="409">
        <f t="shared" si="3"/>
        <v>5182.055903159574</v>
      </c>
      <c r="BZ5" s="410">
        <f t="shared" si="3"/>
        <v>5283.1803378505938</v>
      </c>
    </row>
    <row r="6" spans="1:78" x14ac:dyDescent="0.35">
      <c r="B6" s="331" t="s">
        <v>441</v>
      </c>
      <c r="C6" s="331"/>
      <c r="D6" s="412">
        <v>0</v>
      </c>
      <c r="E6" s="412">
        <v>0</v>
      </c>
      <c r="F6" s="412">
        <v>0</v>
      </c>
      <c r="G6" s="412">
        <v>0</v>
      </c>
      <c r="H6" s="412">
        <v>0</v>
      </c>
      <c r="I6" s="412">
        <v>0</v>
      </c>
      <c r="J6" s="412">
        <v>0</v>
      </c>
      <c r="K6" s="412">
        <v>0</v>
      </c>
      <c r="L6" s="412">
        <v>0</v>
      </c>
      <c r="M6" s="412">
        <v>0</v>
      </c>
      <c r="N6" s="412">
        <v>0</v>
      </c>
      <c r="O6" s="412">
        <v>0</v>
      </c>
      <c r="P6" s="412">
        <v>0</v>
      </c>
      <c r="Q6" s="412">
        <v>0</v>
      </c>
      <c r="R6" s="412">
        <v>0</v>
      </c>
      <c r="S6" s="412">
        <v>0</v>
      </c>
      <c r="T6" s="412">
        <v>0</v>
      </c>
      <c r="U6" s="412">
        <v>0</v>
      </c>
      <c r="V6" s="412">
        <v>0</v>
      </c>
      <c r="W6" s="412">
        <v>0</v>
      </c>
      <c r="X6" s="412">
        <v>0</v>
      </c>
      <c r="Y6" s="412">
        <v>0</v>
      </c>
      <c r="Z6" s="412">
        <v>0</v>
      </c>
      <c r="AA6" s="412">
        <v>0</v>
      </c>
      <c r="AB6" s="412">
        <v>0</v>
      </c>
      <c r="AC6" s="412">
        <v>0</v>
      </c>
      <c r="AD6" s="412">
        <v>0</v>
      </c>
      <c r="AE6" s="412">
        <v>0</v>
      </c>
      <c r="AF6" s="412">
        <v>0</v>
      </c>
      <c r="AG6" s="412">
        <v>0</v>
      </c>
      <c r="AH6" s="412">
        <v>0</v>
      </c>
      <c r="AI6" s="412">
        <v>0</v>
      </c>
      <c r="AJ6" s="412">
        <v>0</v>
      </c>
      <c r="AK6" s="412">
        <v>0</v>
      </c>
      <c r="AL6" s="412">
        <v>0</v>
      </c>
      <c r="AM6" s="412">
        <v>0</v>
      </c>
      <c r="AN6" s="412">
        <v>0</v>
      </c>
      <c r="AO6" s="412">
        <v>0</v>
      </c>
      <c r="AP6" s="412">
        <v>0</v>
      </c>
      <c r="AQ6" s="412">
        <v>0</v>
      </c>
      <c r="AR6" s="412">
        <v>0</v>
      </c>
      <c r="AS6" s="412">
        <v>0</v>
      </c>
      <c r="AT6" s="412">
        <v>0</v>
      </c>
      <c r="AU6" s="412">
        <v>0</v>
      </c>
      <c r="AV6" s="412">
        <v>231.47411666314397</v>
      </c>
      <c r="AW6" s="412">
        <v>325.20902588180275</v>
      </c>
      <c r="AX6" s="412">
        <v>365.13545224968743</v>
      </c>
      <c r="AY6" s="412">
        <v>437.39160512525461</v>
      </c>
      <c r="AZ6" s="412">
        <v>443.26224191823394</v>
      </c>
      <c r="BA6" s="412">
        <v>488.61175918926864</v>
      </c>
      <c r="BB6" s="412">
        <v>528.58293270578872</v>
      </c>
      <c r="BC6" s="412">
        <v>566.36950568822147</v>
      </c>
      <c r="BD6" s="412">
        <v>607.03198548293733</v>
      </c>
      <c r="BE6" s="412">
        <v>673.62344552251193</v>
      </c>
      <c r="BF6" s="412">
        <v>762.23</v>
      </c>
      <c r="BG6" s="412">
        <v>793.54721823565706</v>
      </c>
      <c r="BH6" s="412">
        <v>842.13</v>
      </c>
      <c r="BI6" s="412">
        <v>923.7647969778385</v>
      </c>
      <c r="BJ6" s="412">
        <v>972.69087379439623</v>
      </c>
      <c r="BK6" s="412">
        <v>1039.8247158707195</v>
      </c>
      <c r="BL6" s="412">
        <v>1105.9393085337213</v>
      </c>
      <c r="BM6" s="412">
        <v>1192.1009182195146</v>
      </c>
      <c r="BN6" s="412">
        <v>1220.2044423261623</v>
      </c>
      <c r="BO6" s="412">
        <v>1314.7165739259212</v>
      </c>
      <c r="BP6" s="412">
        <v>1390.6353122046253</v>
      </c>
      <c r="BQ6" s="412">
        <v>1463.3914453663692</v>
      </c>
      <c r="BR6" s="412">
        <v>1717.304349681425</v>
      </c>
      <c r="BS6" s="412">
        <v>1834.7090892979174</v>
      </c>
      <c r="BT6" s="412">
        <v>1896.9720008984343</v>
      </c>
      <c r="BU6" s="412">
        <v>1972.5518511215969</v>
      </c>
      <c r="BV6" s="412">
        <v>2119.106047368487</v>
      </c>
      <c r="BW6" s="412">
        <v>2271.4457829852818</v>
      </c>
      <c r="BX6" s="413">
        <v>2425.1745177342514</v>
      </c>
      <c r="BY6" s="413">
        <v>2615.2656804843446</v>
      </c>
      <c r="BZ6" s="414">
        <v>2887.6619466818302</v>
      </c>
    </row>
    <row r="7" spans="1:78" x14ac:dyDescent="0.35">
      <c r="B7" s="331" t="s">
        <v>324</v>
      </c>
      <c r="C7" s="331"/>
      <c r="D7" s="412">
        <v>0</v>
      </c>
      <c r="E7" s="412">
        <v>0</v>
      </c>
      <c r="F7" s="412">
        <v>0</v>
      </c>
      <c r="G7" s="412">
        <v>0</v>
      </c>
      <c r="H7" s="412">
        <v>0</v>
      </c>
      <c r="I7" s="412">
        <v>0</v>
      </c>
      <c r="J7" s="412">
        <v>0</v>
      </c>
      <c r="K7" s="412">
        <v>0</v>
      </c>
      <c r="L7" s="412">
        <v>0</v>
      </c>
      <c r="M7" s="412">
        <v>0</v>
      </c>
      <c r="N7" s="412">
        <v>0</v>
      </c>
      <c r="O7" s="412">
        <v>0</v>
      </c>
      <c r="P7" s="412">
        <v>0</v>
      </c>
      <c r="Q7" s="412">
        <v>0</v>
      </c>
      <c r="R7" s="412">
        <v>0</v>
      </c>
      <c r="S7" s="412">
        <v>0</v>
      </c>
      <c r="T7" s="412">
        <v>0</v>
      </c>
      <c r="U7" s="412">
        <v>0</v>
      </c>
      <c r="V7" s="412">
        <v>0</v>
      </c>
      <c r="W7" s="412">
        <v>0</v>
      </c>
      <c r="X7" s="412">
        <v>0</v>
      </c>
      <c r="Y7" s="412">
        <v>0</v>
      </c>
      <c r="Z7" s="412">
        <v>0</v>
      </c>
      <c r="AA7" s="412">
        <v>0</v>
      </c>
      <c r="AB7" s="412">
        <v>0</v>
      </c>
      <c r="AC7" s="412">
        <v>0</v>
      </c>
      <c r="AD7" s="412">
        <v>0</v>
      </c>
      <c r="AE7" s="412">
        <v>0</v>
      </c>
      <c r="AF7" s="412">
        <v>0</v>
      </c>
      <c r="AG7" s="412">
        <v>0</v>
      </c>
      <c r="AH7" s="412">
        <v>0</v>
      </c>
      <c r="AI7" s="412">
        <v>0</v>
      </c>
      <c r="AJ7" s="412">
        <v>0</v>
      </c>
      <c r="AK7" s="412">
        <v>0</v>
      </c>
      <c r="AL7" s="412">
        <v>0</v>
      </c>
      <c r="AM7" s="412">
        <v>0</v>
      </c>
      <c r="AN7" s="412">
        <v>0</v>
      </c>
      <c r="AO7" s="412">
        <v>0</v>
      </c>
      <c r="AP7" s="412">
        <v>0</v>
      </c>
      <c r="AQ7" s="412">
        <v>0</v>
      </c>
      <c r="AR7" s="412">
        <v>0</v>
      </c>
      <c r="AS7" s="412">
        <v>0</v>
      </c>
      <c r="AT7" s="412">
        <v>0</v>
      </c>
      <c r="AU7" s="412">
        <v>0</v>
      </c>
      <c r="AV7" s="412">
        <v>1236.2204590686167</v>
      </c>
      <c r="AW7" s="412">
        <v>1736.8250803346616</v>
      </c>
      <c r="AX7" s="412">
        <v>1938.6567415590337</v>
      </c>
      <c r="AY7" s="412">
        <v>2356.4150170875105</v>
      </c>
      <c r="AZ7" s="412">
        <v>2842.0259956222508</v>
      </c>
      <c r="BA7" s="412">
        <v>3091.4517961447359</v>
      </c>
      <c r="BB7" s="412">
        <v>3258.3114352948169</v>
      </c>
      <c r="BC7" s="412">
        <v>3408.5922572418208</v>
      </c>
      <c r="BD7" s="412">
        <v>3589.6378004004227</v>
      </c>
      <c r="BE7" s="412">
        <v>3861.7406212620726</v>
      </c>
      <c r="BF7" s="412">
        <v>4105.2438886240434</v>
      </c>
      <c r="BG7" s="412">
        <v>4388.6272675576192</v>
      </c>
      <c r="BH7" s="412">
        <v>4628.2520000000004</v>
      </c>
      <c r="BI7" s="412">
        <v>4869.6964021188787</v>
      </c>
      <c r="BJ7" s="412">
        <v>5122.9964421995737</v>
      </c>
      <c r="BK7" s="412">
        <v>5468.0760196496631</v>
      </c>
      <c r="BL7" s="412">
        <v>5799.6705914329377</v>
      </c>
      <c r="BM7" s="412">
        <v>6277.2924692415208</v>
      </c>
      <c r="BN7" s="412">
        <v>6456.118999717567</v>
      </c>
      <c r="BO7" s="412">
        <v>6899.7753096582774</v>
      </c>
      <c r="BP7" s="412">
        <v>7419.4275888724915</v>
      </c>
      <c r="BQ7" s="412">
        <v>7528.3277963936862</v>
      </c>
      <c r="BR7" s="412">
        <v>7070.966334335757</v>
      </c>
      <c r="BS7" s="412">
        <v>6632.0880013466494</v>
      </c>
      <c r="BT7" s="412">
        <v>5138.3005447814785</v>
      </c>
      <c r="BU7" s="412">
        <v>3572.321297835213</v>
      </c>
      <c r="BV7" s="412">
        <v>2206.2218793858947</v>
      </c>
      <c r="BW7" s="412">
        <v>633.16653198530344</v>
      </c>
      <c r="BX7" s="413">
        <v>58.953907313652785</v>
      </c>
      <c r="BY7" s="413">
        <v>57.914995174323842</v>
      </c>
      <c r="BZ7" s="414">
        <v>59.204275248070566</v>
      </c>
    </row>
    <row r="8" spans="1:78" x14ac:dyDescent="0.35">
      <c r="B8" s="331" t="s">
        <v>323</v>
      </c>
      <c r="C8" s="331"/>
      <c r="D8" s="412">
        <v>0</v>
      </c>
      <c r="E8" s="412">
        <v>0</v>
      </c>
      <c r="F8" s="412">
        <v>0</v>
      </c>
      <c r="G8" s="412">
        <v>0</v>
      </c>
      <c r="H8" s="412">
        <v>0</v>
      </c>
      <c r="I8" s="412">
        <v>0</v>
      </c>
      <c r="J8" s="412">
        <v>0</v>
      </c>
      <c r="K8" s="412">
        <v>0</v>
      </c>
      <c r="L8" s="412">
        <v>0</v>
      </c>
      <c r="M8" s="412">
        <v>0</v>
      </c>
      <c r="N8" s="412">
        <v>0</v>
      </c>
      <c r="O8" s="412">
        <v>0</v>
      </c>
      <c r="P8" s="412">
        <v>0</v>
      </c>
      <c r="Q8" s="412">
        <v>0</v>
      </c>
      <c r="R8" s="412">
        <v>0</v>
      </c>
      <c r="S8" s="412">
        <v>0</v>
      </c>
      <c r="T8" s="412">
        <v>0</v>
      </c>
      <c r="U8" s="412">
        <v>0</v>
      </c>
      <c r="V8" s="412">
        <v>0</v>
      </c>
      <c r="W8" s="412">
        <v>0</v>
      </c>
      <c r="X8" s="412">
        <v>0</v>
      </c>
      <c r="Y8" s="412">
        <v>0</v>
      </c>
      <c r="Z8" s="412">
        <v>0</v>
      </c>
      <c r="AA8" s="412">
        <v>0</v>
      </c>
      <c r="AB8" s="412">
        <v>0</v>
      </c>
      <c r="AC8" s="412">
        <v>0</v>
      </c>
      <c r="AD8" s="412">
        <v>0</v>
      </c>
      <c r="AE8" s="412">
        <v>0</v>
      </c>
      <c r="AF8" s="412">
        <v>0</v>
      </c>
      <c r="AG8" s="412">
        <v>0</v>
      </c>
      <c r="AH8" s="412">
        <v>0</v>
      </c>
      <c r="AI8" s="412">
        <v>0</v>
      </c>
      <c r="AJ8" s="412">
        <v>0</v>
      </c>
      <c r="AK8" s="412">
        <v>0</v>
      </c>
      <c r="AL8" s="412">
        <v>0</v>
      </c>
      <c r="AM8" s="412">
        <v>0</v>
      </c>
      <c r="AN8" s="412">
        <v>0</v>
      </c>
      <c r="AO8" s="412">
        <v>0</v>
      </c>
      <c r="AP8" s="412">
        <v>0</v>
      </c>
      <c r="AQ8" s="412">
        <v>0</v>
      </c>
      <c r="AR8" s="412">
        <v>0</v>
      </c>
      <c r="AS8" s="412">
        <v>0</v>
      </c>
      <c r="AT8" s="412">
        <v>0</v>
      </c>
      <c r="AU8" s="412">
        <v>0</v>
      </c>
      <c r="AV8" s="412">
        <v>505.50842426823931</v>
      </c>
      <c r="AW8" s="412">
        <v>710.21289378353549</v>
      </c>
      <c r="AX8" s="412">
        <v>820.7658061912789</v>
      </c>
      <c r="AY8" s="412">
        <v>1007.9813777872349</v>
      </c>
      <c r="AZ8" s="412">
        <v>1212.5307624595152</v>
      </c>
      <c r="BA8" s="412">
        <v>1373.3434446659953</v>
      </c>
      <c r="BB8" s="412">
        <v>1529.2386319993936</v>
      </c>
      <c r="BC8" s="412">
        <v>1685.0312370699578</v>
      </c>
      <c r="BD8" s="412">
        <v>1846.9692141166404</v>
      </c>
      <c r="BE8" s="412">
        <v>2044.6946975616393</v>
      </c>
      <c r="BF8" s="412">
        <v>2184.4949999999999</v>
      </c>
      <c r="BG8" s="412">
        <v>2399.912471946795</v>
      </c>
      <c r="BH8" s="412">
        <v>2608.7809999999999</v>
      </c>
      <c r="BI8" s="412">
        <v>2824.8410963032829</v>
      </c>
      <c r="BJ8" s="412">
        <v>3059.7591478660306</v>
      </c>
      <c r="BK8" s="412">
        <v>3359.1290942770729</v>
      </c>
      <c r="BL8" s="412">
        <v>3619.5934670833412</v>
      </c>
      <c r="BM8" s="412">
        <v>3989.1991157989637</v>
      </c>
      <c r="BN8" s="412">
        <v>4200.2916762362729</v>
      </c>
      <c r="BO8" s="412">
        <v>4351.2435542558051</v>
      </c>
      <c r="BP8" s="412">
        <v>4620.0866791328817</v>
      </c>
      <c r="BQ8" s="412">
        <v>4770.7953469207459</v>
      </c>
      <c r="BR8" s="412">
        <v>5009.9905589028167</v>
      </c>
      <c r="BS8" s="412">
        <v>4766.3278780454339</v>
      </c>
      <c r="BT8" s="412">
        <v>4478.3398482512839</v>
      </c>
      <c r="BU8" s="412">
        <v>3843.2769483848429</v>
      </c>
      <c r="BV8" s="412">
        <v>3483.2904083862745</v>
      </c>
      <c r="BW8" s="412">
        <v>3014.8704733541736</v>
      </c>
      <c r="BX8" s="413">
        <v>2684.3580263869899</v>
      </c>
      <c r="BY8" s="413">
        <v>2508.8752275009056</v>
      </c>
      <c r="BZ8" s="414">
        <v>2336.314115920693</v>
      </c>
    </row>
    <row r="9" spans="1:78" ht="26.25" customHeight="1" x14ac:dyDescent="0.35">
      <c r="A9" s="316"/>
      <c r="B9" s="289" t="s">
        <v>442</v>
      </c>
      <c r="C9" s="415"/>
      <c r="D9" s="412">
        <v>0</v>
      </c>
      <c r="E9" s="412">
        <v>0</v>
      </c>
      <c r="F9" s="412">
        <v>0</v>
      </c>
      <c r="G9" s="412">
        <v>0</v>
      </c>
      <c r="H9" s="412">
        <v>0</v>
      </c>
      <c r="I9" s="412">
        <v>0</v>
      </c>
      <c r="J9" s="412">
        <v>0</v>
      </c>
      <c r="K9" s="412">
        <v>0</v>
      </c>
      <c r="L9" s="412">
        <v>0</v>
      </c>
      <c r="M9" s="412">
        <v>0</v>
      </c>
      <c r="N9" s="412">
        <v>0</v>
      </c>
      <c r="O9" s="412">
        <v>0</v>
      </c>
      <c r="P9" s="412">
        <v>0</v>
      </c>
      <c r="Q9" s="412">
        <v>0</v>
      </c>
      <c r="R9" s="412">
        <v>0</v>
      </c>
      <c r="S9" s="412">
        <v>0</v>
      </c>
      <c r="T9" s="412">
        <v>0</v>
      </c>
      <c r="U9" s="412">
        <v>0</v>
      </c>
      <c r="V9" s="412">
        <v>0</v>
      </c>
      <c r="W9" s="412">
        <v>0</v>
      </c>
      <c r="X9" s="412">
        <v>0</v>
      </c>
      <c r="Y9" s="412">
        <v>0</v>
      </c>
      <c r="Z9" s="412">
        <v>0</v>
      </c>
      <c r="AA9" s="412">
        <v>0</v>
      </c>
      <c r="AB9" s="412">
        <v>0</v>
      </c>
      <c r="AC9" s="412">
        <v>0</v>
      </c>
      <c r="AD9" s="412">
        <v>0</v>
      </c>
      <c r="AE9" s="412">
        <v>0</v>
      </c>
      <c r="AF9" s="412">
        <v>0</v>
      </c>
      <c r="AG9" s="412">
        <v>0</v>
      </c>
      <c r="AH9" s="412">
        <v>0</v>
      </c>
      <c r="AI9" s="412">
        <v>0</v>
      </c>
      <c r="AJ9" s="412">
        <v>0</v>
      </c>
      <c r="AK9" s="412">
        <v>0</v>
      </c>
      <c r="AL9" s="412">
        <v>0</v>
      </c>
      <c r="AM9" s="412">
        <v>0</v>
      </c>
      <c r="AN9" s="412">
        <v>0</v>
      </c>
      <c r="AO9" s="412">
        <v>0</v>
      </c>
      <c r="AP9" s="412">
        <v>0</v>
      </c>
      <c r="AQ9" s="412">
        <v>0</v>
      </c>
      <c r="AR9" s="412">
        <v>0</v>
      </c>
      <c r="AS9" s="412">
        <v>0</v>
      </c>
      <c r="AT9" s="412">
        <v>0</v>
      </c>
      <c r="AU9" s="412">
        <v>0</v>
      </c>
      <c r="AV9" s="412">
        <v>0</v>
      </c>
      <c r="AW9" s="412">
        <v>0</v>
      </c>
      <c r="AX9" s="412">
        <v>0</v>
      </c>
      <c r="AY9" s="412">
        <v>0</v>
      </c>
      <c r="AZ9" s="412">
        <v>0</v>
      </c>
      <c r="BA9" s="412">
        <v>0</v>
      </c>
      <c r="BB9" s="412">
        <v>0</v>
      </c>
      <c r="BC9" s="412">
        <v>0</v>
      </c>
      <c r="BD9" s="412">
        <v>0</v>
      </c>
      <c r="BE9" s="412">
        <v>0</v>
      </c>
      <c r="BF9" s="412">
        <v>6</v>
      </c>
      <c r="BG9" s="412">
        <v>6</v>
      </c>
      <c r="BH9" s="412">
        <v>7</v>
      </c>
      <c r="BI9" s="412">
        <v>7</v>
      </c>
      <c r="BJ9" s="412">
        <v>8</v>
      </c>
      <c r="BK9" s="412">
        <v>11</v>
      </c>
      <c r="BL9" s="412">
        <v>9</v>
      </c>
      <c r="BM9" s="412">
        <v>10</v>
      </c>
      <c r="BN9" s="412">
        <v>10.890517425084694</v>
      </c>
      <c r="BO9" s="412">
        <v>12.136140054957304</v>
      </c>
      <c r="BP9" s="412">
        <v>13.348137721212947</v>
      </c>
      <c r="BQ9" s="412">
        <v>13.702305472355061</v>
      </c>
      <c r="BR9" s="412">
        <v>13.70419709904372</v>
      </c>
      <c r="BS9" s="412">
        <v>13.607782300753563</v>
      </c>
      <c r="BT9" s="412">
        <v>13.191077208965412</v>
      </c>
      <c r="BU9" s="412">
        <v>10.755947703143596</v>
      </c>
      <c r="BV9" s="412">
        <v>8.9462875620579876</v>
      </c>
      <c r="BW9" s="412">
        <v>6.7819162072098136</v>
      </c>
      <c r="BX9" s="413">
        <v>5.9215041727742888</v>
      </c>
      <c r="BY9" s="413">
        <v>5.9370506128713982</v>
      </c>
      <c r="BZ9" s="414">
        <v>6.0529082759646373</v>
      </c>
    </row>
    <row r="10" spans="1:78" ht="25.5" customHeight="1" x14ac:dyDescent="0.35">
      <c r="A10" s="316"/>
      <c r="B10" s="416" t="s">
        <v>163</v>
      </c>
      <c r="C10" s="415"/>
      <c r="D10" s="408">
        <f>SUM(D11:D12)</f>
        <v>0</v>
      </c>
      <c r="E10" s="408">
        <f t="shared" ref="E10:BP10" si="4">SUM(E11:E12)</f>
        <v>0</v>
      </c>
      <c r="F10" s="408">
        <f t="shared" si="4"/>
        <v>0</v>
      </c>
      <c r="G10" s="408">
        <f t="shared" si="4"/>
        <v>0</v>
      </c>
      <c r="H10" s="408">
        <f t="shared" si="4"/>
        <v>0</v>
      </c>
      <c r="I10" s="408">
        <f t="shared" si="4"/>
        <v>0</v>
      </c>
      <c r="J10" s="408">
        <f t="shared" si="4"/>
        <v>0</v>
      </c>
      <c r="K10" s="408">
        <f t="shared" si="4"/>
        <v>0</v>
      </c>
      <c r="L10" s="408">
        <f t="shared" si="4"/>
        <v>0</v>
      </c>
      <c r="M10" s="408">
        <f t="shared" si="4"/>
        <v>0</v>
      </c>
      <c r="N10" s="408">
        <f t="shared" si="4"/>
        <v>0</v>
      </c>
      <c r="O10" s="408">
        <f t="shared" si="4"/>
        <v>0</v>
      </c>
      <c r="P10" s="408">
        <f t="shared" si="4"/>
        <v>0</v>
      </c>
      <c r="Q10" s="408">
        <f t="shared" si="4"/>
        <v>0</v>
      </c>
      <c r="R10" s="408">
        <f t="shared" si="4"/>
        <v>0</v>
      </c>
      <c r="S10" s="408">
        <f t="shared" si="4"/>
        <v>0</v>
      </c>
      <c r="T10" s="408">
        <f t="shared" si="4"/>
        <v>0</v>
      </c>
      <c r="U10" s="408">
        <f t="shared" si="4"/>
        <v>0</v>
      </c>
      <c r="V10" s="408">
        <f t="shared" si="4"/>
        <v>0</v>
      </c>
      <c r="W10" s="408">
        <f t="shared" si="4"/>
        <v>0</v>
      </c>
      <c r="X10" s="408">
        <f t="shared" si="4"/>
        <v>0</v>
      </c>
      <c r="Y10" s="408">
        <f t="shared" si="4"/>
        <v>0</v>
      </c>
      <c r="Z10" s="408">
        <f t="shared" si="4"/>
        <v>0</v>
      </c>
      <c r="AA10" s="408">
        <f t="shared" si="4"/>
        <v>0</v>
      </c>
      <c r="AB10" s="408">
        <f t="shared" si="4"/>
        <v>0</v>
      </c>
      <c r="AC10" s="408">
        <f t="shared" si="4"/>
        <v>0</v>
      </c>
      <c r="AD10" s="408">
        <f t="shared" si="4"/>
        <v>0</v>
      </c>
      <c r="AE10" s="408">
        <f t="shared" si="4"/>
        <v>0</v>
      </c>
      <c r="AF10" s="408">
        <f t="shared" si="4"/>
        <v>0</v>
      </c>
      <c r="AG10" s="408">
        <f t="shared" si="4"/>
        <v>0</v>
      </c>
      <c r="AH10" s="408">
        <f t="shared" si="4"/>
        <v>0</v>
      </c>
      <c r="AI10" s="408">
        <f t="shared" si="4"/>
        <v>0</v>
      </c>
      <c r="AJ10" s="408">
        <f t="shared" si="4"/>
        <v>0</v>
      </c>
      <c r="AK10" s="408">
        <f t="shared" si="4"/>
        <v>0</v>
      </c>
      <c r="AL10" s="408">
        <f t="shared" si="4"/>
        <v>0</v>
      </c>
      <c r="AM10" s="408">
        <f t="shared" si="4"/>
        <v>0</v>
      </c>
      <c r="AN10" s="408">
        <f t="shared" si="4"/>
        <v>0</v>
      </c>
      <c r="AO10" s="408">
        <f t="shared" si="4"/>
        <v>0</v>
      </c>
      <c r="AP10" s="408">
        <f t="shared" si="4"/>
        <v>0</v>
      </c>
      <c r="AQ10" s="408">
        <f t="shared" si="4"/>
        <v>0</v>
      </c>
      <c r="AR10" s="408">
        <f t="shared" si="4"/>
        <v>0</v>
      </c>
      <c r="AS10" s="408">
        <f t="shared" si="4"/>
        <v>0</v>
      </c>
      <c r="AT10" s="408">
        <f t="shared" si="4"/>
        <v>0</v>
      </c>
      <c r="AU10" s="408">
        <f t="shared" si="4"/>
        <v>0</v>
      </c>
      <c r="AV10" s="408">
        <f t="shared" si="4"/>
        <v>0</v>
      </c>
      <c r="AW10" s="408">
        <f t="shared" si="4"/>
        <v>0</v>
      </c>
      <c r="AX10" s="408">
        <f t="shared" si="4"/>
        <v>0</v>
      </c>
      <c r="AY10" s="408">
        <f t="shared" si="4"/>
        <v>0</v>
      </c>
      <c r="AZ10" s="408">
        <f t="shared" si="4"/>
        <v>0</v>
      </c>
      <c r="BA10" s="408">
        <f t="shared" si="4"/>
        <v>0</v>
      </c>
      <c r="BB10" s="408">
        <f t="shared" si="4"/>
        <v>0</v>
      </c>
      <c r="BC10" s="408">
        <f t="shared" si="4"/>
        <v>0</v>
      </c>
      <c r="BD10" s="408">
        <f t="shared" si="4"/>
        <v>0</v>
      </c>
      <c r="BE10" s="408">
        <f t="shared" si="4"/>
        <v>0</v>
      </c>
      <c r="BF10" s="408">
        <f t="shared" si="4"/>
        <v>0</v>
      </c>
      <c r="BG10" s="408">
        <f t="shared" si="4"/>
        <v>0</v>
      </c>
      <c r="BH10" s="408">
        <f t="shared" si="4"/>
        <v>0</v>
      </c>
      <c r="BI10" s="408">
        <f t="shared" si="4"/>
        <v>0</v>
      </c>
      <c r="BJ10" s="408">
        <f t="shared" si="4"/>
        <v>0</v>
      </c>
      <c r="BK10" s="408">
        <f t="shared" si="4"/>
        <v>0</v>
      </c>
      <c r="BL10" s="408">
        <f t="shared" si="4"/>
        <v>0</v>
      </c>
      <c r="BM10" s="408">
        <f t="shared" si="4"/>
        <v>0</v>
      </c>
      <c r="BN10" s="408">
        <f t="shared" si="4"/>
        <v>0</v>
      </c>
      <c r="BO10" s="408">
        <f t="shared" si="4"/>
        <v>0</v>
      </c>
      <c r="BP10" s="408">
        <f t="shared" si="4"/>
        <v>0</v>
      </c>
      <c r="BQ10" s="408">
        <f t="shared" ref="BQ10:BZ10" si="5">SUM(BQ11:BQ12)</f>
        <v>160.53506744000006</v>
      </c>
      <c r="BR10" s="408">
        <f t="shared" si="5"/>
        <v>1564.5904814800003</v>
      </c>
      <c r="BS10" s="408">
        <f t="shared" si="5"/>
        <v>3004.5842815999977</v>
      </c>
      <c r="BT10" s="408">
        <f t="shared" si="5"/>
        <v>5160.3792045874352</v>
      </c>
      <c r="BU10" s="408">
        <f t="shared" si="5"/>
        <v>8102.172580030071</v>
      </c>
      <c r="BV10" s="408">
        <f t="shared" si="5"/>
        <v>11307.793805475234</v>
      </c>
      <c r="BW10" s="408">
        <f t="shared" si="5"/>
        <v>14865.318328644671</v>
      </c>
      <c r="BX10" s="409">
        <f t="shared" si="5"/>
        <v>16168.357050605635</v>
      </c>
      <c r="BY10" s="409">
        <f t="shared" si="5"/>
        <v>17070.948484052718</v>
      </c>
      <c r="BZ10" s="410">
        <f t="shared" si="5"/>
        <v>17989.558316860832</v>
      </c>
    </row>
    <row r="11" spans="1:78" x14ac:dyDescent="0.35">
      <c r="A11" s="316"/>
      <c r="B11" s="417" t="s">
        <v>324</v>
      </c>
      <c r="C11" s="415"/>
      <c r="D11" s="412">
        <v>0</v>
      </c>
      <c r="E11" s="412">
        <v>0</v>
      </c>
      <c r="F11" s="412">
        <v>0</v>
      </c>
      <c r="G11" s="412">
        <v>0</v>
      </c>
      <c r="H11" s="412">
        <v>0</v>
      </c>
      <c r="I11" s="412">
        <v>0</v>
      </c>
      <c r="J11" s="412">
        <v>0</v>
      </c>
      <c r="K11" s="412">
        <v>0</v>
      </c>
      <c r="L11" s="412">
        <v>0</v>
      </c>
      <c r="M11" s="412">
        <v>0</v>
      </c>
      <c r="N11" s="412">
        <v>0</v>
      </c>
      <c r="O11" s="412">
        <v>0</v>
      </c>
      <c r="P11" s="412">
        <v>0</v>
      </c>
      <c r="Q11" s="412">
        <v>0</v>
      </c>
      <c r="R11" s="412">
        <v>0</v>
      </c>
      <c r="S11" s="412">
        <v>0</v>
      </c>
      <c r="T11" s="412">
        <v>0</v>
      </c>
      <c r="U11" s="412">
        <v>0</v>
      </c>
      <c r="V11" s="412">
        <v>0</v>
      </c>
      <c r="W11" s="412">
        <v>0</v>
      </c>
      <c r="X11" s="412">
        <v>0</v>
      </c>
      <c r="Y11" s="412">
        <v>0</v>
      </c>
      <c r="Z11" s="412">
        <v>0</v>
      </c>
      <c r="AA11" s="412">
        <v>0</v>
      </c>
      <c r="AB11" s="412">
        <v>0</v>
      </c>
      <c r="AC11" s="412">
        <v>0</v>
      </c>
      <c r="AD11" s="412">
        <v>0</v>
      </c>
      <c r="AE11" s="412">
        <v>0</v>
      </c>
      <c r="AF11" s="412">
        <v>0</v>
      </c>
      <c r="AG11" s="412">
        <v>0</v>
      </c>
      <c r="AH11" s="412">
        <v>0</v>
      </c>
      <c r="AI11" s="412">
        <v>0</v>
      </c>
      <c r="AJ11" s="412">
        <v>0</v>
      </c>
      <c r="AK11" s="412">
        <v>0</v>
      </c>
      <c r="AL11" s="412">
        <v>0</v>
      </c>
      <c r="AM11" s="412">
        <v>0</v>
      </c>
      <c r="AN11" s="412">
        <v>0</v>
      </c>
      <c r="AO11" s="412">
        <v>0</v>
      </c>
      <c r="AP11" s="412">
        <v>0</v>
      </c>
      <c r="AQ11" s="412">
        <v>0</v>
      </c>
      <c r="AR11" s="412">
        <v>0</v>
      </c>
      <c r="AS11" s="412">
        <v>0</v>
      </c>
      <c r="AT11" s="412">
        <v>0</v>
      </c>
      <c r="AU11" s="412">
        <v>0</v>
      </c>
      <c r="AV11" s="412">
        <v>0</v>
      </c>
      <c r="AW11" s="412">
        <v>0</v>
      </c>
      <c r="AX11" s="412">
        <v>0</v>
      </c>
      <c r="AY11" s="412">
        <v>0</v>
      </c>
      <c r="AZ11" s="412">
        <v>0</v>
      </c>
      <c r="BA11" s="412">
        <v>0</v>
      </c>
      <c r="BB11" s="412">
        <v>0</v>
      </c>
      <c r="BC11" s="412">
        <v>0</v>
      </c>
      <c r="BD11" s="412">
        <v>0</v>
      </c>
      <c r="BE11" s="412">
        <v>0</v>
      </c>
      <c r="BF11" s="412">
        <v>0</v>
      </c>
      <c r="BG11" s="412">
        <v>0</v>
      </c>
      <c r="BH11" s="412">
        <v>0</v>
      </c>
      <c r="BI11" s="412">
        <v>0</v>
      </c>
      <c r="BJ11" s="412">
        <v>0</v>
      </c>
      <c r="BK11" s="412">
        <v>0</v>
      </c>
      <c r="BL11" s="412">
        <v>0</v>
      </c>
      <c r="BM11" s="412">
        <v>0</v>
      </c>
      <c r="BN11" s="412">
        <v>0</v>
      </c>
      <c r="BO11" s="412">
        <v>0</v>
      </c>
      <c r="BP11" s="412">
        <v>0</v>
      </c>
      <c r="BQ11" s="412">
        <v>145.66823881438239</v>
      </c>
      <c r="BR11" s="412">
        <v>1436.2081898445697</v>
      </c>
      <c r="BS11" s="412">
        <v>2723.0163881055282</v>
      </c>
      <c r="BT11" s="412">
        <v>4480.8878750945223</v>
      </c>
      <c r="BU11" s="412">
        <v>6778.0236361801008</v>
      </c>
      <c r="BV11" s="412">
        <v>9546.1078001355436</v>
      </c>
      <c r="BW11" s="412">
        <v>12539.889454322198</v>
      </c>
      <c r="BX11" s="413">
        <v>13470.711759524644</v>
      </c>
      <c r="BY11" s="413">
        <v>14035.87520438026</v>
      </c>
      <c r="BZ11" s="414">
        <v>14599.008381216083</v>
      </c>
    </row>
    <row r="12" spans="1:78" x14ac:dyDescent="0.35">
      <c r="A12" s="316"/>
      <c r="B12" s="417" t="s">
        <v>323</v>
      </c>
      <c r="C12" s="415"/>
      <c r="D12" s="412">
        <v>0</v>
      </c>
      <c r="E12" s="412">
        <v>0</v>
      </c>
      <c r="F12" s="412">
        <v>0</v>
      </c>
      <c r="G12" s="412">
        <v>0</v>
      </c>
      <c r="H12" s="412">
        <v>0</v>
      </c>
      <c r="I12" s="412">
        <v>0</v>
      </c>
      <c r="J12" s="412">
        <v>0</v>
      </c>
      <c r="K12" s="412">
        <v>0</v>
      </c>
      <c r="L12" s="412">
        <v>0</v>
      </c>
      <c r="M12" s="412">
        <v>0</v>
      </c>
      <c r="N12" s="412">
        <v>0</v>
      </c>
      <c r="O12" s="412">
        <v>0</v>
      </c>
      <c r="P12" s="412">
        <v>0</v>
      </c>
      <c r="Q12" s="412">
        <v>0</v>
      </c>
      <c r="R12" s="412">
        <v>0</v>
      </c>
      <c r="S12" s="412">
        <v>0</v>
      </c>
      <c r="T12" s="412">
        <v>0</v>
      </c>
      <c r="U12" s="412">
        <v>0</v>
      </c>
      <c r="V12" s="412">
        <v>0</v>
      </c>
      <c r="W12" s="412">
        <v>0</v>
      </c>
      <c r="X12" s="412">
        <v>0</v>
      </c>
      <c r="Y12" s="412">
        <v>0</v>
      </c>
      <c r="Z12" s="412">
        <v>0</v>
      </c>
      <c r="AA12" s="412">
        <v>0</v>
      </c>
      <c r="AB12" s="412">
        <v>0</v>
      </c>
      <c r="AC12" s="412">
        <v>0</v>
      </c>
      <c r="AD12" s="412">
        <v>0</v>
      </c>
      <c r="AE12" s="412">
        <v>0</v>
      </c>
      <c r="AF12" s="412">
        <v>0</v>
      </c>
      <c r="AG12" s="412">
        <v>0</v>
      </c>
      <c r="AH12" s="412">
        <v>0</v>
      </c>
      <c r="AI12" s="412">
        <v>0</v>
      </c>
      <c r="AJ12" s="412">
        <v>0</v>
      </c>
      <c r="AK12" s="412">
        <v>0</v>
      </c>
      <c r="AL12" s="412">
        <v>0</v>
      </c>
      <c r="AM12" s="412">
        <v>0</v>
      </c>
      <c r="AN12" s="412">
        <v>0</v>
      </c>
      <c r="AO12" s="412">
        <v>0</v>
      </c>
      <c r="AP12" s="412">
        <v>0</v>
      </c>
      <c r="AQ12" s="412">
        <v>0</v>
      </c>
      <c r="AR12" s="412">
        <v>0</v>
      </c>
      <c r="AS12" s="412">
        <v>0</v>
      </c>
      <c r="AT12" s="412">
        <v>0</v>
      </c>
      <c r="AU12" s="412">
        <v>0</v>
      </c>
      <c r="AV12" s="412">
        <v>0</v>
      </c>
      <c r="AW12" s="412">
        <v>0</v>
      </c>
      <c r="AX12" s="412">
        <v>0</v>
      </c>
      <c r="AY12" s="412">
        <v>0</v>
      </c>
      <c r="AZ12" s="412">
        <v>0</v>
      </c>
      <c r="BA12" s="412">
        <v>0</v>
      </c>
      <c r="BB12" s="412">
        <v>0</v>
      </c>
      <c r="BC12" s="412">
        <v>0</v>
      </c>
      <c r="BD12" s="412">
        <v>0</v>
      </c>
      <c r="BE12" s="412">
        <v>0</v>
      </c>
      <c r="BF12" s="412">
        <v>0</v>
      </c>
      <c r="BG12" s="412">
        <v>0</v>
      </c>
      <c r="BH12" s="412">
        <v>0</v>
      </c>
      <c r="BI12" s="412">
        <v>0</v>
      </c>
      <c r="BJ12" s="412">
        <v>0</v>
      </c>
      <c r="BK12" s="412">
        <v>0</v>
      </c>
      <c r="BL12" s="412">
        <v>0</v>
      </c>
      <c r="BM12" s="412">
        <v>0</v>
      </c>
      <c r="BN12" s="412">
        <v>0</v>
      </c>
      <c r="BO12" s="412">
        <v>0</v>
      </c>
      <c r="BP12" s="412">
        <v>0</v>
      </c>
      <c r="BQ12" s="412">
        <v>14.866828625617664</v>
      </c>
      <c r="BR12" s="412">
        <v>128.38229163543059</v>
      </c>
      <c r="BS12" s="412">
        <v>281.56789349446962</v>
      </c>
      <c r="BT12" s="412">
        <v>679.491329492913</v>
      </c>
      <c r="BU12" s="412">
        <v>1324.1489438499705</v>
      </c>
      <c r="BV12" s="412">
        <v>1761.6860053396902</v>
      </c>
      <c r="BW12" s="412">
        <v>2325.4288743224733</v>
      </c>
      <c r="BX12" s="413">
        <v>2697.6452910809908</v>
      </c>
      <c r="BY12" s="413">
        <v>3035.0732796724587</v>
      </c>
      <c r="BZ12" s="414">
        <v>3390.5499356447499</v>
      </c>
    </row>
    <row r="13" spans="1:78" ht="27" customHeight="1" x14ac:dyDescent="0.35">
      <c r="A13" s="418"/>
      <c r="B13" s="419" t="s">
        <v>442</v>
      </c>
      <c r="C13" s="415"/>
      <c r="D13" s="412"/>
      <c r="E13" s="412"/>
      <c r="F13" s="412"/>
      <c r="G13" s="412"/>
      <c r="H13" s="412"/>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v>0.30564139441048421</v>
      </c>
      <c r="BR13" s="412">
        <v>5.721569022334136</v>
      </c>
      <c r="BS13" s="412">
        <v>11.308480768204046</v>
      </c>
      <c r="BT13" s="412">
        <v>18.514200409908543</v>
      </c>
      <c r="BU13" s="412">
        <v>29.068648049932445</v>
      </c>
      <c r="BV13" s="412">
        <v>40.5696466109274</v>
      </c>
      <c r="BW13" s="412">
        <v>53.333189632450186</v>
      </c>
      <c r="BX13" s="413">
        <v>58.008179412040448</v>
      </c>
      <c r="BY13" s="413">
        <v>61.246460558559782</v>
      </c>
      <c r="BZ13" s="414">
        <v>64.542211872339777</v>
      </c>
    </row>
    <row r="14" spans="1:78" s="232" customFormat="1" ht="25.5" customHeight="1" x14ac:dyDescent="0.35">
      <c r="A14" s="418"/>
      <c r="B14" s="420" t="s">
        <v>120</v>
      </c>
      <c r="C14" s="421"/>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v>4.7691617500000003</v>
      </c>
      <c r="BR14" s="408">
        <v>6.040064700000003</v>
      </c>
      <c r="BS14" s="408">
        <v>6.9357352999999913</v>
      </c>
      <c r="BT14" s="408">
        <v>7.3484010500000174</v>
      </c>
      <c r="BU14" s="408">
        <v>8.1204012947232584</v>
      </c>
      <c r="BV14" s="408">
        <v>8.8763419497478413</v>
      </c>
      <c r="BW14" s="408">
        <v>9.5705241295588621</v>
      </c>
      <c r="BX14" s="409">
        <v>10.29534198951689</v>
      </c>
      <c r="BY14" s="409">
        <v>11.06189628120114</v>
      </c>
      <c r="BZ14" s="410">
        <v>11.850982034953395</v>
      </c>
    </row>
    <row r="15" spans="1:78" s="232" customFormat="1" ht="26.25" customHeight="1" x14ac:dyDescent="0.35">
      <c r="B15" s="411" t="s">
        <v>122</v>
      </c>
      <c r="C15" s="421"/>
      <c r="D15" s="408">
        <v>0</v>
      </c>
      <c r="E15" s="408">
        <v>0</v>
      </c>
      <c r="F15" s="408">
        <v>0</v>
      </c>
      <c r="G15" s="408">
        <v>0</v>
      </c>
      <c r="H15" s="408">
        <v>0</v>
      </c>
      <c r="I15" s="408">
        <v>0</v>
      </c>
      <c r="J15" s="408">
        <v>0</v>
      </c>
      <c r="K15" s="408">
        <v>0</v>
      </c>
      <c r="L15" s="408">
        <v>0</v>
      </c>
      <c r="M15" s="408">
        <v>0</v>
      </c>
      <c r="N15" s="408">
        <v>0</v>
      </c>
      <c r="O15" s="408">
        <v>0</v>
      </c>
      <c r="P15" s="408">
        <v>0</v>
      </c>
      <c r="Q15" s="408">
        <v>0</v>
      </c>
      <c r="R15" s="408">
        <v>0</v>
      </c>
      <c r="S15" s="408">
        <v>0</v>
      </c>
      <c r="T15" s="408">
        <v>0</v>
      </c>
      <c r="U15" s="408">
        <v>0</v>
      </c>
      <c r="V15" s="408">
        <v>0</v>
      </c>
      <c r="W15" s="408">
        <v>0</v>
      </c>
      <c r="X15" s="408">
        <v>0</v>
      </c>
      <c r="Y15" s="408">
        <v>0</v>
      </c>
      <c r="Z15" s="408">
        <v>0</v>
      </c>
      <c r="AA15" s="408">
        <v>6</v>
      </c>
      <c r="AB15" s="408">
        <v>23.2</v>
      </c>
      <c r="AC15" s="408">
        <f t="shared" ref="AC15:BZ15" si="6">SUM(AC16:AC18)</f>
        <v>35.799999999999997</v>
      </c>
      <c r="AD15" s="408">
        <f t="shared" si="6"/>
        <v>62.4</v>
      </c>
      <c r="AE15" s="408">
        <f t="shared" si="6"/>
        <v>95.9</v>
      </c>
      <c r="AF15" s="408">
        <f t="shared" si="6"/>
        <v>127.30000000000001</v>
      </c>
      <c r="AG15" s="408">
        <f t="shared" si="6"/>
        <v>166.7</v>
      </c>
      <c r="AH15" s="408">
        <f t="shared" si="6"/>
        <v>168</v>
      </c>
      <c r="AI15" s="408">
        <f t="shared" si="6"/>
        <v>201</v>
      </c>
      <c r="AJ15" s="408">
        <f t="shared" si="6"/>
        <v>260</v>
      </c>
      <c r="AK15" s="408">
        <f t="shared" si="6"/>
        <v>330</v>
      </c>
      <c r="AL15" s="408">
        <f t="shared" si="6"/>
        <v>403</v>
      </c>
      <c r="AM15" s="408">
        <f t="shared" si="6"/>
        <v>495</v>
      </c>
      <c r="AN15" s="408">
        <f t="shared" si="6"/>
        <v>576</v>
      </c>
      <c r="AO15" s="408">
        <f t="shared" si="6"/>
        <v>686</v>
      </c>
      <c r="AP15" s="408">
        <f t="shared" si="6"/>
        <v>779</v>
      </c>
      <c r="AQ15" s="408">
        <f t="shared" si="6"/>
        <v>897.38499999999999</v>
      </c>
      <c r="AR15" s="408">
        <f t="shared" si="6"/>
        <v>1003.4670000000001</v>
      </c>
      <c r="AS15" s="408">
        <f t="shared" si="6"/>
        <v>1158.527</v>
      </c>
      <c r="AT15" s="408">
        <f t="shared" si="6"/>
        <v>1382.009</v>
      </c>
      <c r="AU15" s="408">
        <f t="shared" si="6"/>
        <v>1706.221</v>
      </c>
      <c r="AV15" s="408">
        <f t="shared" si="6"/>
        <v>1553.4739999999999</v>
      </c>
      <c r="AW15" s="408">
        <f t="shared" si="6"/>
        <v>1795.461</v>
      </c>
      <c r="AX15" s="408">
        <f t="shared" si="6"/>
        <v>1962.682</v>
      </c>
      <c r="AY15" s="408">
        <f t="shared" si="6"/>
        <v>2194.1619999999998</v>
      </c>
      <c r="AZ15" s="408">
        <f t="shared" si="6"/>
        <v>2392.893</v>
      </c>
      <c r="BA15" s="408">
        <f t="shared" si="6"/>
        <v>2521.25</v>
      </c>
      <c r="BB15" s="408">
        <f t="shared" si="6"/>
        <v>2679.9749999999999</v>
      </c>
      <c r="BC15" s="408">
        <f t="shared" si="6"/>
        <v>2822.8040000000001</v>
      </c>
      <c r="BD15" s="408">
        <f t="shared" si="6"/>
        <v>2955.1210000000001</v>
      </c>
      <c r="BE15" s="408">
        <f t="shared" si="6"/>
        <v>3124.4597597447382</v>
      </c>
      <c r="BF15" s="408">
        <f t="shared" si="6"/>
        <v>3250.6787885787207</v>
      </c>
      <c r="BG15" s="408">
        <f t="shared" si="6"/>
        <v>3457.0445494205601</v>
      </c>
      <c r="BH15" s="408">
        <f t="shared" si="6"/>
        <v>3673.5859999999998</v>
      </c>
      <c r="BI15" s="408">
        <f t="shared" si="6"/>
        <v>3924.14037813</v>
      </c>
      <c r="BJ15" s="408">
        <f t="shared" si="6"/>
        <v>4149.40578293</v>
      </c>
      <c r="BK15" s="408">
        <f t="shared" si="6"/>
        <v>4444.4350972342991</v>
      </c>
      <c r="BL15" s="408">
        <f t="shared" si="6"/>
        <v>4734.8039219600005</v>
      </c>
      <c r="BM15" s="408">
        <f t="shared" si="6"/>
        <v>5106.2537628999999</v>
      </c>
      <c r="BN15" s="408">
        <f t="shared" si="6"/>
        <v>5227.7472379531791</v>
      </c>
      <c r="BO15" s="408">
        <f t="shared" si="6"/>
        <v>5339.4256940699997</v>
      </c>
      <c r="BP15" s="408">
        <f t="shared" si="6"/>
        <v>5475.6249157700013</v>
      </c>
      <c r="BQ15" s="408">
        <f t="shared" si="6"/>
        <v>5360.0751764300812</v>
      </c>
      <c r="BR15" s="408">
        <f t="shared" si="6"/>
        <v>5421.7736767999995</v>
      </c>
      <c r="BS15" s="408">
        <f t="shared" si="6"/>
        <v>5489.5433917499959</v>
      </c>
      <c r="BT15" s="408">
        <f t="shared" si="6"/>
        <v>5482.7675999399999</v>
      </c>
      <c r="BU15" s="408">
        <f t="shared" si="6"/>
        <v>5543.1853611440301</v>
      </c>
      <c r="BV15" s="408">
        <f t="shared" si="6"/>
        <v>5760.8265737852562</v>
      </c>
      <c r="BW15" s="408">
        <f t="shared" si="6"/>
        <v>5983.7903955164893</v>
      </c>
      <c r="BX15" s="409">
        <f t="shared" si="6"/>
        <v>6154.8663190159614</v>
      </c>
      <c r="BY15" s="409">
        <f t="shared" si="6"/>
        <v>6372.109825514126</v>
      </c>
      <c r="BZ15" s="410">
        <f t="shared" si="6"/>
        <v>6614.9835523673519</v>
      </c>
    </row>
    <row r="16" spans="1:78" x14ac:dyDescent="0.35">
      <c r="A16" s="316"/>
      <c r="B16" s="417" t="s">
        <v>441</v>
      </c>
      <c r="C16" s="415"/>
      <c r="D16" s="412">
        <v>0</v>
      </c>
      <c r="E16" s="412">
        <v>0</v>
      </c>
      <c r="F16" s="412">
        <v>0</v>
      </c>
      <c r="G16" s="412">
        <v>0</v>
      </c>
      <c r="H16" s="412">
        <v>0</v>
      </c>
      <c r="I16" s="412">
        <v>0</v>
      </c>
      <c r="J16" s="412">
        <v>0</v>
      </c>
      <c r="K16" s="412">
        <v>0</v>
      </c>
      <c r="L16" s="412">
        <v>0</v>
      </c>
      <c r="M16" s="412">
        <v>0</v>
      </c>
      <c r="N16" s="412">
        <v>0</v>
      </c>
      <c r="O16" s="412">
        <v>0</v>
      </c>
      <c r="P16" s="412">
        <v>0</v>
      </c>
      <c r="Q16" s="412">
        <v>0</v>
      </c>
      <c r="R16" s="412">
        <v>0</v>
      </c>
      <c r="S16" s="412">
        <v>0</v>
      </c>
      <c r="T16" s="412">
        <v>0</v>
      </c>
      <c r="U16" s="412">
        <v>0</v>
      </c>
      <c r="V16" s="412">
        <v>0</v>
      </c>
      <c r="W16" s="412">
        <v>0</v>
      </c>
      <c r="X16" s="412">
        <v>0</v>
      </c>
      <c r="Y16" s="412">
        <v>0</v>
      </c>
      <c r="Z16" s="412">
        <v>0</v>
      </c>
      <c r="AA16" s="412">
        <v>0</v>
      </c>
      <c r="AB16" s="412">
        <v>0</v>
      </c>
      <c r="AC16" s="412">
        <v>7.6447916666666655</v>
      </c>
      <c r="AD16" s="412">
        <v>13.060404095620544</v>
      </c>
      <c r="AE16" s="412">
        <v>19.217480173446685</v>
      </c>
      <c r="AF16" s="412">
        <v>24.278010196304265</v>
      </c>
      <c r="AG16" s="412">
        <v>30.829420382504928</v>
      </c>
      <c r="AH16" s="412">
        <v>29.110512129380052</v>
      </c>
      <c r="AI16" s="412">
        <v>33.549592894152475</v>
      </c>
      <c r="AJ16" s="412">
        <v>40.369007052134776</v>
      </c>
      <c r="AK16" s="412">
        <v>46.752225119122535</v>
      </c>
      <c r="AL16" s="412">
        <v>54.320191795418218</v>
      </c>
      <c r="AM16" s="412">
        <v>59.875101756018147</v>
      </c>
      <c r="AN16" s="412">
        <v>65.101994394921959</v>
      </c>
      <c r="AO16" s="412">
        <v>74.2190013532487</v>
      </c>
      <c r="AP16" s="412">
        <v>80.449906377863556</v>
      </c>
      <c r="AQ16" s="412">
        <v>90.01536154090887</v>
      </c>
      <c r="AR16" s="412">
        <v>97.347068426548574</v>
      </c>
      <c r="AS16" s="412">
        <v>106.17280948270272</v>
      </c>
      <c r="AT16" s="412">
        <v>124.86515488177545</v>
      </c>
      <c r="AU16" s="412">
        <v>152.5137354583984</v>
      </c>
      <c r="AV16" s="412">
        <v>0</v>
      </c>
      <c r="AW16" s="412">
        <v>0</v>
      </c>
      <c r="AX16" s="412">
        <v>0</v>
      </c>
      <c r="AY16" s="412">
        <v>0</v>
      </c>
      <c r="AZ16" s="412">
        <v>0</v>
      </c>
      <c r="BA16" s="412">
        <v>0</v>
      </c>
      <c r="BB16" s="412">
        <v>0</v>
      </c>
      <c r="BC16" s="412">
        <v>0</v>
      </c>
      <c r="BD16" s="412">
        <v>0</v>
      </c>
      <c r="BE16" s="412">
        <v>0</v>
      </c>
      <c r="BF16" s="412">
        <v>0</v>
      </c>
      <c r="BG16" s="412">
        <v>0</v>
      </c>
      <c r="BH16" s="412">
        <v>0</v>
      </c>
      <c r="BI16" s="412">
        <v>0</v>
      </c>
      <c r="BJ16" s="412">
        <v>0</v>
      </c>
      <c r="BK16" s="412">
        <v>0</v>
      </c>
      <c r="BL16" s="412">
        <v>0</v>
      </c>
      <c r="BM16" s="412">
        <v>0</v>
      </c>
      <c r="BN16" s="412">
        <v>0</v>
      </c>
      <c r="BO16" s="412">
        <v>0</v>
      </c>
      <c r="BP16" s="412">
        <v>0</v>
      </c>
      <c r="BQ16" s="412">
        <v>0</v>
      </c>
      <c r="BR16" s="412">
        <v>0</v>
      </c>
      <c r="BS16" s="412">
        <v>0</v>
      </c>
      <c r="BT16" s="412">
        <v>0</v>
      </c>
      <c r="BU16" s="412">
        <v>0</v>
      </c>
      <c r="BV16" s="412">
        <v>0</v>
      </c>
      <c r="BW16" s="412">
        <v>0</v>
      </c>
      <c r="BX16" s="413">
        <v>0</v>
      </c>
      <c r="BY16" s="413">
        <v>0</v>
      </c>
      <c r="BZ16" s="414">
        <v>0</v>
      </c>
    </row>
    <row r="17" spans="1:78" x14ac:dyDescent="0.35">
      <c r="A17" s="316"/>
      <c r="B17" s="417" t="s">
        <v>324</v>
      </c>
      <c r="C17" s="415"/>
      <c r="D17" s="412">
        <v>0</v>
      </c>
      <c r="E17" s="412">
        <v>0</v>
      </c>
      <c r="F17" s="412">
        <v>0</v>
      </c>
      <c r="G17" s="412">
        <v>0</v>
      </c>
      <c r="H17" s="412">
        <v>0</v>
      </c>
      <c r="I17" s="412">
        <v>0</v>
      </c>
      <c r="J17" s="412">
        <v>0</v>
      </c>
      <c r="K17" s="412">
        <v>0</v>
      </c>
      <c r="L17" s="412">
        <v>0</v>
      </c>
      <c r="M17" s="412">
        <v>0</v>
      </c>
      <c r="N17" s="412">
        <v>0</v>
      </c>
      <c r="O17" s="412">
        <v>0</v>
      </c>
      <c r="P17" s="412">
        <v>0</v>
      </c>
      <c r="Q17" s="412">
        <v>0</v>
      </c>
      <c r="R17" s="412">
        <v>0</v>
      </c>
      <c r="S17" s="412">
        <v>0</v>
      </c>
      <c r="T17" s="412">
        <v>0</v>
      </c>
      <c r="U17" s="412">
        <v>0</v>
      </c>
      <c r="V17" s="412">
        <v>0</v>
      </c>
      <c r="W17" s="412">
        <v>0</v>
      </c>
      <c r="X17" s="412">
        <v>0</v>
      </c>
      <c r="Y17" s="412">
        <v>0</v>
      </c>
      <c r="Z17" s="412">
        <v>0</v>
      </c>
      <c r="AA17" s="412">
        <v>0</v>
      </c>
      <c r="AB17" s="412">
        <v>0</v>
      </c>
      <c r="AC17" s="412">
        <v>9.9755208333333325</v>
      </c>
      <c r="AD17" s="412">
        <v>18.142219792696004</v>
      </c>
      <c r="AE17" s="412">
        <v>27.405666970959093</v>
      </c>
      <c r="AF17" s="412">
        <v>36.975452651547229</v>
      </c>
      <c r="AG17" s="412">
        <v>47.030814376786886</v>
      </c>
      <c r="AH17" s="412">
        <v>47.094339622641513</v>
      </c>
      <c r="AI17" s="412">
        <v>56.833456698741671</v>
      </c>
      <c r="AJ17" s="412">
        <v>70.134664795816093</v>
      </c>
      <c r="AK17" s="412">
        <v>89.996179088375442</v>
      </c>
      <c r="AL17" s="412">
        <v>107.5668620138519</v>
      </c>
      <c r="AM17" s="412">
        <v>131.12117688103268</v>
      </c>
      <c r="AN17" s="412">
        <v>148.84093337854017</v>
      </c>
      <c r="AO17" s="412">
        <v>171.82790159378595</v>
      </c>
      <c r="AP17" s="412">
        <v>194.35447124132716</v>
      </c>
      <c r="AQ17" s="412">
        <v>218.41677683791443</v>
      </c>
      <c r="AR17" s="412">
        <v>236.30305082986754</v>
      </c>
      <c r="AS17" s="412">
        <v>267.54749990048106</v>
      </c>
      <c r="AT17" s="412">
        <v>311.34100986175179</v>
      </c>
      <c r="AU17" s="412">
        <v>365.16189983173882</v>
      </c>
      <c r="AV17" s="412">
        <v>0</v>
      </c>
      <c r="AW17" s="412">
        <v>0</v>
      </c>
      <c r="AX17" s="412">
        <v>0</v>
      </c>
      <c r="AY17" s="412">
        <v>0</v>
      </c>
      <c r="AZ17" s="412">
        <v>0</v>
      </c>
      <c r="BA17" s="412">
        <v>0</v>
      </c>
      <c r="BB17" s="412">
        <v>0</v>
      </c>
      <c r="BC17" s="412">
        <v>0</v>
      </c>
      <c r="BD17" s="412">
        <v>0</v>
      </c>
      <c r="BE17" s="412">
        <v>0</v>
      </c>
      <c r="BF17" s="412">
        <v>0</v>
      </c>
      <c r="BG17" s="412">
        <v>0</v>
      </c>
      <c r="BH17" s="412">
        <v>0</v>
      </c>
      <c r="BI17" s="412">
        <v>0</v>
      </c>
      <c r="BJ17" s="412">
        <v>0</v>
      </c>
      <c r="BK17" s="412">
        <v>0</v>
      </c>
      <c r="BL17" s="412">
        <v>0</v>
      </c>
      <c r="BM17" s="412">
        <v>0</v>
      </c>
      <c r="BN17" s="412">
        <v>0</v>
      </c>
      <c r="BO17" s="412">
        <v>0</v>
      </c>
      <c r="BP17" s="412">
        <v>0</v>
      </c>
      <c r="BQ17" s="412">
        <v>0</v>
      </c>
      <c r="BR17" s="412">
        <v>0</v>
      </c>
      <c r="BS17" s="412">
        <v>0</v>
      </c>
      <c r="BT17" s="412">
        <v>0</v>
      </c>
      <c r="BU17" s="412">
        <v>0</v>
      </c>
      <c r="BV17" s="412">
        <v>0</v>
      </c>
      <c r="BW17" s="412">
        <v>0</v>
      </c>
      <c r="BX17" s="413">
        <v>0</v>
      </c>
      <c r="BY17" s="413">
        <v>0</v>
      </c>
      <c r="BZ17" s="414">
        <v>0</v>
      </c>
    </row>
    <row r="18" spans="1:78" x14ac:dyDescent="0.35">
      <c r="A18" s="316"/>
      <c r="B18" s="417" t="s">
        <v>323</v>
      </c>
      <c r="C18" s="415"/>
      <c r="D18" s="412">
        <v>0</v>
      </c>
      <c r="E18" s="412">
        <v>0</v>
      </c>
      <c r="F18" s="412">
        <v>0</v>
      </c>
      <c r="G18" s="412">
        <v>0</v>
      </c>
      <c r="H18" s="412">
        <v>0</v>
      </c>
      <c r="I18" s="412">
        <v>0</v>
      </c>
      <c r="J18" s="412">
        <v>0</v>
      </c>
      <c r="K18" s="412">
        <v>0</v>
      </c>
      <c r="L18" s="412">
        <v>0</v>
      </c>
      <c r="M18" s="412">
        <v>0</v>
      </c>
      <c r="N18" s="412">
        <v>0</v>
      </c>
      <c r="O18" s="412">
        <v>0</v>
      </c>
      <c r="P18" s="412">
        <v>0</v>
      </c>
      <c r="Q18" s="412">
        <v>0</v>
      </c>
      <c r="R18" s="412">
        <v>0</v>
      </c>
      <c r="S18" s="412">
        <v>0</v>
      </c>
      <c r="T18" s="412">
        <v>0</v>
      </c>
      <c r="U18" s="412">
        <v>0</v>
      </c>
      <c r="V18" s="412">
        <v>0</v>
      </c>
      <c r="W18" s="412">
        <v>0</v>
      </c>
      <c r="X18" s="412">
        <v>0</v>
      </c>
      <c r="Y18" s="412">
        <v>0</v>
      </c>
      <c r="Z18" s="412">
        <v>0</v>
      </c>
      <c r="AA18" s="412">
        <v>0</v>
      </c>
      <c r="AB18" s="412">
        <v>0</v>
      </c>
      <c r="AC18" s="412">
        <v>18.1796875</v>
      </c>
      <c r="AD18" s="412">
        <v>31.19737611168345</v>
      </c>
      <c r="AE18" s="412">
        <v>49.276852855594228</v>
      </c>
      <c r="AF18" s="412">
        <v>66.046537152148517</v>
      </c>
      <c r="AG18" s="412">
        <v>88.839765240708175</v>
      </c>
      <c r="AH18" s="412">
        <v>91.795148247978432</v>
      </c>
      <c r="AI18" s="412">
        <v>110.61695040710585</v>
      </c>
      <c r="AJ18" s="412">
        <v>149.4963281520491</v>
      </c>
      <c r="AK18" s="412">
        <v>193.25159579250203</v>
      </c>
      <c r="AL18" s="412">
        <v>241.11294619072987</v>
      </c>
      <c r="AM18" s="412">
        <v>304.00372136294919</v>
      </c>
      <c r="AN18" s="412">
        <v>362.05707222653785</v>
      </c>
      <c r="AO18" s="412">
        <v>439.95309705296535</v>
      </c>
      <c r="AP18" s="412">
        <v>504.19562238080925</v>
      </c>
      <c r="AQ18" s="412">
        <v>588.95286162117668</v>
      </c>
      <c r="AR18" s="412">
        <v>669.81688074358397</v>
      </c>
      <c r="AS18" s="412">
        <v>784.80669061681635</v>
      </c>
      <c r="AT18" s="412">
        <v>945.80283525647269</v>
      </c>
      <c r="AU18" s="412">
        <v>1188.5453647098627</v>
      </c>
      <c r="AV18" s="412">
        <v>1553.4739999999999</v>
      </c>
      <c r="AW18" s="412">
        <v>1795.461</v>
      </c>
      <c r="AX18" s="412">
        <v>1962.682</v>
      </c>
      <c r="AY18" s="412">
        <v>2194.1619999999998</v>
      </c>
      <c r="AZ18" s="412">
        <v>2392.893</v>
      </c>
      <c r="BA18" s="412">
        <v>2521.25</v>
      </c>
      <c r="BB18" s="412">
        <v>2679.9749999999999</v>
      </c>
      <c r="BC18" s="412">
        <v>2822.8040000000001</v>
      </c>
      <c r="BD18" s="412">
        <v>2955.1210000000001</v>
      </c>
      <c r="BE18" s="412">
        <v>3124.4597597447382</v>
      </c>
      <c r="BF18" s="412">
        <v>3250.6787885787207</v>
      </c>
      <c r="BG18" s="412">
        <v>3457.0445494205601</v>
      </c>
      <c r="BH18" s="412">
        <v>3673.5859999999998</v>
      </c>
      <c r="BI18" s="412">
        <v>3924.14037813</v>
      </c>
      <c r="BJ18" s="412">
        <v>4149.40578293</v>
      </c>
      <c r="BK18" s="412">
        <v>4444.4350972342991</v>
      </c>
      <c r="BL18" s="412">
        <v>4734.8039219600005</v>
      </c>
      <c r="BM18" s="412">
        <v>5106.2537628999999</v>
      </c>
      <c r="BN18" s="412">
        <v>5227.7472379531791</v>
      </c>
      <c r="BO18" s="412">
        <v>5339.4256940699997</v>
      </c>
      <c r="BP18" s="412">
        <v>5475.6249157700013</v>
      </c>
      <c r="BQ18" s="412">
        <v>5360.0751764300812</v>
      </c>
      <c r="BR18" s="412">
        <v>5421.7736767999995</v>
      </c>
      <c r="BS18" s="412">
        <v>5489.5433917499959</v>
      </c>
      <c r="BT18" s="412">
        <v>5482.7675999399999</v>
      </c>
      <c r="BU18" s="412">
        <v>5543.1853611440301</v>
      </c>
      <c r="BV18" s="412">
        <v>5760.8265737852562</v>
      </c>
      <c r="BW18" s="412">
        <v>5983.7903955164893</v>
      </c>
      <c r="BX18" s="413">
        <v>6154.8663190159614</v>
      </c>
      <c r="BY18" s="413">
        <v>6372.109825514126</v>
      </c>
      <c r="BZ18" s="414">
        <v>6614.9835523673519</v>
      </c>
    </row>
    <row r="19" spans="1:78" ht="25.5" customHeight="1" x14ac:dyDescent="0.35">
      <c r="A19" s="316"/>
      <c r="B19" s="300" t="s">
        <v>442</v>
      </c>
      <c r="C19" s="415"/>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v>0</v>
      </c>
      <c r="AB19" s="412">
        <v>0</v>
      </c>
      <c r="AC19" s="412">
        <v>0</v>
      </c>
      <c r="AD19" s="412">
        <v>0</v>
      </c>
      <c r="AE19" s="412">
        <v>0</v>
      </c>
      <c r="AF19" s="412">
        <v>0</v>
      </c>
      <c r="AG19" s="412">
        <v>0</v>
      </c>
      <c r="AH19" s="412">
        <v>0</v>
      </c>
      <c r="AI19" s="412">
        <v>0</v>
      </c>
      <c r="AJ19" s="412">
        <v>0</v>
      </c>
      <c r="AK19" s="412">
        <v>0</v>
      </c>
      <c r="AL19" s="412">
        <v>0</v>
      </c>
      <c r="AM19" s="412">
        <v>0</v>
      </c>
      <c r="AN19" s="412">
        <v>0</v>
      </c>
      <c r="AO19" s="412">
        <v>0</v>
      </c>
      <c r="AP19" s="412">
        <v>0</v>
      </c>
      <c r="AQ19" s="412">
        <v>0</v>
      </c>
      <c r="AR19" s="412">
        <v>0</v>
      </c>
      <c r="AS19" s="412">
        <v>0</v>
      </c>
      <c r="AT19" s="412">
        <v>0</v>
      </c>
      <c r="AU19" s="412">
        <v>0</v>
      </c>
      <c r="AV19" s="412">
        <v>0</v>
      </c>
      <c r="AW19" s="412">
        <v>0</v>
      </c>
      <c r="AX19" s="412">
        <v>0</v>
      </c>
      <c r="AY19" s="412">
        <v>0</v>
      </c>
      <c r="AZ19" s="412">
        <v>0</v>
      </c>
      <c r="BA19" s="412">
        <v>0</v>
      </c>
      <c r="BB19" s="412">
        <v>0</v>
      </c>
      <c r="BC19" s="412">
        <v>0</v>
      </c>
      <c r="BD19" s="412">
        <v>0</v>
      </c>
      <c r="BE19" s="412">
        <v>0</v>
      </c>
      <c r="BF19" s="412">
        <v>0.98050926263664173</v>
      </c>
      <c r="BG19" s="412">
        <v>1.1474342087825007</v>
      </c>
      <c r="BH19" s="412">
        <v>1.2809975466972452</v>
      </c>
      <c r="BI19" s="412">
        <v>1.3551307785987141</v>
      </c>
      <c r="BJ19" s="412">
        <v>1.221531470376489</v>
      </c>
      <c r="BK19" s="412">
        <v>1.4007757285709026</v>
      </c>
      <c r="BL19" s="412">
        <v>1.8244595136349979</v>
      </c>
      <c r="BM19" s="412">
        <v>2.6194879647483651</v>
      </c>
      <c r="BN19" s="412">
        <v>2.9938302080290007</v>
      </c>
      <c r="BO19" s="412">
        <v>3.60291287894885</v>
      </c>
      <c r="BP19" s="412">
        <v>4.6984212498278017</v>
      </c>
      <c r="BQ19" s="412">
        <v>5.9388008020396468</v>
      </c>
      <c r="BR19" s="412">
        <v>7.1040986012377694</v>
      </c>
      <c r="BS19" s="412">
        <v>8.3593795663356634</v>
      </c>
      <c r="BT19" s="412">
        <v>9.8384784386129489</v>
      </c>
      <c r="BU19" s="412">
        <v>9.9468942760673063</v>
      </c>
      <c r="BV19" s="412">
        <v>10.337437617344021</v>
      </c>
      <c r="BW19" s="412">
        <v>10.737532042779359</v>
      </c>
      <c r="BX19" s="413">
        <v>11.044516928429768</v>
      </c>
      <c r="BY19" s="413">
        <v>11.434346611277215</v>
      </c>
      <c r="BZ19" s="414">
        <v>11.870168097669813</v>
      </c>
    </row>
    <row r="20" spans="1:78" s="232" customFormat="1" ht="26.25" customHeight="1" x14ac:dyDescent="0.35">
      <c r="B20" s="416" t="s">
        <v>157</v>
      </c>
      <c r="C20" s="421"/>
      <c r="D20" s="408">
        <v>0</v>
      </c>
      <c r="E20" s="408">
        <v>0</v>
      </c>
      <c r="F20" s="408">
        <v>0</v>
      </c>
      <c r="G20" s="408">
        <v>0</v>
      </c>
      <c r="H20" s="408">
        <v>0</v>
      </c>
      <c r="I20" s="408">
        <v>0</v>
      </c>
      <c r="J20" s="408">
        <v>0</v>
      </c>
      <c r="K20" s="408">
        <v>0</v>
      </c>
      <c r="L20" s="408">
        <v>0</v>
      </c>
      <c r="M20" s="408">
        <v>0</v>
      </c>
      <c r="N20" s="408">
        <v>0</v>
      </c>
      <c r="O20" s="408">
        <v>0</v>
      </c>
      <c r="P20" s="408">
        <v>0</v>
      </c>
      <c r="Q20" s="408">
        <v>0</v>
      </c>
      <c r="R20" s="408">
        <v>0</v>
      </c>
      <c r="S20" s="408">
        <v>0</v>
      </c>
      <c r="T20" s="408">
        <v>0</v>
      </c>
      <c r="U20" s="408">
        <v>0</v>
      </c>
      <c r="V20" s="408">
        <v>0</v>
      </c>
      <c r="W20" s="408">
        <v>0</v>
      </c>
      <c r="X20" s="408">
        <v>0</v>
      </c>
      <c r="Y20" s="408">
        <v>0</v>
      </c>
      <c r="Z20" s="408">
        <v>0</v>
      </c>
      <c r="AA20" s="408">
        <v>0</v>
      </c>
      <c r="AB20" s="408">
        <v>0</v>
      </c>
      <c r="AC20" s="408">
        <v>0</v>
      </c>
      <c r="AD20" s="408">
        <v>0</v>
      </c>
      <c r="AE20" s="408">
        <v>0.2</v>
      </c>
      <c r="AF20" s="408">
        <f t="shared" ref="AF20:BZ20" si="7">SUM(AF21:AF23)</f>
        <v>8.1999999999999993</v>
      </c>
      <c r="AG20" s="408">
        <f t="shared" si="7"/>
        <v>19.8</v>
      </c>
      <c r="AH20" s="408">
        <f t="shared" si="7"/>
        <v>47</v>
      </c>
      <c r="AI20" s="408">
        <f t="shared" si="7"/>
        <v>79</v>
      </c>
      <c r="AJ20" s="408">
        <f t="shared" si="7"/>
        <v>125.00000000000001</v>
      </c>
      <c r="AK20" s="408">
        <f t="shared" si="7"/>
        <v>173</v>
      </c>
      <c r="AL20" s="408">
        <f t="shared" si="7"/>
        <v>236</v>
      </c>
      <c r="AM20" s="408">
        <f t="shared" si="7"/>
        <v>304</v>
      </c>
      <c r="AN20" s="408">
        <f t="shared" si="7"/>
        <v>356</v>
      </c>
      <c r="AO20" s="408">
        <f t="shared" si="7"/>
        <v>422</v>
      </c>
      <c r="AP20" s="408">
        <f t="shared" si="7"/>
        <v>514</v>
      </c>
      <c r="AQ20" s="408">
        <f t="shared" si="7"/>
        <v>596.22199999999998</v>
      </c>
      <c r="AR20" s="408">
        <f t="shared" si="7"/>
        <v>675.34</v>
      </c>
      <c r="AS20" s="408">
        <f t="shared" si="7"/>
        <v>769.49900000000002</v>
      </c>
      <c r="AT20" s="408">
        <f t="shared" si="7"/>
        <v>883.25800000000027</v>
      </c>
      <c r="AU20" s="408">
        <f t="shared" si="7"/>
        <v>1061.8779999999999</v>
      </c>
      <c r="AV20" s="408">
        <f t="shared" si="7"/>
        <v>68.302000000000007</v>
      </c>
      <c r="AW20" s="408">
        <f t="shared" si="7"/>
        <v>0</v>
      </c>
      <c r="AX20" s="408">
        <f t="shared" si="7"/>
        <v>0</v>
      </c>
      <c r="AY20" s="408">
        <f t="shared" si="7"/>
        <v>0</v>
      </c>
      <c r="AZ20" s="408">
        <f t="shared" si="7"/>
        <v>0</v>
      </c>
      <c r="BA20" s="408">
        <f t="shared" si="7"/>
        <v>0</v>
      </c>
      <c r="BB20" s="408">
        <f t="shared" si="7"/>
        <v>0</v>
      </c>
      <c r="BC20" s="408">
        <f t="shared" si="7"/>
        <v>0</v>
      </c>
      <c r="BD20" s="408">
        <f t="shared" si="7"/>
        <v>0</v>
      </c>
      <c r="BE20" s="408">
        <f t="shared" si="7"/>
        <v>0</v>
      </c>
      <c r="BF20" s="408">
        <f t="shared" si="7"/>
        <v>0</v>
      </c>
      <c r="BG20" s="408">
        <f t="shared" si="7"/>
        <v>0</v>
      </c>
      <c r="BH20" s="408">
        <f t="shared" si="7"/>
        <v>0</v>
      </c>
      <c r="BI20" s="408">
        <f t="shared" si="7"/>
        <v>0</v>
      </c>
      <c r="BJ20" s="408">
        <f t="shared" si="7"/>
        <v>0</v>
      </c>
      <c r="BK20" s="408">
        <f t="shared" si="7"/>
        <v>0</v>
      </c>
      <c r="BL20" s="408">
        <f t="shared" si="7"/>
        <v>0</v>
      </c>
      <c r="BM20" s="408">
        <f t="shared" si="7"/>
        <v>0</v>
      </c>
      <c r="BN20" s="408">
        <f t="shared" si="7"/>
        <v>0</v>
      </c>
      <c r="BO20" s="408">
        <f t="shared" si="7"/>
        <v>0</v>
      </c>
      <c r="BP20" s="408">
        <f t="shared" si="7"/>
        <v>0</v>
      </c>
      <c r="BQ20" s="408">
        <f t="shared" si="7"/>
        <v>0</v>
      </c>
      <c r="BR20" s="408">
        <f t="shared" si="7"/>
        <v>0</v>
      </c>
      <c r="BS20" s="408">
        <f t="shared" si="7"/>
        <v>0</v>
      </c>
      <c r="BT20" s="408">
        <f t="shared" si="7"/>
        <v>0</v>
      </c>
      <c r="BU20" s="408">
        <f t="shared" si="7"/>
        <v>0</v>
      </c>
      <c r="BV20" s="408">
        <f t="shared" si="7"/>
        <v>0</v>
      </c>
      <c r="BW20" s="408">
        <f t="shared" si="7"/>
        <v>0</v>
      </c>
      <c r="BX20" s="409">
        <f t="shared" si="7"/>
        <v>0</v>
      </c>
      <c r="BY20" s="409">
        <f t="shared" si="7"/>
        <v>0</v>
      </c>
      <c r="BZ20" s="410">
        <f t="shared" si="7"/>
        <v>0</v>
      </c>
    </row>
    <row r="21" spans="1:78" x14ac:dyDescent="0.35">
      <c r="A21" s="316"/>
      <c r="B21" s="417" t="s">
        <v>441</v>
      </c>
      <c r="C21" s="415"/>
      <c r="D21" s="412">
        <v>0</v>
      </c>
      <c r="E21" s="412">
        <v>0</v>
      </c>
      <c r="F21" s="412">
        <v>0</v>
      </c>
      <c r="G21" s="412">
        <v>0</v>
      </c>
      <c r="H21" s="412">
        <v>0</v>
      </c>
      <c r="I21" s="412">
        <v>0</v>
      </c>
      <c r="J21" s="412">
        <v>0</v>
      </c>
      <c r="K21" s="412">
        <v>0</v>
      </c>
      <c r="L21" s="412">
        <v>0</v>
      </c>
      <c r="M21" s="412">
        <v>0</v>
      </c>
      <c r="N21" s="412">
        <v>0</v>
      </c>
      <c r="O21" s="412">
        <v>0</v>
      </c>
      <c r="P21" s="412">
        <v>0</v>
      </c>
      <c r="Q21" s="412">
        <v>0</v>
      </c>
      <c r="R21" s="412">
        <v>0</v>
      </c>
      <c r="S21" s="412">
        <v>0</v>
      </c>
      <c r="T21" s="412">
        <v>0</v>
      </c>
      <c r="U21" s="412">
        <v>0</v>
      </c>
      <c r="V21" s="412">
        <v>0</v>
      </c>
      <c r="W21" s="412">
        <v>0</v>
      </c>
      <c r="X21" s="412">
        <v>0</v>
      </c>
      <c r="Y21" s="412">
        <v>0</v>
      </c>
      <c r="Z21" s="412">
        <v>0</v>
      </c>
      <c r="AA21" s="412">
        <v>0</v>
      </c>
      <c r="AB21" s="412">
        <v>0</v>
      </c>
      <c r="AC21" s="412">
        <v>0</v>
      </c>
      <c r="AD21" s="412">
        <v>0</v>
      </c>
      <c r="AE21" s="412">
        <v>0</v>
      </c>
      <c r="AF21" s="412">
        <v>0.81776216467309248</v>
      </c>
      <c r="AG21" s="412">
        <v>4.0289296143389386</v>
      </c>
      <c r="AH21" s="412">
        <v>9.1014969282685811</v>
      </c>
      <c r="AI21" s="412">
        <v>11.640236243555856</v>
      </c>
      <c r="AJ21" s="412">
        <v>13.630234353478913</v>
      </c>
      <c r="AK21" s="412">
        <v>15.590189419879557</v>
      </c>
      <c r="AL21" s="412">
        <v>17.539349755901764</v>
      </c>
      <c r="AM21" s="412">
        <v>18.772171160752329</v>
      </c>
      <c r="AN21" s="412">
        <v>18.932891833284359</v>
      </c>
      <c r="AO21" s="412">
        <v>19.456935976129234</v>
      </c>
      <c r="AP21" s="412">
        <v>20.544119957107366</v>
      </c>
      <c r="AQ21" s="412">
        <v>21.373524682261195</v>
      </c>
      <c r="AR21" s="412">
        <v>22.393906028598739</v>
      </c>
      <c r="AS21" s="412">
        <v>23.906947632296195</v>
      </c>
      <c r="AT21" s="412">
        <v>26.429268414933048</v>
      </c>
      <c r="AU21" s="412">
        <v>30.590785383135724</v>
      </c>
      <c r="AV21" s="412">
        <v>1.9676571350371104</v>
      </c>
      <c r="AW21" s="412">
        <v>0</v>
      </c>
      <c r="AX21" s="412">
        <v>0</v>
      </c>
      <c r="AY21" s="412">
        <v>0</v>
      </c>
      <c r="AZ21" s="412">
        <v>0</v>
      </c>
      <c r="BA21" s="412">
        <v>0</v>
      </c>
      <c r="BB21" s="412">
        <v>0</v>
      </c>
      <c r="BC21" s="412">
        <v>0</v>
      </c>
      <c r="BD21" s="412">
        <v>0</v>
      </c>
      <c r="BE21" s="412">
        <v>0</v>
      </c>
      <c r="BF21" s="412">
        <v>0</v>
      </c>
      <c r="BG21" s="412">
        <v>0</v>
      </c>
      <c r="BH21" s="412">
        <v>0</v>
      </c>
      <c r="BI21" s="412">
        <v>0</v>
      </c>
      <c r="BJ21" s="412">
        <v>0</v>
      </c>
      <c r="BK21" s="412">
        <v>0</v>
      </c>
      <c r="BL21" s="412">
        <v>0</v>
      </c>
      <c r="BM21" s="412">
        <v>0</v>
      </c>
      <c r="BN21" s="412">
        <v>0</v>
      </c>
      <c r="BO21" s="412">
        <v>0</v>
      </c>
      <c r="BP21" s="412">
        <v>0</v>
      </c>
      <c r="BQ21" s="412">
        <v>0</v>
      </c>
      <c r="BR21" s="412">
        <v>0</v>
      </c>
      <c r="BS21" s="412">
        <v>0</v>
      </c>
      <c r="BT21" s="412">
        <v>0</v>
      </c>
      <c r="BU21" s="412">
        <v>0</v>
      </c>
      <c r="BV21" s="412">
        <v>0</v>
      </c>
      <c r="BW21" s="412">
        <v>0</v>
      </c>
      <c r="BX21" s="413">
        <v>0</v>
      </c>
      <c r="BY21" s="413">
        <v>0</v>
      </c>
      <c r="BZ21" s="414">
        <v>0</v>
      </c>
    </row>
    <row r="22" spans="1:78" x14ac:dyDescent="0.35">
      <c r="A22" s="316"/>
      <c r="B22" s="417" t="s">
        <v>324</v>
      </c>
      <c r="C22" s="415"/>
      <c r="D22" s="412">
        <v>0</v>
      </c>
      <c r="E22" s="412">
        <v>0</v>
      </c>
      <c r="F22" s="412">
        <v>0</v>
      </c>
      <c r="G22" s="412">
        <v>0</v>
      </c>
      <c r="H22" s="412">
        <v>0</v>
      </c>
      <c r="I22" s="412">
        <v>0</v>
      </c>
      <c r="J22" s="412">
        <v>0</v>
      </c>
      <c r="K22" s="412">
        <v>0</v>
      </c>
      <c r="L22" s="412">
        <v>0</v>
      </c>
      <c r="M22" s="412">
        <v>0</v>
      </c>
      <c r="N22" s="412">
        <v>0</v>
      </c>
      <c r="O22" s="412">
        <v>0</v>
      </c>
      <c r="P22" s="412">
        <v>0</v>
      </c>
      <c r="Q22" s="412">
        <v>0</v>
      </c>
      <c r="R22" s="412">
        <v>0</v>
      </c>
      <c r="S22" s="412">
        <v>0</v>
      </c>
      <c r="T22" s="412">
        <v>0</v>
      </c>
      <c r="U22" s="412">
        <v>0</v>
      </c>
      <c r="V22" s="412">
        <v>0</v>
      </c>
      <c r="W22" s="412">
        <v>0</v>
      </c>
      <c r="X22" s="412">
        <v>0</v>
      </c>
      <c r="Y22" s="412">
        <v>0</v>
      </c>
      <c r="Z22" s="412">
        <v>0</v>
      </c>
      <c r="AA22" s="412">
        <v>0</v>
      </c>
      <c r="AB22" s="412">
        <v>0</v>
      </c>
      <c r="AC22" s="412">
        <v>0</v>
      </c>
      <c r="AD22" s="412">
        <v>0</v>
      </c>
      <c r="AE22" s="412">
        <v>0</v>
      </c>
      <c r="AF22" s="412">
        <v>7.3822378353269071</v>
      </c>
      <c r="AG22" s="412">
        <v>15.771070385661062</v>
      </c>
      <c r="AH22" s="412">
        <v>37.898503071731419</v>
      </c>
      <c r="AI22" s="412">
        <v>64.855703618254054</v>
      </c>
      <c r="AJ22" s="412">
        <v>96.569209265311542</v>
      </c>
      <c r="AK22" s="412">
        <v>127.84580671123882</v>
      </c>
      <c r="AL22" s="412">
        <v>169.68592537968243</v>
      </c>
      <c r="AM22" s="412">
        <v>214.43796792257592</v>
      </c>
      <c r="AN22" s="412">
        <v>245.28870869995595</v>
      </c>
      <c r="AO22" s="412">
        <v>282.49343254041281</v>
      </c>
      <c r="AP22" s="412">
        <v>335.26923366467042</v>
      </c>
      <c r="AQ22" s="412">
        <v>380.55923785764566</v>
      </c>
      <c r="AR22" s="412">
        <v>421.4691414374301</v>
      </c>
      <c r="AS22" s="412">
        <v>470.12556674757064</v>
      </c>
      <c r="AT22" s="412">
        <v>529.02542592395196</v>
      </c>
      <c r="AU22" s="412">
        <v>628.73314831467371</v>
      </c>
      <c r="AV22" s="412">
        <v>40.441304458882144</v>
      </c>
      <c r="AW22" s="412">
        <v>0</v>
      </c>
      <c r="AX22" s="412">
        <v>0</v>
      </c>
      <c r="AY22" s="412">
        <v>0</v>
      </c>
      <c r="AZ22" s="412">
        <v>0</v>
      </c>
      <c r="BA22" s="412">
        <v>0</v>
      </c>
      <c r="BB22" s="412">
        <v>0</v>
      </c>
      <c r="BC22" s="412">
        <v>0</v>
      </c>
      <c r="BD22" s="412">
        <v>0</v>
      </c>
      <c r="BE22" s="412">
        <v>0</v>
      </c>
      <c r="BF22" s="412">
        <v>0</v>
      </c>
      <c r="BG22" s="412">
        <v>0</v>
      </c>
      <c r="BH22" s="412">
        <v>0</v>
      </c>
      <c r="BI22" s="412">
        <v>0</v>
      </c>
      <c r="BJ22" s="412">
        <v>0</v>
      </c>
      <c r="BK22" s="412">
        <v>0</v>
      </c>
      <c r="BL22" s="412">
        <v>0</v>
      </c>
      <c r="BM22" s="412">
        <v>0</v>
      </c>
      <c r="BN22" s="412">
        <v>0</v>
      </c>
      <c r="BO22" s="412">
        <v>0</v>
      </c>
      <c r="BP22" s="412">
        <v>0</v>
      </c>
      <c r="BQ22" s="412">
        <v>0</v>
      </c>
      <c r="BR22" s="412">
        <v>0</v>
      </c>
      <c r="BS22" s="412">
        <v>0</v>
      </c>
      <c r="BT22" s="412">
        <v>0</v>
      </c>
      <c r="BU22" s="412">
        <v>0</v>
      </c>
      <c r="BV22" s="412">
        <v>0</v>
      </c>
      <c r="BW22" s="412">
        <v>0</v>
      </c>
      <c r="BX22" s="413">
        <v>0</v>
      </c>
      <c r="BY22" s="413">
        <v>0</v>
      </c>
      <c r="BZ22" s="414">
        <v>0</v>
      </c>
    </row>
    <row r="23" spans="1:78" s="338" customFormat="1" ht="25.5" customHeight="1" thickBot="1" x14ac:dyDescent="0.3">
      <c r="B23" s="422" t="s">
        <v>323</v>
      </c>
      <c r="C23" s="423"/>
      <c r="D23" s="424">
        <v>0</v>
      </c>
      <c r="E23" s="424">
        <v>0</v>
      </c>
      <c r="F23" s="424">
        <v>0</v>
      </c>
      <c r="G23" s="424">
        <v>0</v>
      </c>
      <c r="H23" s="424">
        <v>0</v>
      </c>
      <c r="I23" s="424">
        <v>0</v>
      </c>
      <c r="J23" s="424">
        <v>0</v>
      </c>
      <c r="K23" s="424">
        <v>0</v>
      </c>
      <c r="L23" s="424">
        <v>0</v>
      </c>
      <c r="M23" s="424">
        <v>0</v>
      </c>
      <c r="N23" s="424">
        <v>0</v>
      </c>
      <c r="O23" s="424">
        <v>0</v>
      </c>
      <c r="P23" s="424">
        <v>0</v>
      </c>
      <c r="Q23" s="424">
        <v>0</v>
      </c>
      <c r="R23" s="424">
        <v>0</v>
      </c>
      <c r="S23" s="424">
        <v>0</v>
      </c>
      <c r="T23" s="424">
        <v>0</v>
      </c>
      <c r="U23" s="424">
        <v>0</v>
      </c>
      <c r="V23" s="424">
        <v>0</v>
      </c>
      <c r="W23" s="424">
        <v>0</v>
      </c>
      <c r="X23" s="424">
        <v>0</v>
      </c>
      <c r="Y23" s="424">
        <v>0</v>
      </c>
      <c r="Z23" s="424">
        <v>0</v>
      </c>
      <c r="AA23" s="424">
        <v>0</v>
      </c>
      <c r="AB23" s="424">
        <v>0</v>
      </c>
      <c r="AC23" s="424">
        <v>0</v>
      </c>
      <c r="AD23" s="424">
        <v>0</v>
      </c>
      <c r="AE23" s="424">
        <v>0</v>
      </c>
      <c r="AF23" s="424">
        <v>0</v>
      </c>
      <c r="AG23" s="424">
        <v>0</v>
      </c>
      <c r="AH23" s="424">
        <v>0</v>
      </c>
      <c r="AI23" s="424">
        <v>2.5040601381900864</v>
      </c>
      <c r="AJ23" s="424">
        <v>14.800556381209555</v>
      </c>
      <c r="AK23" s="424">
        <v>29.564003868881628</v>
      </c>
      <c r="AL23" s="424">
        <v>48.774724864415802</v>
      </c>
      <c r="AM23" s="424">
        <v>70.789860916671742</v>
      </c>
      <c r="AN23" s="424">
        <v>91.778399466759709</v>
      </c>
      <c r="AO23" s="424">
        <v>120.04963148345799</v>
      </c>
      <c r="AP23" s="424">
        <v>158.18664637822221</v>
      </c>
      <c r="AQ23" s="424">
        <v>194.28923746009318</v>
      </c>
      <c r="AR23" s="424">
        <v>231.47695253397123</v>
      </c>
      <c r="AS23" s="424">
        <v>275.4664856201332</v>
      </c>
      <c r="AT23" s="424">
        <v>327.80330566111519</v>
      </c>
      <c r="AU23" s="424">
        <v>402.55406630219051</v>
      </c>
      <c r="AV23" s="424">
        <v>25.893038406080755</v>
      </c>
      <c r="AW23" s="424">
        <v>0</v>
      </c>
      <c r="AX23" s="424">
        <v>0</v>
      </c>
      <c r="AY23" s="424">
        <v>0</v>
      </c>
      <c r="AZ23" s="424">
        <v>0</v>
      </c>
      <c r="BA23" s="424">
        <v>0</v>
      </c>
      <c r="BB23" s="424">
        <v>0</v>
      </c>
      <c r="BC23" s="424">
        <v>0</v>
      </c>
      <c r="BD23" s="424">
        <v>0</v>
      </c>
      <c r="BE23" s="424">
        <v>0</v>
      </c>
      <c r="BF23" s="424">
        <v>0</v>
      </c>
      <c r="BG23" s="424">
        <v>0</v>
      </c>
      <c r="BH23" s="424">
        <v>0</v>
      </c>
      <c r="BI23" s="424">
        <v>0</v>
      </c>
      <c r="BJ23" s="424">
        <v>0</v>
      </c>
      <c r="BK23" s="424">
        <v>0</v>
      </c>
      <c r="BL23" s="424">
        <v>0</v>
      </c>
      <c r="BM23" s="424">
        <v>0</v>
      </c>
      <c r="BN23" s="424">
        <v>0</v>
      </c>
      <c r="BO23" s="424">
        <v>0</v>
      </c>
      <c r="BP23" s="424">
        <v>0</v>
      </c>
      <c r="BQ23" s="424">
        <v>0</v>
      </c>
      <c r="BR23" s="424">
        <v>0</v>
      </c>
      <c r="BS23" s="424">
        <v>0</v>
      </c>
      <c r="BT23" s="424">
        <v>0</v>
      </c>
      <c r="BU23" s="424">
        <v>0</v>
      </c>
      <c r="BV23" s="424">
        <v>0</v>
      </c>
      <c r="BW23" s="424">
        <v>0</v>
      </c>
      <c r="BX23" s="424">
        <v>0</v>
      </c>
      <c r="BY23" s="424">
        <v>0</v>
      </c>
      <c r="BZ23" s="425">
        <v>0</v>
      </c>
    </row>
    <row r="24" spans="1:78" ht="26.25" customHeight="1" x14ac:dyDescent="0.35">
      <c r="A24" s="346"/>
      <c r="B24" s="88" t="s">
        <v>440</v>
      </c>
      <c r="D24" s="42" t="s">
        <v>619</v>
      </c>
      <c r="E24" s="42" t="s">
        <v>620</v>
      </c>
      <c r="F24" s="42" t="s">
        <v>621</v>
      </c>
      <c r="G24" s="42" t="s">
        <v>622</v>
      </c>
      <c r="H24" s="42" t="s">
        <v>623</v>
      </c>
      <c r="I24" s="42" t="s">
        <v>624</v>
      </c>
      <c r="J24" s="42" t="s">
        <v>625</v>
      </c>
      <c r="K24" s="42" t="s">
        <v>626</v>
      </c>
      <c r="L24" s="42" t="s">
        <v>627</v>
      </c>
      <c r="M24" s="42" t="s">
        <v>628</v>
      </c>
      <c r="N24" s="42" t="s">
        <v>629</v>
      </c>
      <c r="O24" s="42" t="s">
        <v>630</v>
      </c>
      <c r="P24" s="42" t="s">
        <v>631</v>
      </c>
      <c r="Q24" s="42" t="s">
        <v>632</v>
      </c>
      <c r="R24" s="42" t="s">
        <v>633</v>
      </c>
      <c r="S24" s="42" t="s">
        <v>634</v>
      </c>
      <c r="T24" s="42" t="s">
        <v>635</v>
      </c>
      <c r="U24" s="42" t="s">
        <v>636</v>
      </c>
      <c r="V24" s="42" t="s">
        <v>637</v>
      </c>
      <c r="W24" s="42" t="s">
        <v>638</v>
      </c>
      <c r="X24" s="42" t="s">
        <v>639</v>
      </c>
      <c r="Y24" s="42" t="s">
        <v>640</v>
      </c>
      <c r="Z24" s="42" t="s">
        <v>641</v>
      </c>
      <c r="AA24" s="42" t="s">
        <v>642</v>
      </c>
      <c r="AB24" s="42" t="s">
        <v>643</v>
      </c>
      <c r="AC24" s="42" t="s">
        <v>644</v>
      </c>
      <c r="AD24" s="42" t="s">
        <v>645</v>
      </c>
      <c r="AE24" s="42" t="s">
        <v>646</v>
      </c>
      <c r="AF24" s="42" t="s">
        <v>647</v>
      </c>
      <c r="AG24" s="42" t="s">
        <v>648</v>
      </c>
      <c r="AH24" s="42" t="s">
        <v>649</v>
      </c>
      <c r="AI24" s="42" t="s">
        <v>650</v>
      </c>
      <c r="AJ24" s="42" t="s">
        <v>651</v>
      </c>
      <c r="AK24" s="42" t="s">
        <v>652</v>
      </c>
      <c r="AL24" s="42" t="s">
        <v>653</v>
      </c>
      <c r="AM24" s="42" t="s">
        <v>654</v>
      </c>
      <c r="AN24" s="42" t="s">
        <v>655</v>
      </c>
      <c r="AO24" s="42" t="s">
        <v>656</v>
      </c>
      <c r="AP24" s="42" t="s">
        <v>657</v>
      </c>
      <c r="AQ24" s="42" t="s">
        <v>658</v>
      </c>
      <c r="AR24" s="42" t="s">
        <v>659</v>
      </c>
      <c r="AS24" s="42" t="s">
        <v>660</v>
      </c>
      <c r="AT24" s="42" t="s">
        <v>661</v>
      </c>
      <c r="AU24" s="42" t="s">
        <v>662</v>
      </c>
      <c r="AV24" s="42" t="s">
        <v>663</v>
      </c>
      <c r="AW24" s="42" t="s">
        <v>664</v>
      </c>
      <c r="AX24" s="42" t="s">
        <v>665</v>
      </c>
      <c r="AY24" s="42" t="s">
        <v>589</v>
      </c>
      <c r="AZ24" s="42" t="s">
        <v>590</v>
      </c>
      <c r="BA24" s="42" t="s">
        <v>591</v>
      </c>
      <c r="BB24" s="42" t="s">
        <v>592</v>
      </c>
      <c r="BC24" s="42" t="s">
        <v>593</v>
      </c>
      <c r="BD24" s="42" t="s">
        <v>594</v>
      </c>
      <c r="BE24" s="42" t="s">
        <v>595</v>
      </c>
      <c r="BF24" s="42" t="s">
        <v>596</v>
      </c>
      <c r="BG24" s="42" t="s">
        <v>597</v>
      </c>
      <c r="BH24" s="42" t="s">
        <v>598</v>
      </c>
      <c r="BI24" s="42" t="s">
        <v>599</v>
      </c>
      <c r="BJ24" s="42" t="s">
        <v>600</v>
      </c>
      <c r="BK24" s="42" t="s">
        <v>601</v>
      </c>
      <c r="BL24" s="42" t="s">
        <v>602</v>
      </c>
      <c r="BM24" s="42" t="s">
        <v>603</v>
      </c>
      <c r="BN24" s="42" t="s">
        <v>604</v>
      </c>
      <c r="BO24" s="42" t="s">
        <v>605</v>
      </c>
      <c r="BP24" s="42" t="s">
        <v>606</v>
      </c>
      <c r="BQ24" s="42" t="s">
        <v>607</v>
      </c>
      <c r="BR24" s="42" t="s">
        <v>608</v>
      </c>
      <c r="BS24" s="42" t="s">
        <v>609</v>
      </c>
      <c r="BT24" s="42" t="s">
        <v>610</v>
      </c>
      <c r="BU24" s="42" t="s">
        <v>611</v>
      </c>
      <c r="BV24" s="42" t="s">
        <v>612</v>
      </c>
      <c r="BW24" s="42" t="s">
        <v>613</v>
      </c>
      <c r="BX24" s="42" t="s">
        <v>614</v>
      </c>
      <c r="BY24" s="42" t="s">
        <v>615</v>
      </c>
      <c r="BZ24" s="43" t="s">
        <v>616</v>
      </c>
    </row>
    <row r="25" spans="1:78" x14ac:dyDescent="0.35">
      <c r="A25" s="346"/>
      <c r="B25" s="370" t="s">
        <v>222</v>
      </c>
      <c r="C25" s="371"/>
      <c r="D25" s="279" t="s">
        <v>617</v>
      </c>
      <c r="E25" s="279" t="s">
        <v>617</v>
      </c>
      <c r="F25" s="279" t="s">
        <v>617</v>
      </c>
      <c r="G25" s="279" t="s">
        <v>617</v>
      </c>
      <c r="H25" s="279" t="s">
        <v>617</v>
      </c>
      <c r="I25" s="279" t="s">
        <v>617</v>
      </c>
      <c r="J25" s="279" t="s">
        <v>617</v>
      </c>
      <c r="K25" s="279" t="s">
        <v>617</v>
      </c>
      <c r="L25" s="279" t="s">
        <v>617</v>
      </c>
      <c r="M25" s="279" t="s">
        <v>617</v>
      </c>
      <c r="N25" s="279" t="s">
        <v>617</v>
      </c>
      <c r="O25" s="279" t="s">
        <v>617</v>
      </c>
      <c r="P25" s="279" t="s">
        <v>617</v>
      </c>
      <c r="Q25" s="279" t="s">
        <v>617</v>
      </c>
      <c r="R25" s="279" t="s">
        <v>617</v>
      </c>
      <c r="S25" s="279" t="s">
        <v>617</v>
      </c>
      <c r="T25" s="279" t="s">
        <v>617</v>
      </c>
      <c r="U25" s="279" t="s">
        <v>617</v>
      </c>
      <c r="V25" s="279" t="s">
        <v>617</v>
      </c>
      <c r="W25" s="279" t="s">
        <v>617</v>
      </c>
      <c r="X25" s="279" t="s">
        <v>617</v>
      </c>
      <c r="Y25" s="279" t="s">
        <v>617</v>
      </c>
      <c r="Z25" s="279" t="s">
        <v>617</v>
      </c>
      <c r="AA25" s="279" t="s">
        <v>617</v>
      </c>
      <c r="AB25" s="279" t="s">
        <v>617</v>
      </c>
      <c r="AC25" s="279" t="s">
        <v>617</v>
      </c>
      <c r="AD25" s="279" t="s">
        <v>617</v>
      </c>
      <c r="AE25" s="279" t="s">
        <v>617</v>
      </c>
      <c r="AF25" s="279" t="s">
        <v>617</v>
      </c>
      <c r="AG25" s="279" t="s">
        <v>617</v>
      </c>
      <c r="AH25" s="279" t="s">
        <v>617</v>
      </c>
      <c r="AI25" s="279" t="s">
        <v>617</v>
      </c>
      <c r="AJ25" s="279" t="s">
        <v>617</v>
      </c>
      <c r="AK25" s="279" t="s">
        <v>617</v>
      </c>
      <c r="AL25" s="279" t="s">
        <v>617</v>
      </c>
      <c r="AM25" s="279" t="s">
        <v>617</v>
      </c>
      <c r="AN25" s="279" t="s">
        <v>617</v>
      </c>
      <c r="AO25" s="279" t="s">
        <v>617</v>
      </c>
      <c r="AP25" s="279" t="s">
        <v>617</v>
      </c>
      <c r="AQ25" s="279" t="s">
        <v>617</v>
      </c>
      <c r="AR25" s="279" t="s">
        <v>617</v>
      </c>
      <c r="AS25" s="279" t="s">
        <v>617</v>
      </c>
      <c r="AT25" s="279" t="s">
        <v>617</v>
      </c>
      <c r="AU25" s="279" t="s">
        <v>617</v>
      </c>
      <c r="AV25" s="279" t="s">
        <v>617</v>
      </c>
      <c r="AW25" s="279" t="s">
        <v>617</v>
      </c>
      <c r="AX25" s="279" t="s">
        <v>617</v>
      </c>
      <c r="AY25" s="279" t="s">
        <v>617</v>
      </c>
      <c r="AZ25" s="279" t="s">
        <v>617</v>
      </c>
      <c r="BA25" s="279" t="s">
        <v>617</v>
      </c>
      <c r="BB25" s="279" t="s">
        <v>617</v>
      </c>
      <c r="BC25" s="279" t="s">
        <v>617</v>
      </c>
      <c r="BD25" s="279" t="s">
        <v>617</v>
      </c>
      <c r="BE25" s="279" t="s">
        <v>617</v>
      </c>
      <c r="BF25" s="279" t="s">
        <v>617</v>
      </c>
      <c r="BG25" s="279" t="s">
        <v>617</v>
      </c>
      <c r="BH25" s="279" t="s">
        <v>617</v>
      </c>
      <c r="BI25" s="279" t="s">
        <v>617</v>
      </c>
      <c r="BJ25" s="279" t="s">
        <v>617</v>
      </c>
      <c r="BK25" s="279" t="s">
        <v>617</v>
      </c>
      <c r="BL25" s="279" t="s">
        <v>617</v>
      </c>
      <c r="BM25" s="279" t="s">
        <v>617</v>
      </c>
      <c r="BN25" s="279" t="s">
        <v>617</v>
      </c>
      <c r="BO25" s="279" t="s">
        <v>617</v>
      </c>
      <c r="BP25" s="279" t="s">
        <v>617</v>
      </c>
      <c r="BQ25" s="279" t="s">
        <v>617</v>
      </c>
      <c r="BR25" s="279" t="s">
        <v>617</v>
      </c>
      <c r="BS25" s="279" t="s">
        <v>617</v>
      </c>
      <c r="BT25" s="279" t="s">
        <v>617</v>
      </c>
      <c r="BU25" s="279" t="s">
        <v>618</v>
      </c>
      <c r="BV25" s="279" t="s">
        <v>618</v>
      </c>
      <c r="BW25" s="279" t="s">
        <v>618</v>
      </c>
      <c r="BX25" s="279" t="s">
        <v>618</v>
      </c>
      <c r="BY25" s="279" t="s">
        <v>618</v>
      </c>
      <c r="BZ25" s="280" t="s">
        <v>618</v>
      </c>
    </row>
    <row r="26" spans="1:78" s="232" customFormat="1" ht="24" customHeight="1" x14ac:dyDescent="0.35">
      <c r="A26" s="426"/>
      <c r="B26" s="88" t="s">
        <v>88</v>
      </c>
      <c r="C26" s="407"/>
      <c r="D26" s="408">
        <v>0</v>
      </c>
      <c r="E26" s="408">
        <v>0</v>
      </c>
      <c r="F26" s="408">
        <v>0</v>
      </c>
      <c r="G26" s="408">
        <v>0</v>
      </c>
      <c r="H26" s="408">
        <v>0</v>
      </c>
      <c r="I26" s="408">
        <v>0</v>
      </c>
      <c r="J26" s="408">
        <v>0</v>
      </c>
      <c r="K26" s="408">
        <v>0</v>
      </c>
      <c r="L26" s="408">
        <v>0</v>
      </c>
      <c r="M26" s="408">
        <v>0</v>
      </c>
      <c r="N26" s="408">
        <v>0</v>
      </c>
      <c r="O26" s="408">
        <v>0</v>
      </c>
      <c r="P26" s="408">
        <v>0</v>
      </c>
      <c r="Q26" s="408">
        <v>0</v>
      </c>
      <c r="R26" s="408">
        <v>0</v>
      </c>
      <c r="S26" s="408">
        <v>0</v>
      </c>
      <c r="T26" s="408">
        <v>0</v>
      </c>
      <c r="U26" s="408">
        <v>0</v>
      </c>
      <c r="V26" s="408">
        <v>0</v>
      </c>
      <c r="W26" s="408">
        <v>0</v>
      </c>
      <c r="X26" s="408">
        <v>0</v>
      </c>
      <c r="Y26" s="408">
        <v>0</v>
      </c>
      <c r="Z26" s="408">
        <v>0</v>
      </c>
      <c r="AA26" s="408">
        <f t="shared" ref="AA26:BZ26" si="8">SUM(AA27,AA32,AA36,AA37,AA42)</f>
        <v>71.827913617928402</v>
      </c>
      <c r="AB26" s="408">
        <f t="shared" si="8"/>
        <v>255.88958937329264</v>
      </c>
      <c r="AC26" s="408">
        <f t="shared" si="8"/>
        <v>362.8286184863656</v>
      </c>
      <c r="AD26" s="408">
        <f t="shared" si="8"/>
        <v>526.32864283260164</v>
      </c>
      <c r="AE26" s="408">
        <f t="shared" si="8"/>
        <v>651.21242674854545</v>
      </c>
      <c r="AF26" s="408">
        <f t="shared" si="8"/>
        <v>806.03088710231077</v>
      </c>
      <c r="AG26" s="408">
        <f t="shared" si="8"/>
        <v>975.08240907469985</v>
      </c>
      <c r="AH26" s="408">
        <f t="shared" si="8"/>
        <v>1010.9611243339967</v>
      </c>
      <c r="AI26" s="408">
        <f t="shared" si="8"/>
        <v>1126.3780513703373</v>
      </c>
      <c r="AJ26" s="408">
        <f t="shared" si="8"/>
        <v>1299.8188271872209</v>
      </c>
      <c r="AK26" s="408">
        <f t="shared" si="8"/>
        <v>1536.7045951904768</v>
      </c>
      <c r="AL26" s="408">
        <f t="shared" si="8"/>
        <v>1819.5110958967202</v>
      </c>
      <c r="AM26" s="408">
        <f t="shared" si="8"/>
        <v>2171.9634589308434</v>
      </c>
      <c r="AN26" s="408">
        <f t="shared" si="8"/>
        <v>2395.9450270545385</v>
      </c>
      <c r="AO26" s="408">
        <f t="shared" si="8"/>
        <v>2695.7453909899009</v>
      </c>
      <c r="AP26" s="408">
        <f t="shared" si="8"/>
        <v>3020.7904954849123</v>
      </c>
      <c r="AQ26" s="408">
        <f t="shared" si="8"/>
        <v>3305.8050243434245</v>
      </c>
      <c r="AR26" s="408">
        <f t="shared" si="8"/>
        <v>3489.0469421483167</v>
      </c>
      <c r="AS26" s="408">
        <f t="shared" si="8"/>
        <v>3721.8786622200787</v>
      </c>
      <c r="AT26" s="408">
        <f t="shared" si="8"/>
        <v>4042.8623603216279</v>
      </c>
      <c r="AU26" s="408">
        <f t="shared" si="8"/>
        <v>4672.8121737857291</v>
      </c>
      <c r="AV26" s="408">
        <f t="shared" si="8"/>
        <v>5920.3412098973931</v>
      </c>
      <c r="AW26" s="408">
        <f t="shared" si="8"/>
        <v>7350.0043766778026</v>
      </c>
      <c r="AX26" s="408">
        <f t="shared" si="8"/>
        <v>8090.6105567335471</v>
      </c>
      <c r="AY26" s="408">
        <f t="shared" si="8"/>
        <v>9254.5835165806548</v>
      </c>
      <c r="AZ26" s="408">
        <f t="shared" si="8"/>
        <v>10264.744974785841</v>
      </c>
      <c r="BA26" s="408">
        <f t="shared" si="8"/>
        <v>11052.799396057881</v>
      </c>
      <c r="BB26" s="408">
        <f t="shared" si="8"/>
        <v>11657.281579245713</v>
      </c>
      <c r="BC26" s="408">
        <f t="shared" si="8"/>
        <v>12312.535699910986</v>
      </c>
      <c r="BD26" s="408">
        <f t="shared" si="8"/>
        <v>12796.233602142052</v>
      </c>
      <c r="BE26" s="408">
        <f t="shared" si="8"/>
        <v>13632.367896628344</v>
      </c>
      <c r="BF26" s="408">
        <f t="shared" si="8"/>
        <v>14141.671833403518</v>
      </c>
      <c r="BG26" s="408">
        <f t="shared" si="8"/>
        <v>14828.037048051392</v>
      </c>
      <c r="BH26" s="408">
        <f t="shared" si="8"/>
        <v>15359.096147142958</v>
      </c>
      <c r="BI26" s="408">
        <f t="shared" si="8"/>
        <v>15974.085665074985</v>
      </c>
      <c r="BJ26" s="408">
        <f t="shared" si="8"/>
        <v>16430.501240226778</v>
      </c>
      <c r="BK26" s="408">
        <f t="shared" si="8"/>
        <v>17245.440038928671</v>
      </c>
      <c r="BL26" s="408">
        <f t="shared" si="8"/>
        <v>17922.330749942441</v>
      </c>
      <c r="BM26" s="408">
        <f t="shared" si="8"/>
        <v>19176.201313629634</v>
      </c>
      <c r="BN26" s="408">
        <f t="shared" si="8"/>
        <v>19445.475855598073</v>
      </c>
      <c r="BO26" s="408">
        <f t="shared" si="8"/>
        <v>20066.894965281601</v>
      </c>
      <c r="BP26" s="408">
        <f t="shared" si="8"/>
        <v>20757.075200196789</v>
      </c>
      <c r="BQ26" s="408">
        <f t="shared" si="8"/>
        <v>20821.002233796047</v>
      </c>
      <c r="BR26" s="408">
        <f t="shared" si="8"/>
        <v>22122.52744924125</v>
      </c>
      <c r="BS26" s="408">
        <f t="shared" si="8"/>
        <v>22971.580336342304</v>
      </c>
      <c r="BT26" s="408">
        <f t="shared" si="8"/>
        <v>22919.787519021698</v>
      </c>
      <c r="BU26" s="408">
        <f t="shared" si="8"/>
        <v>23391.249378235523</v>
      </c>
      <c r="BV26" s="408">
        <f t="shared" si="8"/>
        <v>24886.115056350893</v>
      </c>
      <c r="BW26" s="408">
        <f t="shared" si="8"/>
        <v>26364.143527991688</v>
      </c>
      <c r="BX26" s="409">
        <f t="shared" si="8"/>
        <v>26634.447254407038</v>
      </c>
      <c r="BY26" s="409">
        <f t="shared" si="8"/>
        <v>27259.107094915413</v>
      </c>
      <c r="BZ26" s="410">
        <f t="shared" si="8"/>
        <v>27947.908559553376</v>
      </c>
    </row>
    <row r="27" spans="1:78" s="232" customFormat="1" ht="26.25" customHeight="1" x14ac:dyDescent="0.35">
      <c r="A27" s="358"/>
      <c r="B27" s="411" t="s">
        <v>133</v>
      </c>
      <c r="C27" s="88"/>
      <c r="D27" s="408">
        <v>0</v>
      </c>
      <c r="E27" s="408">
        <v>0</v>
      </c>
      <c r="F27" s="408">
        <v>0</v>
      </c>
      <c r="G27" s="408">
        <v>0</v>
      </c>
      <c r="H27" s="408">
        <v>0</v>
      </c>
      <c r="I27" s="408">
        <v>0</v>
      </c>
      <c r="J27" s="408">
        <v>0</v>
      </c>
      <c r="K27" s="408">
        <v>0</v>
      </c>
      <c r="L27" s="408">
        <v>0</v>
      </c>
      <c r="M27" s="408">
        <v>0</v>
      </c>
      <c r="N27" s="408">
        <v>0</v>
      </c>
      <c r="O27" s="408">
        <v>0</v>
      </c>
      <c r="P27" s="408">
        <v>0</v>
      </c>
      <c r="Q27" s="408">
        <v>0</v>
      </c>
      <c r="R27" s="408">
        <v>0</v>
      </c>
      <c r="S27" s="408">
        <v>0</v>
      </c>
      <c r="T27" s="408">
        <v>0</v>
      </c>
      <c r="U27" s="408">
        <v>0</v>
      </c>
      <c r="V27" s="408">
        <v>0</v>
      </c>
      <c r="W27" s="408">
        <v>0</v>
      </c>
      <c r="X27" s="408">
        <v>0</v>
      </c>
      <c r="Y27" s="408">
        <v>0</v>
      </c>
      <c r="Z27" s="408">
        <v>0</v>
      </c>
      <c r="AA27" s="408">
        <f t="shared" ref="AA27:BT27" si="9">SUM(AA28:AA30)</f>
        <v>0</v>
      </c>
      <c r="AB27" s="408">
        <f t="shared" si="9"/>
        <v>0</v>
      </c>
      <c r="AC27" s="408">
        <f t="shared" si="9"/>
        <v>0</v>
      </c>
      <c r="AD27" s="408">
        <f t="shared" si="9"/>
        <v>0</v>
      </c>
      <c r="AE27" s="408">
        <f t="shared" si="9"/>
        <v>0</v>
      </c>
      <c r="AF27" s="408">
        <f t="shared" si="9"/>
        <v>0</v>
      </c>
      <c r="AG27" s="408">
        <f t="shared" si="9"/>
        <v>0</v>
      </c>
      <c r="AH27" s="408">
        <f t="shared" si="9"/>
        <v>0</v>
      </c>
      <c r="AI27" s="408">
        <f t="shared" si="9"/>
        <v>0</v>
      </c>
      <c r="AJ27" s="408">
        <f t="shared" si="9"/>
        <v>0</v>
      </c>
      <c r="AK27" s="408">
        <f t="shared" si="9"/>
        <v>0</v>
      </c>
      <c r="AL27" s="408">
        <f t="shared" si="9"/>
        <v>0</v>
      </c>
      <c r="AM27" s="408">
        <f t="shared" si="9"/>
        <v>0</v>
      </c>
      <c r="AN27" s="408">
        <f t="shared" si="9"/>
        <v>0</v>
      </c>
      <c r="AO27" s="408">
        <f t="shared" si="9"/>
        <v>0</v>
      </c>
      <c r="AP27" s="408">
        <f t="shared" si="9"/>
        <v>0</v>
      </c>
      <c r="AQ27" s="408">
        <f t="shared" si="9"/>
        <v>0</v>
      </c>
      <c r="AR27" s="408">
        <f t="shared" si="9"/>
        <v>0</v>
      </c>
      <c r="AS27" s="408">
        <f t="shared" si="9"/>
        <v>0</v>
      </c>
      <c r="AT27" s="408">
        <f t="shared" si="9"/>
        <v>0</v>
      </c>
      <c r="AU27" s="408">
        <f t="shared" si="9"/>
        <v>0</v>
      </c>
      <c r="AV27" s="408">
        <f t="shared" si="9"/>
        <v>3249.5419406881556</v>
      </c>
      <c r="AW27" s="408">
        <f t="shared" si="9"/>
        <v>4460.8866379444371</v>
      </c>
      <c r="AX27" s="408">
        <f t="shared" si="9"/>
        <v>4969.2135499654541</v>
      </c>
      <c r="AY27" s="408">
        <f t="shared" si="9"/>
        <v>5867.9549626554817</v>
      </c>
      <c r="AZ27" s="408">
        <f t="shared" si="9"/>
        <v>6700.1733605680038</v>
      </c>
      <c r="BA27" s="408">
        <f t="shared" si="9"/>
        <v>7324.6188952923021</v>
      </c>
      <c r="BB27" s="408">
        <f t="shared" si="9"/>
        <v>7750.2278975872068</v>
      </c>
      <c r="BC27" s="408">
        <f t="shared" si="9"/>
        <v>8215.3169377678478</v>
      </c>
      <c r="BD27" s="408">
        <f t="shared" si="9"/>
        <v>8594.0525640217311</v>
      </c>
      <c r="BE27" s="408">
        <f t="shared" si="9"/>
        <v>9243.3005959359471</v>
      </c>
      <c r="BF27" s="408">
        <f t="shared" si="9"/>
        <v>9679.7088405695122</v>
      </c>
      <c r="BG27" s="408">
        <f t="shared" si="9"/>
        <v>10184.448499231119</v>
      </c>
      <c r="BH27" s="408">
        <f t="shared" si="9"/>
        <v>10558.265245470651</v>
      </c>
      <c r="BI27" s="408">
        <f t="shared" si="9"/>
        <v>10976.290881900892</v>
      </c>
      <c r="BJ27" s="408">
        <f t="shared" si="9"/>
        <v>11306.294251826421</v>
      </c>
      <c r="BK27" s="408">
        <f t="shared" si="9"/>
        <v>11889.856989460868</v>
      </c>
      <c r="BL27" s="408">
        <f t="shared" si="9"/>
        <v>12361.473515843634</v>
      </c>
      <c r="BM27" s="408">
        <f t="shared" si="9"/>
        <v>13264.975302683481</v>
      </c>
      <c r="BN27" s="408">
        <f t="shared" si="9"/>
        <v>13502.194803805894</v>
      </c>
      <c r="BO27" s="408">
        <f t="shared" si="9"/>
        <v>14082.827366645088</v>
      </c>
      <c r="BP27" s="408">
        <f t="shared" si="9"/>
        <v>14745.263403283807</v>
      </c>
      <c r="BQ27" s="408">
        <f t="shared" si="9"/>
        <v>14856.435185626913</v>
      </c>
      <c r="BR27" s="408">
        <f t="shared" si="9"/>
        <v>14682.18579145347</v>
      </c>
      <c r="BS27" s="408">
        <f t="shared" si="9"/>
        <v>13986.526114591627</v>
      </c>
      <c r="BT27" s="408">
        <f t="shared" si="9"/>
        <v>11906.166240193135</v>
      </c>
      <c r="BU27" s="408">
        <f t="shared" ref="BU27:BZ27" si="10">SUM(BU28:BU30)</f>
        <v>9530.6006995498174</v>
      </c>
      <c r="BV27" s="408">
        <f t="shared" si="10"/>
        <v>7808.6183351406562</v>
      </c>
      <c r="BW27" s="408">
        <f t="shared" si="10"/>
        <v>5827.9613675306318</v>
      </c>
      <c r="BX27" s="409">
        <f t="shared" si="10"/>
        <v>5005.4452015313873</v>
      </c>
      <c r="BY27" s="409">
        <f t="shared" si="10"/>
        <v>4932.8589228654764</v>
      </c>
      <c r="BZ27" s="410">
        <f t="shared" si="10"/>
        <v>4938.3260440533186</v>
      </c>
    </row>
    <row r="28" spans="1:78" x14ac:dyDescent="0.35">
      <c r="B28" s="331" t="s">
        <v>441</v>
      </c>
      <c r="C28" s="331"/>
      <c r="D28" s="412">
        <v>0</v>
      </c>
      <c r="E28" s="412">
        <v>0</v>
      </c>
      <c r="F28" s="412">
        <v>0</v>
      </c>
      <c r="G28" s="412">
        <v>0</v>
      </c>
      <c r="H28" s="412">
        <v>0</v>
      </c>
      <c r="I28" s="412">
        <v>0</v>
      </c>
      <c r="J28" s="412">
        <v>0</v>
      </c>
      <c r="K28" s="412">
        <v>0</v>
      </c>
      <c r="L28" s="412">
        <v>0</v>
      </c>
      <c r="M28" s="412">
        <v>0</v>
      </c>
      <c r="N28" s="412">
        <v>0</v>
      </c>
      <c r="O28" s="412">
        <v>0</v>
      </c>
      <c r="P28" s="412">
        <v>0</v>
      </c>
      <c r="Q28" s="412">
        <v>0</v>
      </c>
      <c r="R28" s="412">
        <v>0</v>
      </c>
      <c r="S28" s="412">
        <v>0</v>
      </c>
      <c r="T28" s="412">
        <v>0</v>
      </c>
      <c r="U28" s="412">
        <v>0</v>
      </c>
      <c r="V28" s="412">
        <v>0</v>
      </c>
      <c r="W28" s="412">
        <v>0</v>
      </c>
      <c r="X28" s="412">
        <v>0</v>
      </c>
      <c r="Y28" s="412">
        <v>0</v>
      </c>
      <c r="Z28" s="412">
        <v>0</v>
      </c>
      <c r="AA28" s="412">
        <v>0</v>
      </c>
      <c r="AB28" s="412">
        <v>0</v>
      </c>
      <c r="AC28" s="412">
        <v>0</v>
      </c>
      <c r="AD28" s="412">
        <v>0</v>
      </c>
      <c r="AE28" s="412">
        <v>0</v>
      </c>
      <c r="AF28" s="412">
        <v>0</v>
      </c>
      <c r="AG28" s="412">
        <v>0</v>
      </c>
      <c r="AH28" s="412">
        <v>0</v>
      </c>
      <c r="AI28" s="412">
        <v>0</v>
      </c>
      <c r="AJ28" s="412">
        <v>0</v>
      </c>
      <c r="AK28" s="412">
        <v>0</v>
      </c>
      <c r="AL28" s="412">
        <v>0</v>
      </c>
      <c r="AM28" s="412">
        <v>0</v>
      </c>
      <c r="AN28" s="412">
        <v>0</v>
      </c>
      <c r="AO28" s="412">
        <v>0</v>
      </c>
      <c r="AP28" s="412">
        <v>0</v>
      </c>
      <c r="AQ28" s="412">
        <v>0</v>
      </c>
      <c r="AR28" s="412">
        <v>0</v>
      </c>
      <c r="AS28" s="412">
        <v>0</v>
      </c>
      <c r="AT28" s="412">
        <v>0</v>
      </c>
      <c r="AU28" s="412">
        <v>0</v>
      </c>
      <c r="AV28" s="412">
        <v>381.1999324350457</v>
      </c>
      <c r="AW28" s="412">
        <v>523.30135016651127</v>
      </c>
      <c r="AX28" s="412">
        <v>580.70166624908575</v>
      </c>
      <c r="AY28" s="412">
        <v>675.10188361859855</v>
      </c>
      <c r="AZ28" s="412">
        <v>660.30533132751702</v>
      </c>
      <c r="BA28" s="412">
        <v>722.51178306562122</v>
      </c>
      <c r="BB28" s="412">
        <v>770.60490985550314</v>
      </c>
      <c r="BC28" s="412">
        <v>822.0690366782519</v>
      </c>
      <c r="BD28" s="412">
        <v>863.19927303448117</v>
      </c>
      <c r="BE28" s="412">
        <v>946.26875206232432</v>
      </c>
      <c r="BF28" s="412">
        <v>1046.2559585946929</v>
      </c>
      <c r="BG28" s="412">
        <v>1065.9124355701208</v>
      </c>
      <c r="BH28" s="412">
        <v>1100.5387453091612</v>
      </c>
      <c r="BI28" s="412">
        <v>1176.5091047573046</v>
      </c>
      <c r="BJ28" s="412">
        <v>1201.2007583242384</v>
      </c>
      <c r="BK28" s="412">
        <v>1252.9978503230514</v>
      </c>
      <c r="BL28" s="412">
        <v>1298.8860163375382</v>
      </c>
      <c r="BM28" s="412">
        <v>1380.0289375845477</v>
      </c>
      <c r="BN28" s="412">
        <v>1387.2166367838979</v>
      </c>
      <c r="BO28" s="412">
        <v>1473.4455168386446</v>
      </c>
      <c r="BP28" s="412">
        <v>1526.809798647409</v>
      </c>
      <c r="BQ28" s="412">
        <v>1579.7098720002377</v>
      </c>
      <c r="BR28" s="412">
        <v>1827.3158536863666</v>
      </c>
      <c r="BS28" s="412">
        <v>1939.164532252146</v>
      </c>
      <c r="BT28" s="412">
        <v>1961.6488051650429</v>
      </c>
      <c r="BU28" s="412">
        <v>2002.4822629882187</v>
      </c>
      <c r="BV28" s="412">
        <v>2119.106047368487</v>
      </c>
      <c r="BW28" s="412">
        <v>2236.3268456136479</v>
      </c>
      <c r="BX28" s="413">
        <v>2348.6717565640533</v>
      </c>
      <c r="BY28" s="413">
        <v>2489.5016357842237</v>
      </c>
      <c r="BZ28" s="414">
        <v>2699.1727114736736</v>
      </c>
    </row>
    <row r="29" spans="1:78" x14ac:dyDescent="0.35">
      <c r="B29" s="331" t="s">
        <v>324</v>
      </c>
      <c r="C29" s="331"/>
      <c r="D29" s="412">
        <v>0</v>
      </c>
      <c r="E29" s="412">
        <v>0</v>
      </c>
      <c r="F29" s="412">
        <v>0</v>
      </c>
      <c r="G29" s="412">
        <v>0</v>
      </c>
      <c r="H29" s="412">
        <v>0</v>
      </c>
      <c r="I29" s="412">
        <v>0</v>
      </c>
      <c r="J29" s="412">
        <v>0</v>
      </c>
      <c r="K29" s="412">
        <v>0</v>
      </c>
      <c r="L29" s="412">
        <v>0</v>
      </c>
      <c r="M29" s="412">
        <v>0</v>
      </c>
      <c r="N29" s="412">
        <v>0</v>
      </c>
      <c r="O29" s="412">
        <v>0</v>
      </c>
      <c r="P29" s="412">
        <v>0</v>
      </c>
      <c r="Q29" s="412">
        <v>0</v>
      </c>
      <c r="R29" s="412">
        <v>0</v>
      </c>
      <c r="S29" s="412">
        <v>0</v>
      </c>
      <c r="T29" s="412">
        <v>0</v>
      </c>
      <c r="U29" s="412">
        <v>0</v>
      </c>
      <c r="V29" s="412">
        <v>0</v>
      </c>
      <c r="W29" s="412">
        <v>0</v>
      </c>
      <c r="X29" s="412">
        <v>0</v>
      </c>
      <c r="Y29" s="412">
        <v>0</v>
      </c>
      <c r="Z29" s="412">
        <v>0</v>
      </c>
      <c r="AA29" s="412">
        <v>0</v>
      </c>
      <c r="AB29" s="412">
        <v>0</v>
      </c>
      <c r="AC29" s="412">
        <v>0</v>
      </c>
      <c r="AD29" s="412">
        <v>0</v>
      </c>
      <c r="AE29" s="412">
        <v>0</v>
      </c>
      <c r="AF29" s="412">
        <v>0</v>
      </c>
      <c r="AG29" s="412">
        <v>0</v>
      </c>
      <c r="AH29" s="412">
        <v>0</v>
      </c>
      <c r="AI29" s="412">
        <v>0</v>
      </c>
      <c r="AJ29" s="412">
        <v>0</v>
      </c>
      <c r="AK29" s="412">
        <v>0</v>
      </c>
      <c r="AL29" s="412">
        <v>0</v>
      </c>
      <c r="AM29" s="412">
        <v>0</v>
      </c>
      <c r="AN29" s="412">
        <v>0</v>
      </c>
      <c r="AO29" s="412">
        <v>0</v>
      </c>
      <c r="AP29" s="412">
        <v>0</v>
      </c>
      <c r="AQ29" s="412">
        <v>0</v>
      </c>
      <c r="AR29" s="412">
        <v>0</v>
      </c>
      <c r="AS29" s="412">
        <v>0</v>
      </c>
      <c r="AT29" s="412">
        <v>0</v>
      </c>
      <c r="AU29" s="412">
        <v>0</v>
      </c>
      <c r="AV29" s="412">
        <v>2035.8524843517041</v>
      </c>
      <c r="AW29" s="412">
        <v>2794.7653269393618</v>
      </c>
      <c r="AX29" s="412">
        <v>3083.1878777372754</v>
      </c>
      <c r="AY29" s="412">
        <v>3637.0616124819576</v>
      </c>
      <c r="AZ29" s="412">
        <v>4233.6223102596978</v>
      </c>
      <c r="BA29" s="412">
        <v>4571.3397344347159</v>
      </c>
      <c r="BB29" s="412">
        <v>4750.1927030135075</v>
      </c>
      <c r="BC29" s="412">
        <v>4947.473557805296</v>
      </c>
      <c r="BD29" s="412">
        <v>5104.4637084446267</v>
      </c>
      <c r="BE29" s="412">
        <v>5424.7584503765975</v>
      </c>
      <c r="BF29" s="412">
        <v>5634.9604187152872</v>
      </c>
      <c r="BG29" s="412">
        <v>5894.9137141107185</v>
      </c>
      <c r="BH29" s="412">
        <v>6048.4374729015899</v>
      </c>
      <c r="BI29" s="412">
        <v>6202.0572479492266</v>
      </c>
      <c r="BJ29" s="412">
        <v>6326.5189147474821</v>
      </c>
      <c r="BK29" s="412">
        <v>6589.0792875478201</v>
      </c>
      <c r="BL29" s="412">
        <v>6811.5049103045867</v>
      </c>
      <c r="BM29" s="412">
        <v>7266.8723971569607</v>
      </c>
      <c r="BN29" s="412">
        <v>7339.7828878505798</v>
      </c>
      <c r="BO29" s="412">
        <v>7732.8020341689216</v>
      </c>
      <c r="BP29" s="412">
        <v>8145.9564873889612</v>
      </c>
      <c r="BQ29" s="412">
        <v>8126.7208287113644</v>
      </c>
      <c r="BR29" s="412">
        <v>7523.9365031662792</v>
      </c>
      <c r="BS29" s="412">
        <v>7009.6724881369692</v>
      </c>
      <c r="BT29" s="412">
        <v>5313.4896664134503</v>
      </c>
      <c r="BU29" s="412">
        <v>3626.5257273427655</v>
      </c>
      <c r="BV29" s="412">
        <v>2206.2218793858947</v>
      </c>
      <c r="BW29" s="412">
        <v>623.37711242302692</v>
      </c>
      <c r="BX29" s="413">
        <v>57.094190968175099</v>
      </c>
      <c r="BY29" s="413">
        <v>55.129953449399736</v>
      </c>
      <c r="BZ29" s="414">
        <v>55.33977560489555</v>
      </c>
    </row>
    <row r="30" spans="1:78" x14ac:dyDescent="0.35">
      <c r="B30" s="331" t="s">
        <v>323</v>
      </c>
      <c r="C30" s="331"/>
      <c r="D30" s="412">
        <v>0</v>
      </c>
      <c r="E30" s="412">
        <v>0</v>
      </c>
      <c r="F30" s="412">
        <v>0</v>
      </c>
      <c r="G30" s="412">
        <v>0</v>
      </c>
      <c r="H30" s="412">
        <v>0</v>
      </c>
      <c r="I30" s="412">
        <v>0</v>
      </c>
      <c r="J30" s="412">
        <v>0</v>
      </c>
      <c r="K30" s="412">
        <v>0</v>
      </c>
      <c r="L30" s="412">
        <v>0</v>
      </c>
      <c r="M30" s="412">
        <v>0</v>
      </c>
      <c r="N30" s="412">
        <v>0</v>
      </c>
      <c r="O30" s="412">
        <v>0</v>
      </c>
      <c r="P30" s="412">
        <v>0</v>
      </c>
      <c r="Q30" s="412">
        <v>0</v>
      </c>
      <c r="R30" s="412">
        <v>0</v>
      </c>
      <c r="S30" s="412">
        <v>0</v>
      </c>
      <c r="T30" s="412">
        <v>0</v>
      </c>
      <c r="U30" s="412">
        <v>0</v>
      </c>
      <c r="V30" s="412">
        <v>0</v>
      </c>
      <c r="W30" s="412">
        <v>0</v>
      </c>
      <c r="X30" s="412">
        <v>0</v>
      </c>
      <c r="Y30" s="412">
        <v>0</v>
      </c>
      <c r="Z30" s="412">
        <v>0</v>
      </c>
      <c r="AA30" s="412">
        <v>0</v>
      </c>
      <c r="AB30" s="412">
        <v>0</v>
      </c>
      <c r="AC30" s="412">
        <v>0</v>
      </c>
      <c r="AD30" s="412">
        <v>0</v>
      </c>
      <c r="AE30" s="412">
        <v>0</v>
      </c>
      <c r="AF30" s="412">
        <v>0</v>
      </c>
      <c r="AG30" s="412">
        <v>0</v>
      </c>
      <c r="AH30" s="412">
        <v>0</v>
      </c>
      <c r="AI30" s="412">
        <v>0</v>
      </c>
      <c r="AJ30" s="412">
        <v>0</v>
      </c>
      <c r="AK30" s="412">
        <v>0</v>
      </c>
      <c r="AL30" s="412">
        <v>0</v>
      </c>
      <c r="AM30" s="412">
        <v>0</v>
      </c>
      <c r="AN30" s="412">
        <v>0</v>
      </c>
      <c r="AO30" s="412">
        <v>0</v>
      </c>
      <c r="AP30" s="412">
        <v>0</v>
      </c>
      <c r="AQ30" s="412">
        <v>0</v>
      </c>
      <c r="AR30" s="412">
        <v>0</v>
      </c>
      <c r="AS30" s="412">
        <v>0</v>
      </c>
      <c r="AT30" s="412">
        <v>0</v>
      </c>
      <c r="AU30" s="412">
        <v>0</v>
      </c>
      <c r="AV30" s="412">
        <v>832.48952390140607</v>
      </c>
      <c r="AW30" s="412">
        <v>1142.8199608385635</v>
      </c>
      <c r="AX30" s="412">
        <v>1305.324005979093</v>
      </c>
      <c r="AY30" s="412">
        <v>1555.7914665549247</v>
      </c>
      <c r="AZ30" s="412">
        <v>1806.2457189807892</v>
      </c>
      <c r="BA30" s="412">
        <v>2030.7673777919658</v>
      </c>
      <c r="BB30" s="412">
        <v>2229.4302847181962</v>
      </c>
      <c r="BC30" s="412">
        <v>2445.7743432842999</v>
      </c>
      <c r="BD30" s="412">
        <v>2626.3895825426225</v>
      </c>
      <c r="BE30" s="412">
        <v>2872.2733934970256</v>
      </c>
      <c r="BF30" s="412">
        <v>2998.4924632595325</v>
      </c>
      <c r="BG30" s="412">
        <v>3223.6223495502795</v>
      </c>
      <c r="BH30" s="412">
        <v>3409.2890272598988</v>
      </c>
      <c r="BI30" s="412">
        <v>3597.7245291943609</v>
      </c>
      <c r="BJ30" s="412">
        <v>3778.5745787546998</v>
      </c>
      <c r="BK30" s="412">
        <v>4047.7798515899963</v>
      </c>
      <c r="BL30" s="412">
        <v>4251.08258920151</v>
      </c>
      <c r="BM30" s="412">
        <v>4618.0739679419712</v>
      </c>
      <c r="BN30" s="412">
        <v>4775.1952791714184</v>
      </c>
      <c r="BO30" s="412">
        <v>4876.5798156375231</v>
      </c>
      <c r="BP30" s="412">
        <v>5072.497117247437</v>
      </c>
      <c r="BQ30" s="412">
        <v>5150.004484915311</v>
      </c>
      <c r="BR30" s="412">
        <v>5330.9334346008263</v>
      </c>
      <c r="BS30" s="412">
        <v>5037.6890942025102</v>
      </c>
      <c r="BT30" s="412">
        <v>4631.0277686146428</v>
      </c>
      <c r="BU30" s="412">
        <v>3901.5927092188331</v>
      </c>
      <c r="BV30" s="412">
        <v>3483.2904083862745</v>
      </c>
      <c r="BW30" s="412">
        <v>2968.2574094939564</v>
      </c>
      <c r="BX30" s="413">
        <v>2599.6792539991584</v>
      </c>
      <c r="BY30" s="413">
        <v>2388.2273336318535</v>
      </c>
      <c r="BZ30" s="414">
        <v>2183.8135569747492</v>
      </c>
    </row>
    <row r="31" spans="1:78" ht="26.25" customHeight="1" x14ac:dyDescent="0.35">
      <c r="A31" s="316"/>
      <c r="B31" s="289" t="s">
        <v>442</v>
      </c>
      <c r="C31" s="415"/>
      <c r="D31" s="412">
        <v>0</v>
      </c>
      <c r="E31" s="412">
        <v>0</v>
      </c>
      <c r="F31" s="412">
        <v>0</v>
      </c>
      <c r="G31" s="412">
        <v>0</v>
      </c>
      <c r="H31" s="412">
        <v>0</v>
      </c>
      <c r="I31" s="412">
        <v>0</v>
      </c>
      <c r="J31" s="412">
        <v>0</v>
      </c>
      <c r="K31" s="412">
        <v>0</v>
      </c>
      <c r="L31" s="412">
        <v>0</v>
      </c>
      <c r="M31" s="412">
        <v>0</v>
      </c>
      <c r="N31" s="412">
        <v>0</v>
      </c>
      <c r="O31" s="412">
        <v>0</v>
      </c>
      <c r="P31" s="412">
        <v>0</v>
      </c>
      <c r="Q31" s="412">
        <v>0</v>
      </c>
      <c r="R31" s="412">
        <v>0</v>
      </c>
      <c r="S31" s="412">
        <v>0</v>
      </c>
      <c r="T31" s="412">
        <v>0</v>
      </c>
      <c r="U31" s="412">
        <v>0</v>
      </c>
      <c r="V31" s="412">
        <v>0</v>
      </c>
      <c r="W31" s="412">
        <v>0</v>
      </c>
      <c r="X31" s="412">
        <v>0</v>
      </c>
      <c r="Y31" s="412">
        <v>0</v>
      </c>
      <c r="Z31" s="412">
        <v>0</v>
      </c>
      <c r="AA31" s="412">
        <v>0</v>
      </c>
      <c r="AB31" s="412">
        <v>0</v>
      </c>
      <c r="AC31" s="412">
        <v>0</v>
      </c>
      <c r="AD31" s="412">
        <v>0</v>
      </c>
      <c r="AE31" s="412">
        <v>0</v>
      </c>
      <c r="AF31" s="412">
        <v>0</v>
      </c>
      <c r="AG31" s="412">
        <v>0</v>
      </c>
      <c r="AH31" s="412">
        <v>0</v>
      </c>
      <c r="AI31" s="412">
        <v>0</v>
      </c>
      <c r="AJ31" s="412">
        <v>0</v>
      </c>
      <c r="AK31" s="412">
        <v>0</v>
      </c>
      <c r="AL31" s="412">
        <v>0</v>
      </c>
      <c r="AM31" s="412">
        <v>0</v>
      </c>
      <c r="AN31" s="412">
        <v>0</v>
      </c>
      <c r="AO31" s="412">
        <v>0</v>
      </c>
      <c r="AP31" s="412">
        <v>0</v>
      </c>
      <c r="AQ31" s="412">
        <v>0</v>
      </c>
      <c r="AR31" s="412">
        <v>0</v>
      </c>
      <c r="AS31" s="412">
        <v>0</v>
      </c>
      <c r="AT31" s="412">
        <v>0</v>
      </c>
      <c r="AU31" s="412">
        <v>0</v>
      </c>
      <c r="AV31" s="412">
        <v>0</v>
      </c>
      <c r="AW31" s="412">
        <v>0</v>
      </c>
      <c r="AX31" s="412">
        <v>0</v>
      </c>
      <c r="AY31" s="412">
        <v>0</v>
      </c>
      <c r="AZ31" s="412">
        <v>0</v>
      </c>
      <c r="BA31" s="412">
        <v>0</v>
      </c>
      <c r="BB31" s="412">
        <v>0</v>
      </c>
      <c r="BC31" s="412">
        <v>0</v>
      </c>
      <c r="BD31" s="412">
        <v>0</v>
      </c>
      <c r="BE31" s="412">
        <v>0</v>
      </c>
      <c r="BF31" s="412">
        <v>8.2357500381356772</v>
      </c>
      <c r="BG31" s="412">
        <v>8.0593497985415183</v>
      </c>
      <c r="BH31" s="412">
        <v>9.1479595990691784</v>
      </c>
      <c r="BI31" s="412">
        <v>8.9152171204665489</v>
      </c>
      <c r="BJ31" s="412">
        <v>9.8794039560662625</v>
      </c>
      <c r="BK31" s="412">
        <v>13.255095924520408</v>
      </c>
      <c r="BL31" s="412">
        <v>10.570176913719315</v>
      </c>
      <c r="BM31" s="412">
        <v>11.576443877299555</v>
      </c>
      <c r="BN31" s="412">
        <v>12.381127646496608</v>
      </c>
      <c r="BO31" s="412">
        <v>13.601365883982773</v>
      </c>
      <c r="BP31" s="412">
        <v>14.655220738019196</v>
      </c>
      <c r="BQ31" s="412">
        <v>14.791440316519713</v>
      </c>
      <c r="BR31" s="412">
        <v>14.582095844438287</v>
      </c>
      <c r="BS31" s="412">
        <v>14.382513802407512</v>
      </c>
      <c r="BT31" s="412">
        <v>13.640823814769773</v>
      </c>
      <c r="BU31" s="412">
        <v>10.919152510453419</v>
      </c>
      <c r="BV31" s="412">
        <v>8.9462875620579876</v>
      </c>
      <c r="BW31" s="412">
        <v>6.6770606599963349</v>
      </c>
      <c r="BX31" s="413">
        <v>5.7347087829227936</v>
      </c>
      <c r="BY31" s="413">
        <v>5.6515471153736776</v>
      </c>
      <c r="BZ31" s="414">
        <v>5.6578107635869523</v>
      </c>
    </row>
    <row r="32" spans="1:78" ht="26.25" customHeight="1" x14ac:dyDescent="0.35">
      <c r="A32" s="316"/>
      <c r="B32" s="416" t="s">
        <v>163</v>
      </c>
      <c r="C32" s="415"/>
      <c r="D32" s="408">
        <v>0</v>
      </c>
      <c r="E32" s="408">
        <v>0</v>
      </c>
      <c r="F32" s="408">
        <v>0</v>
      </c>
      <c r="G32" s="408">
        <v>0</v>
      </c>
      <c r="H32" s="408">
        <v>0</v>
      </c>
      <c r="I32" s="408">
        <v>0</v>
      </c>
      <c r="J32" s="408">
        <v>0</v>
      </c>
      <c r="K32" s="408">
        <v>0</v>
      </c>
      <c r="L32" s="408">
        <v>0</v>
      </c>
      <c r="M32" s="408">
        <v>0</v>
      </c>
      <c r="N32" s="408">
        <v>0</v>
      </c>
      <c r="O32" s="408">
        <v>0</v>
      </c>
      <c r="P32" s="408">
        <v>0</v>
      </c>
      <c r="Q32" s="408">
        <v>0</v>
      </c>
      <c r="R32" s="408">
        <v>0</v>
      </c>
      <c r="S32" s="408">
        <v>0</v>
      </c>
      <c r="T32" s="408">
        <v>0</v>
      </c>
      <c r="U32" s="408">
        <v>0</v>
      </c>
      <c r="V32" s="408">
        <v>0</v>
      </c>
      <c r="W32" s="408">
        <v>0</v>
      </c>
      <c r="X32" s="408">
        <v>0</v>
      </c>
      <c r="Y32" s="408">
        <v>0</v>
      </c>
      <c r="Z32" s="408">
        <v>0</v>
      </c>
      <c r="AA32" s="408">
        <f t="shared" ref="AA32:BP32" si="11">SUM(AA33:AA34)</f>
        <v>0</v>
      </c>
      <c r="AB32" s="408">
        <f t="shared" si="11"/>
        <v>0</v>
      </c>
      <c r="AC32" s="408">
        <f t="shared" si="11"/>
        <v>0</v>
      </c>
      <c r="AD32" s="408">
        <f t="shared" si="11"/>
        <v>0</v>
      </c>
      <c r="AE32" s="408">
        <f t="shared" si="11"/>
        <v>0</v>
      </c>
      <c r="AF32" s="408">
        <f t="shared" si="11"/>
        <v>0</v>
      </c>
      <c r="AG32" s="408">
        <f t="shared" si="11"/>
        <v>0</v>
      </c>
      <c r="AH32" s="408">
        <f t="shared" si="11"/>
        <v>0</v>
      </c>
      <c r="AI32" s="408">
        <f t="shared" si="11"/>
        <v>0</v>
      </c>
      <c r="AJ32" s="408">
        <f t="shared" si="11"/>
        <v>0</v>
      </c>
      <c r="AK32" s="408">
        <f t="shared" si="11"/>
        <v>0</v>
      </c>
      <c r="AL32" s="408">
        <f t="shared" si="11"/>
        <v>0</v>
      </c>
      <c r="AM32" s="408">
        <f t="shared" si="11"/>
        <v>0</v>
      </c>
      <c r="AN32" s="408">
        <f t="shared" si="11"/>
        <v>0</v>
      </c>
      <c r="AO32" s="408">
        <f t="shared" si="11"/>
        <v>0</v>
      </c>
      <c r="AP32" s="408">
        <f t="shared" si="11"/>
        <v>0</v>
      </c>
      <c r="AQ32" s="408">
        <f t="shared" si="11"/>
        <v>0</v>
      </c>
      <c r="AR32" s="408">
        <f t="shared" si="11"/>
        <v>0</v>
      </c>
      <c r="AS32" s="408">
        <f t="shared" si="11"/>
        <v>0</v>
      </c>
      <c r="AT32" s="408">
        <f t="shared" si="11"/>
        <v>0</v>
      </c>
      <c r="AU32" s="408">
        <f t="shared" si="11"/>
        <v>0</v>
      </c>
      <c r="AV32" s="408">
        <f t="shared" si="11"/>
        <v>0</v>
      </c>
      <c r="AW32" s="408">
        <f t="shared" si="11"/>
        <v>0</v>
      </c>
      <c r="AX32" s="408">
        <f t="shared" si="11"/>
        <v>0</v>
      </c>
      <c r="AY32" s="408">
        <f t="shared" si="11"/>
        <v>0</v>
      </c>
      <c r="AZ32" s="408">
        <f t="shared" si="11"/>
        <v>0</v>
      </c>
      <c r="BA32" s="408">
        <f t="shared" si="11"/>
        <v>0</v>
      </c>
      <c r="BB32" s="408">
        <f t="shared" si="11"/>
        <v>0</v>
      </c>
      <c r="BC32" s="408">
        <f t="shared" si="11"/>
        <v>0</v>
      </c>
      <c r="BD32" s="408">
        <f t="shared" si="11"/>
        <v>0</v>
      </c>
      <c r="BE32" s="408">
        <f t="shared" si="11"/>
        <v>0</v>
      </c>
      <c r="BF32" s="408">
        <f t="shared" si="11"/>
        <v>0</v>
      </c>
      <c r="BG32" s="408">
        <f t="shared" si="11"/>
        <v>0</v>
      </c>
      <c r="BH32" s="408">
        <f t="shared" si="11"/>
        <v>0</v>
      </c>
      <c r="BI32" s="408">
        <f t="shared" si="11"/>
        <v>0</v>
      </c>
      <c r="BJ32" s="408">
        <f t="shared" si="11"/>
        <v>0</v>
      </c>
      <c r="BK32" s="408">
        <f t="shared" si="11"/>
        <v>0</v>
      </c>
      <c r="BL32" s="408">
        <f t="shared" si="11"/>
        <v>0</v>
      </c>
      <c r="BM32" s="408">
        <f t="shared" si="11"/>
        <v>0</v>
      </c>
      <c r="BN32" s="408">
        <f t="shared" si="11"/>
        <v>0</v>
      </c>
      <c r="BO32" s="408">
        <f t="shared" si="11"/>
        <v>0</v>
      </c>
      <c r="BP32" s="408">
        <f t="shared" si="11"/>
        <v>0</v>
      </c>
      <c r="BQ32" s="408">
        <f t="shared" ref="BQ32:BX32" si="12">SUM(BQ33:BQ34)</f>
        <v>173.29528038460137</v>
      </c>
      <c r="BR32" s="408">
        <f t="shared" si="12"/>
        <v>1664.8190472851011</v>
      </c>
      <c r="BS32" s="408">
        <f t="shared" si="12"/>
        <v>3175.644197233783</v>
      </c>
      <c r="BT32" s="408">
        <f t="shared" si="12"/>
        <v>5336.3210928169437</v>
      </c>
      <c r="BU32" s="408">
        <f t="shared" si="12"/>
        <v>8225.1104699501084</v>
      </c>
      <c r="BV32" s="408">
        <f t="shared" si="12"/>
        <v>11307.793805475234</v>
      </c>
      <c r="BW32" s="408">
        <f t="shared" si="12"/>
        <v>14635.484895109243</v>
      </c>
      <c r="BX32" s="409">
        <f t="shared" si="12"/>
        <v>15658.32202058537</v>
      </c>
      <c r="BY32" s="409">
        <f>SUM(BY33:BY34)</f>
        <v>16250.033215580164</v>
      </c>
      <c r="BZ32" s="410">
        <f>SUM(BZ33:BZ34)</f>
        <v>16815.307953942145</v>
      </c>
    </row>
    <row r="33" spans="1:78" x14ac:dyDescent="0.35">
      <c r="A33" s="316"/>
      <c r="B33" s="417" t="s">
        <v>324</v>
      </c>
      <c r="C33" s="415"/>
      <c r="D33" s="412">
        <v>0</v>
      </c>
      <c r="E33" s="412">
        <v>0</v>
      </c>
      <c r="F33" s="412">
        <v>0</v>
      </c>
      <c r="G33" s="412">
        <v>0</v>
      </c>
      <c r="H33" s="412">
        <v>0</v>
      </c>
      <c r="I33" s="412">
        <v>0</v>
      </c>
      <c r="J33" s="412">
        <v>0</v>
      </c>
      <c r="K33" s="412">
        <v>0</v>
      </c>
      <c r="L33" s="412">
        <v>0</v>
      </c>
      <c r="M33" s="412">
        <v>0</v>
      </c>
      <c r="N33" s="412">
        <v>0</v>
      </c>
      <c r="O33" s="412">
        <v>0</v>
      </c>
      <c r="P33" s="412">
        <v>0</v>
      </c>
      <c r="Q33" s="412">
        <v>0</v>
      </c>
      <c r="R33" s="412">
        <v>0</v>
      </c>
      <c r="S33" s="412">
        <v>0</v>
      </c>
      <c r="T33" s="412">
        <v>0</v>
      </c>
      <c r="U33" s="412">
        <v>0</v>
      </c>
      <c r="V33" s="412">
        <v>0</v>
      </c>
      <c r="W33" s="412">
        <v>0</v>
      </c>
      <c r="X33" s="412">
        <v>0</v>
      </c>
      <c r="Y33" s="412">
        <v>0</v>
      </c>
      <c r="Z33" s="412">
        <v>0</v>
      </c>
      <c r="AA33" s="412">
        <v>0</v>
      </c>
      <c r="AB33" s="412">
        <v>0</v>
      </c>
      <c r="AC33" s="412">
        <v>0</v>
      </c>
      <c r="AD33" s="412">
        <v>0</v>
      </c>
      <c r="AE33" s="412">
        <v>0</v>
      </c>
      <c r="AF33" s="412">
        <v>0</v>
      </c>
      <c r="AG33" s="412">
        <v>0</v>
      </c>
      <c r="AH33" s="412">
        <v>0</v>
      </c>
      <c r="AI33" s="412">
        <v>0</v>
      </c>
      <c r="AJ33" s="412">
        <v>0</v>
      </c>
      <c r="AK33" s="412">
        <v>0</v>
      </c>
      <c r="AL33" s="412">
        <v>0</v>
      </c>
      <c r="AM33" s="412">
        <v>0</v>
      </c>
      <c r="AN33" s="412">
        <v>0</v>
      </c>
      <c r="AO33" s="412">
        <v>0</v>
      </c>
      <c r="AP33" s="412">
        <v>0</v>
      </c>
      <c r="AQ33" s="412">
        <v>0</v>
      </c>
      <c r="AR33" s="412">
        <v>0</v>
      </c>
      <c r="AS33" s="412">
        <v>0</v>
      </c>
      <c r="AT33" s="412">
        <v>0</v>
      </c>
      <c r="AU33" s="412">
        <v>0</v>
      </c>
      <c r="AV33" s="412">
        <v>0</v>
      </c>
      <c r="AW33" s="412">
        <v>0</v>
      </c>
      <c r="AX33" s="412">
        <v>0</v>
      </c>
      <c r="AY33" s="412">
        <v>0</v>
      </c>
      <c r="AZ33" s="412">
        <v>0</v>
      </c>
      <c r="BA33" s="412">
        <v>0</v>
      </c>
      <c r="BB33" s="412">
        <v>0</v>
      </c>
      <c r="BC33" s="412">
        <v>0</v>
      </c>
      <c r="BD33" s="412">
        <v>0</v>
      </c>
      <c r="BE33" s="412">
        <v>0</v>
      </c>
      <c r="BF33" s="412">
        <v>0</v>
      </c>
      <c r="BG33" s="412">
        <v>0</v>
      </c>
      <c r="BH33" s="412">
        <v>0</v>
      </c>
      <c r="BI33" s="412">
        <v>0</v>
      </c>
      <c r="BJ33" s="412">
        <v>0</v>
      </c>
      <c r="BK33" s="412">
        <v>0</v>
      </c>
      <c r="BL33" s="412">
        <v>0</v>
      </c>
      <c r="BM33" s="412">
        <v>0</v>
      </c>
      <c r="BN33" s="412">
        <v>0</v>
      </c>
      <c r="BO33" s="412">
        <v>0</v>
      </c>
      <c r="BP33" s="412">
        <v>0</v>
      </c>
      <c r="BQ33" s="412">
        <v>157.24675418910741</v>
      </c>
      <c r="BR33" s="412">
        <v>1528.2125122340904</v>
      </c>
      <c r="BS33" s="412">
        <v>2878.0458064750801</v>
      </c>
      <c r="BT33" s="412">
        <v>4633.6626698204591</v>
      </c>
      <c r="BU33" s="412">
        <v>6880.8696216771195</v>
      </c>
      <c r="BV33" s="412">
        <v>9546.1078001355436</v>
      </c>
      <c r="BW33" s="412">
        <v>12346.00959344576</v>
      </c>
      <c r="BX33" s="413">
        <v>13045.774652114209</v>
      </c>
      <c r="BY33" s="413">
        <v>13360.911872822267</v>
      </c>
      <c r="BZ33" s="414">
        <v>13646.072762233784</v>
      </c>
    </row>
    <row r="34" spans="1:78" x14ac:dyDescent="0.35">
      <c r="A34" s="316"/>
      <c r="B34" s="417" t="s">
        <v>323</v>
      </c>
      <c r="C34" s="415"/>
      <c r="D34" s="412">
        <v>0</v>
      </c>
      <c r="E34" s="412">
        <v>0</v>
      </c>
      <c r="F34" s="412">
        <v>0</v>
      </c>
      <c r="G34" s="412">
        <v>0</v>
      </c>
      <c r="H34" s="412">
        <v>0</v>
      </c>
      <c r="I34" s="412">
        <v>0</v>
      </c>
      <c r="J34" s="412">
        <v>0</v>
      </c>
      <c r="K34" s="412">
        <v>0</v>
      </c>
      <c r="L34" s="412">
        <v>0</v>
      </c>
      <c r="M34" s="412">
        <v>0</v>
      </c>
      <c r="N34" s="412">
        <v>0</v>
      </c>
      <c r="O34" s="412">
        <v>0</v>
      </c>
      <c r="P34" s="412">
        <v>0</v>
      </c>
      <c r="Q34" s="412">
        <v>0</v>
      </c>
      <c r="R34" s="412">
        <v>0</v>
      </c>
      <c r="S34" s="412">
        <v>0</v>
      </c>
      <c r="T34" s="412">
        <v>0</v>
      </c>
      <c r="U34" s="412">
        <v>0</v>
      </c>
      <c r="V34" s="412">
        <v>0</v>
      </c>
      <c r="W34" s="412">
        <v>0</v>
      </c>
      <c r="X34" s="412">
        <v>0</v>
      </c>
      <c r="Y34" s="412">
        <v>0</v>
      </c>
      <c r="Z34" s="412">
        <v>0</v>
      </c>
      <c r="AA34" s="412">
        <v>0</v>
      </c>
      <c r="AB34" s="412">
        <v>0</v>
      </c>
      <c r="AC34" s="412">
        <v>0</v>
      </c>
      <c r="AD34" s="412">
        <v>0</v>
      </c>
      <c r="AE34" s="412">
        <v>0</v>
      </c>
      <c r="AF34" s="412">
        <v>0</v>
      </c>
      <c r="AG34" s="412">
        <v>0</v>
      </c>
      <c r="AH34" s="412">
        <v>0</v>
      </c>
      <c r="AI34" s="412">
        <v>0</v>
      </c>
      <c r="AJ34" s="412">
        <v>0</v>
      </c>
      <c r="AK34" s="412">
        <v>0</v>
      </c>
      <c r="AL34" s="412">
        <v>0</v>
      </c>
      <c r="AM34" s="412">
        <v>0</v>
      </c>
      <c r="AN34" s="412">
        <v>0</v>
      </c>
      <c r="AO34" s="412">
        <v>0</v>
      </c>
      <c r="AP34" s="412">
        <v>0</v>
      </c>
      <c r="AQ34" s="412">
        <v>0</v>
      </c>
      <c r="AR34" s="412">
        <v>0</v>
      </c>
      <c r="AS34" s="412">
        <v>0</v>
      </c>
      <c r="AT34" s="412">
        <v>0</v>
      </c>
      <c r="AU34" s="412">
        <v>0</v>
      </c>
      <c r="AV34" s="412">
        <v>0</v>
      </c>
      <c r="AW34" s="412">
        <v>0</v>
      </c>
      <c r="AX34" s="412">
        <v>0</v>
      </c>
      <c r="AY34" s="412">
        <v>0</v>
      </c>
      <c r="AZ34" s="412">
        <v>0</v>
      </c>
      <c r="BA34" s="412">
        <v>0</v>
      </c>
      <c r="BB34" s="412">
        <v>0</v>
      </c>
      <c r="BC34" s="412">
        <v>0</v>
      </c>
      <c r="BD34" s="412">
        <v>0</v>
      </c>
      <c r="BE34" s="412">
        <v>0</v>
      </c>
      <c r="BF34" s="412">
        <v>0</v>
      </c>
      <c r="BG34" s="412">
        <v>0</v>
      </c>
      <c r="BH34" s="412">
        <v>0</v>
      </c>
      <c r="BI34" s="412">
        <v>0</v>
      </c>
      <c r="BJ34" s="412">
        <v>0</v>
      </c>
      <c r="BK34" s="412">
        <v>0</v>
      </c>
      <c r="BL34" s="412">
        <v>0</v>
      </c>
      <c r="BM34" s="412">
        <v>0</v>
      </c>
      <c r="BN34" s="412">
        <v>0</v>
      </c>
      <c r="BO34" s="412">
        <v>0</v>
      </c>
      <c r="BP34" s="412">
        <v>0</v>
      </c>
      <c r="BQ34" s="412">
        <v>16.048526195493963</v>
      </c>
      <c r="BR34" s="412">
        <v>136.60653505101084</v>
      </c>
      <c r="BS34" s="412">
        <v>297.59839075870275</v>
      </c>
      <c r="BT34" s="412">
        <v>702.65842299648432</v>
      </c>
      <c r="BU34" s="412">
        <v>1344.2408482729884</v>
      </c>
      <c r="BV34" s="412">
        <v>1761.6860053396902</v>
      </c>
      <c r="BW34" s="412">
        <v>2289.4753016634822</v>
      </c>
      <c r="BX34" s="413">
        <v>2612.5473684711619</v>
      </c>
      <c r="BY34" s="413">
        <v>2889.1213427578973</v>
      </c>
      <c r="BZ34" s="414">
        <v>3169.2351917083615</v>
      </c>
    </row>
    <row r="35" spans="1:78" ht="25.5" customHeight="1" x14ac:dyDescent="0.35">
      <c r="A35" s="418"/>
      <c r="B35" s="419" t="s">
        <v>442</v>
      </c>
      <c r="C35" s="415"/>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v>0.32993545887599607</v>
      </c>
      <c r="BR35" s="412">
        <v>6.0880960235216826</v>
      </c>
      <c r="BS35" s="412">
        <v>11.952306197898814</v>
      </c>
      <c r="BT35" s="412">
        <v>19.14543762136833</v>
      </c>
      <c r="BU35" s="412">
        <v>29.509719653726105</v>
      </c>
      <c r="BV35" s="412">
        <v>40.5696466109274</v>
      </c>
      <c r="BW35" s="412">
        <v>52.508602508002127</v>
      </c>
      <c r="BX35" s="413">
        <v>56.178296299288888</v>
      </c>
      <c r="BY35" s="413">
        <v>58.301213863017793</v>
      </c>
      <c r="BZ35" s="414">
        <v>60.329283773730687</v>
      </c>
    </row>
    <row r="36" spans="1:78" s="232" customFormat="1" ht="25.5" customHeight="1" x14ac:dyDescent="0.35">
      <c r="A36" s="418"/>
      <c r="B36" s="420" t="s">
        <v>120</v>
      </c>
      <c r="C36" s="421"/>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v>5.1482410406976058</v>
      </c>
      <c r="BR36" s="408">
        <v>6.426994717417954</v>
      </c>
      <c r="BS36" s="408">
        <v>7.3306073302312313</v>
      </c>
      <c r="BT36" s="408">
        <v>7.5989430169654213</v>
      </c>
      <c r="BU36" s="408">
        <v>8.2436157770878769</v>
      </c>
      <c r="BV36" s="408">
        <v>8.8763419497478413</v>
      </c>
      <c r="BW36" s="408">
        <v>9.4225537751540323</v>
      </c>
      <c r="BX36" s="409">
        <v>9.9705727477035779</v>
      </c>
      <c r="BY36" s="409">
        <v>10.529946954309262</v>
      </c>
      <c r="BZ36" s="410">
        <v>11.077421077514879</v>
      </c>
    </row>
    <row r="37" spans="1:78" s="232" customFormat="1" ht="26.25" customHeight="1" x14ac:dyDescent="0.35">
      <c r="B37" s="411" t="s">
        <v>122</v>
      </c>
      <c r="C37" s="421"/>
      <c r="D37" s="408">
        <v>0</v>
      </c>
      <c r="E37" s="408">
        <v>0</v>
      </c>
      <c r="F37" s="408">
        <v>0</v>
      </c>
      <c r="G37" s="408">
        <v>0</v>
      </c>
      <c r="H37" s="408">
        <v>0</v>
      </c>
      <c r="I37" s="408">
        <v>0</v>
      </c>
      <c r="J37" s="408">
        <v>0</v>
      </c>
      <c r="K37" s="408">
        <v>0</v>
      </c>
      <c r="L37" s="408">
        <v>0</v>
      </c>
      <c r="M37" s="408">
        <v>0</v>
      </c>
      <c r="N37" s="408">
        <v>0</v>
      </c>
      <c r="O37" s="408">
        <v>0</v>
      </c>
      <c r="P37" s="408">
        <v>0</v>
      </c>
      <c r="Q37" s="408">
        <v>0</v>
      </c>
      <c r="R37" s="408">
        <v>0</v>
      </c>
      <c r="S37" s="408">
        <v>0</v>
      </c>
      <c r="T37" s="408">
        <v>0</v>
      </c>
      <c r="U37" s="408">
        <v>0</v>
      </c>
      <c r="V37" s="408">
        <v>0</v>
      </c>
      <c r="W37" s="408">
        <v>0</v>
      </c>
      <c r="X37" s="408">
        <v>0</v>
      </c>
      <c r="Y37" s="408">
        <v>0</v>
      </c>
      <c r="Z37" s="408">
        <v>0</v>
      </c>
      <c r="AA37" s="408">
        <v>71.827913617928402</v>
      </c>
      <c r="AB37" s="408">
        <v>255.88958937329264</v>
      </c>
      <c r="AC37" s="408">
        <f t="shared" ref="AC37:AI37" si="13">SUM(AC38:AC40)</f>
        <v>362.8286184863656</v>
      </c>
      <c r="AD37" s="408">
        <f t="shared" si="13"/>
        <v>526.32864283260164</v>
      </c>
      <c r="AE37" s="408">
        <f t="shared" si="13"/>
        <v>649.85714594365777</v>
      </c>
      <c r="AF37" s="408">
        <f t="shared" si="13"/>
        <v>757.25263415589791</v>
      </c>
      <c r="AG37" s="408">
        <f t="shared" si="13"/>
        <v>871.561595671595</v>
      </c>
      <c r="AH37" s="408">
        <f t="shared" si="13"/>
        <v>789.96032040982072</v>
      </c>
      <c r="AI37" s="408">
        <f t="shared" si="13"/>
        <v>808.57852973370643</v>
      </c>
      <c r="AJ37" s="408">
        <f t="shared" ref="AJ37:BL37" si="14">SUM(AJ38:AJ40)</f>
        <v>877.79972745111024</v>
      </c>
      <c r="AK37" s="408">
        <f t="shared" si="14"/>
        <v>1008.1759769639311</v>
      </c>
      <c r="AL37" s="408">
        <f t="shared" si="14"/>
        <v>1147.5163875530177</v>
      </c>
      <c r="AM37" s="408">
        <f t="shared" si="14"/>
        <v>1345.5843706768055</v>
      </c>
      <c r="AN37" s="408">
        <f t="shared" si="14"/>
        <v>1480.7557248749076</v>
      </c>
      <c r="AO37" s="408">
        <f t="shared" si="14"/>
        <v>1669.0264785370687</v>
      </c>
      <c r="AP37" s="408">
        <f t="shared" si="14"/>
        <v>1819.9503449209178</v>
      </c>
      <c r="AQ37" s="408">
        <f t="shared" si="14"/>
        <v>1986.1850150477494</v>
      </c>
      <c r="AR37" s="408">
        <f t="shared" si="14"/>
        <v>2085.4949186516051</v>
      </c>
      <c r="AS37" s="408">
        <f t="shared" si="14"/>
        <v>2236.4308992232682</v>
      </c>
      <c r="AT37" s="408">
        <f t="shared" si="14"/>
        <v>2466.4960765003561</v>
      </c>
      <c r="AU37" s="408">
        <f t="shared" si="14"/>
        <v>2880.2619631627558</v>
      </c>
      <c r="AV37" s="408">
        <f t="shared" si="14"/>
        <v>2558.3170696418929</v>
      </c>
      <c r="AW37" s="408">
        <f t="shared" si="14"/>
        <v>2889.1177387333655</v>
      </c>
      <c r="AX37" s="408">
        <f t="shared" si="14"/>
        <v>3121.3970067680925</v>
      </c>
      <c r="AY37" s="408">
        <f t="shared" si="14"/>
        <v>3386.6285539251726</v>
      </c>
      <c r="AZ37" s="408">
        <f t="shared" si="14"/>
        <v>3564.5716142178362</v>
      </c>
      <c r="BA37" s="408">
        <f t="shared" si="14"/>
        <v>3728.180500765578</v>
      </c>
      <c r="BB37" s="408">
        <f t="shared" si="14"/>
        <v>3907.0536816585059</v>
      </c>
      <c r="BC37" s="408">
        <f t="shared" si="14"/>
        <v>4097.2187621431394</v>
      </c>
      <c r="BD37" s="408">
        <f t="shared" si="14"/>
        <v>4202.1810381203213</v>
      </c>
      <c r="BE37" s="408">
        <f t="shared" si="14"/>
        <v>4389.0673006923962</v>
      </c>
      <c r="BF37" s="408">
        <f t="shared" si="14"/>
        <v>4461.9629928340064</v>
      </c>
      <c r="BG37" s="408">
        <f t="shared" si="14"/>
        <v>4643.5885488202739</v>
      </c>
      <c r="BH37" s="408">
        <f t="shared" si="14"/>
        <v>4800.8309016723069</v>
      </c>
      <c r="BI37" s="408">
        <f t="shared" si="14"/>
        <v>4997.7947831740939</v>
      </c>
      <c r="BJ37" s="408">
        <f t="shared" si="14"/>
        <v>5124.2069884003586</v>
      </c>
      <c r="BK37" s="408">
        <f t="shared" si="14"/>
        <v>5355.5830494678021</v>
      </c>
      <c r="BL37" s="408">
        <f t="shared" si="14"/>
        <v>5560.8572340988076</v>
      </c>
      <c r="BM37" s="408">
        <f>SUM(BM38:BM40)</f>
        <v>5911.2260109461522</v>
      </c>
      <c r="BN37" s="408">
        <f>SUM(BN38:BN40)</f>
        <v>5943.2810517921771</v>
      </c>
      <c r="BO37" s="408">
        <f>SUM(BO38:BO40)</f>
        <v>5984.0675986365113</v>
      </c>
      <c r="BP37" s="408">
        <f>SUM(BP38:BP40)</f>
        <v>6011.8117969129808</v>
      </c>
      <c r="BQ37" s="408">
        <f t="shared" ref="BQ37:BX37" si="15">SUM(BQ38:BQ40)</f>
        <v>5786.1235267438351</v>
      </c>
      <c r="BR37" s="408">
        <f t="shared" si="15"/>
        <v>5769.0956157852579</v>
      </c>
      <c r="BS37" s="408">
        <f t="shared" si="15"/>
        <v>5802.0794171866664</v>
      </c>
      <c r="BT37" s="408">
        <f t="shared" si="15"/>
        <v>5669.7012429946553</v>
      </c>
      <c r="BU37" s="408">
        <f t="shared" si="15"/>
        <v>5627.2945929585112</v>
      </c>
      <c r="BV37" s="408">
        <f t="shared" si="15"/>
        <v>5760.8265737852562</v>
      </c>
      <c r="BW37" s="408">
        <f t="shared" si="15"/>
        <v>5891.2747115766579</v>
      </c>
      <c r="BX37" s="409">
        <f t="shared" si="15"/>
        <v>5960.7094595425724</v>
      </c>
      <c r="BY37" s="409">
        <f>SUM(BY38:BY40)</f>
        <v>6065.6850095154614</v>
      </c>
      <c r="BZ37" s="410">
        <f>SUM(BZ38:BZ40)</f>
        <v>6183.1971404803944</v>
      </c>
    </row>
    <row r="38" spans="1:78" x14ac:dyDescent="0.35">
      <c r="A38" s="316"/>
      <c r="B38" s="417" t="s">
        <v>441</v>
      </c>
      <c r="C38" s="415"/>
      <c r="D38" s="412">
        <v>0</v>
      </c>
      <c r="E38" s="412">
        <v>0</v>
      </c>
      <c r="F38" s="412">
        <v>0</v>
      </c>
      <c r="G38" s="412">
        <v>0</v>
      </c>
      <c r="H38" s="412">
        <v>0</v>
      </c>
      <c r="I38" s="412">
        <v>0</v>
      </c>
      <c r="J38" s="412">
        <v>0</v>
      </c>
      <c r="K38" s="412">
        <v>0</v>
      </c>
      <c r="L38" s="412">
        <v>0</v>
      </c>
      <c r="M38" s="412">
        <v>0</v>
      </c>
      <c r="N38" s="412">
        <v>0</v>
      </c>
      <c r="O38" s="412">
        <v>0</v>
      </c>
      <c r="P38" s="412">
        <v>0</v>
      </c>
      <c r="Q38" s="412">
        <v>0</v>
      </c>
      <c r="R38" s="412">
        <v>0</v>
      </c>
      <c r="S38" s="412">
        <v>0</v>
      </c>
      <c r="T38" s="412">
        <v>0</v>
      </c>
      <c r="U38" s="412">
        <v>0</v>
      </c>
      <c r="V38" s="412">
        <v>0</v>
      </c>
      <c r="W38" s="412">
        <v>0</v>
      </c>
      <c r="X38" s="412">
        <v>0</v>
      </c>
      <c r="Y38" s="412">
        <v>0</v>
      </c>
      <c r="Z38" s="412">
        <v>0</v>
      </c>
      <c r="AA38" s="412">
        <v>0</v>
      </c>
      <c r="AB38" s="412">
        <v>0</v>
      </c>
      <c r="AC38" s="412">
        <v>77.479027905942644</v>
      </c>
      <c r="AD38" s="412">
        <v>110.16129427072619</v>
      </c>
      <c r="AE38" s="412">
        <v>130.2254099869123</v>
      </c>
      <c r="AF38" s="412">
        <v>144.41938077938062</v>
      </c>
      <c r="AG38" s="412">
        <v>161.18619569409952</v>
      </c>
      <c r="AH38" s="412">
        <v>136.8818421965419</v>
      </c>
      <c r="AI38" s="412">
        <v>134.96258952994137</v>
      </c>
      <c r="AJ38" s="412">
        <v>136.29193610706099</v>
      </c>
      <c r="AK38" s="412">
        <v>142.83172798396666</v>
      </c>
      <c r="AL38" s="412">
        <v>154.67322645227142</v>
      </c>
      <c r="AM38" s="412">
        <v>162.76161841531589</v>
      </c>
      <c r="AN38" s="412">
        <v>167.36137309210912</v>
      </c>
      <c r="AO38" s="412">
        <v>180.57358377427201</v>
      </c>
      <c r="AP38" s="412">
        <v>187.95229122111468</v>
      </c>
      <c r="AQ38" s="412">
        <v>199.23128001544342</v>
      </c>
      <c r="AR38" s="412">
        <v>202.31538909520404</v>
      </c>
      <c r="AS38" s="412">
        <v>204.95694255244942</v>
      </c>
      <c r="AT38" s="412">
        <v>222.84906582193634</v>
      </c>
      <c r="AU38" s="412">
        <v>257.45756915469434</v>
      </c>
      <c r="AV38" s="412">
        <v>0</v>
      </c>
      <c r="AW38" s="412">
        <v>0</v>
      </c>
      <c r="AX38" s="412">
        <v>0</v>
      </c>
      <c r="AY38" s="412">
        <v>0</v>
      </c>
      <c r="AZ38" s="412">
        <v>0</v>
      </c>
      <c r="BA38" s="412">
        <v>0</v>
      </c>
      <c r="BB38" s="412">
        <v>0</v>
      </c>
      <c r="BC38" s="412">
        <v>0</v>
      </c>
      <c r="BD38" s="412">
        <v>0</v>
      </c>
      <c r="BE38" s="412">
        <v>0</v>
      </c>
      <c r="BF38" s="412">
        <v>0</v>
      </c>
      <c r="BG38" s="412">
        <v>0</v>
      </c>
      <c r="BH38" s="412">
        <v>0</v>
      </c>
      <c r="BI38" s="412">
        <v>0</v>
      </c>
      <c r="BJ38" s="412">
        <v>0</v>
      </c>
      <c r="BK38" s="412">
        <v>0</v>
      </c>
      <c r="BL38" s="412">
        <v>0</v>
      </c>
      <c r="BM38" s="412">
        <v>0</v>
      </c>
      <c r="BN38" s="412">
        <v>0</v>
      </c>
      <c r="BO38" s="412">
        <v>0</v>
      </c>
      <c r="BP38" s="412">
        <v>0</v>
      </c>
      <c r="BQ38" s="412">
        <v>0</v>
      </c>
      <c r="BR38" s="412">
        <v>0</v>
      </c>
      <c r="BS38" s="412">
        <v>0</v>
      </c>
      <c r="BT38" s="412">
        <v>0</v>
      </c>
      <c r="BU38" s="412">
        <v>0</v>
      </c>
      <c r="BV38" s="412">
        <v>0</v>
      </c>
      <c r="BW38" s="412">
        <v>0</v>
      </c>
      <c r="BX38" s="413">
        <v>0</v>
      </c>
      <c r="BY38" s="413">
        <v>0</v>
      </c>
      <c r="BZ38" s="414">
        <v>0</v>
      </c>
    </row>
    <row r="39" spans="1:78" x14ac:dyDescent="0.35">
      <c r="A39" s="316"/>
      <c r="B39" s="417" t="s">
        <v>324</v>
      </c>
      <c r="C39" s="415"/>
      <c r="D39" s="412">
        <v>0</v>
      </c>
      <c r="E39" s="412">
        <v>0</v>
      </c>
      <c r="F39" s="412">
        <v>0</v>
      </c>
      <c r="G39" s="412">
        <v>0</v>
      </c>
      <c r="H39" s="412">
        <v>0</v>
      </c>
      <c r="I39" s="412">
        <v>0</v>
      </c>
      <c r="J39" s="412">
        <v>0</v>
      </c>
      <c r="K39" s="412">
        <v>0</v>
      </c>
      <c r="L39" s="412">
        <v>0</v>
      </c>
      <c r="M39" s="412">
        <v>0</v>
      </c>
      <c r="N39" s="412">
        <v>0</v>
      </c>
      <c r="O39" s="412">
        <v>0</v>
      </c>
      <c r="P39" s="412">
        <v>0</v>
      </c>
      <c r="Q39" s="412">
        <v>0</v>
      </c>
      <c r="R39" s="412">
        <v>0</v>
      </c>
      <c r="S39" s="412">
        <v>0</v>
      </c>
      <c r="T39" s="412">
        <v>0</v>
      </c>
      <c r="U39" s="412">
        <v>0</v>
      </c>
      <c r="V39" s="412">
        <v>0</v>
      </c>
      <c r="W39" s="412">
        <v>0</v>
      </c>
      <c r="X39" s="412">
        <v>0</v>
      </c>
      <c r="Y39" s="412">
        <v>0</v>
      </c>
      <c r="Z39" s="412">
        <v>0</v>
      </c>
      <c r="AA39" s="412">
        <v>0</v>
      </c>
      <c r="AB39" s="412">
        <v>0</v>
      </c>
      <c r="AC39" s="412">
        <v>101.10068275531542</v>
      </c>
      <c r="AD39" s="412">
        <v>153.02515899776364</v>
      </c>
      <c r="AE39" s="412">
        <v>185.71187195443005</v>
      </c>
      <c r="AF39" s="412">
        <v>219.95097344454686</v>
      </c>
      <c r="AG39" s="412">
        <v>245.89233127754633</v>
      </c>
      <c r="AH39" s="412">
        <v>221.44440248685001</v>
      </c>
      <c r="AI39" s="412">
        <v>228.62842217488961</v>
      </c>
      <c r="AJ39" s="412">
        <v>236.78534477939365</v>
      </c>
      <c r="AK39" s="412">
        <v>274.94541144073884</v>
      </c>
      <c r="AL39" s="412">
        <v>306.28966977307505</v>
      </c>
      <c r="AM39" s="412">
        <v>356.43354803205347</v>
      </c>
      <c r="AN39" s="412">
        <v>382.63379200694118</v>
      </c>
      <c r="AO39" s="412">
        <v>418.05439870479665</v>
      </c>
      <c r="AP39" s="412">
        <v>454.06352628058534</v>
      </c>
      <c r="AQ39" s="412">
        <v>483.42253234731362</v>
      </c>
      <c r="AR39" s="412">
        <v>491.10614675675492</v>
      </c>
      <c r="AS39" s="412">
        <v>516.47609057654256</v>
      </c>
      <c r="AT39" s="412">
        <v>555.65584542334341</v>
      </c>
      <c r="AU39" s="412">
        <v>616.42772564726704</v>
      </c>
      <c r="AV39" s="412">
        <v>0</v>
      </c>
      <c r="AW39" s="412">
        <v>0</v>
      </c>
      <c r="AX39" s="412">
        <v>0</v>
      </c>
      <c r="AY39" s="412">
        <v>0</v>
      </c>
      <c r="AZ39" s="412">
        <v>0</v>
      </c>
      <c r="BA39" s="412">
        <v>0</v>
      </c>
      <c r="BB39" s="412">
        <v>0</v>
      </c>
      <c r="BC39" s="412">
        <v>0</v>
      </c>
      <c r="BD39" s="412">
        <v>0</v>
      </c>
      <c r="BE39" s="412">
        <v>0</v>
      </c>
      <c r="BF39" s="412">
        <v>0</v>
      </c>
      <c r="BG39" s="412">
        <v>0</v>
      </c>
      <c r="BH39" s="412">
        <v>0</v>
      </c>
      <c r="BI39" s="412">
        <v>0</v>
      </c>
      <c r="BJ39" s="412">
        <v>0</v>
      </c>
      <c r="BK39" s="412">
        <v>0</v>
      </c>
      <c r="BL39" s="412">
        <v>0</v>
      </c>
      <c r="BM39" s="412">
        <v>0</v>
      </c>
      <c r="BN39" s="412">
        <v>0</v>
      </c>
      <c r="BO39" s="412">
        <v>0</v>
      </c>
      <c r="BP39" s="412">
        <v>0</v>
      </c>
      <c r="BQ39" s="412">
        <v>0</v>
      </c>
      <c r="BR39" s="412">
        <v>0</v>
      </c>
      <c r="BS39" s="412">
        <v>0</v>
      </c>
      <c r="BT39" s="412">
        <v>0</v>
      </c>
      <c r="BU39" s="412">
        <v>0</v>
      </c>
      <c r="BV39" s="412">
        <v>0</v>
      </c>
      <c r="BW39" s="412">
        <v>0</v>
      </c>
      <c r="BX39" s="413">
        <v>0</v>
      </c>
      <c r="BY39" s="413">
        <v>0</v>
      </c>
      <c r="BZ39" s="414">
        <v>0</v>
      </c>
    </row>
    <row r="40" spans="1:78" x14ac:dyDescent="0.35">
      <c r="A40" s="316"/>
      <c r="B40" s="417" t="s">
        <v>323</v>
      </c>
      <c r="C40" s="415"/>
      <c r="D40" s="412">
        <v>0</v>
      </c>
      <c r="E40" s="412">
        <v>0</v>
      </c>
      <c r="F40" s="412">
        <v>0</v>
      </c>
      <c r="G40" s="412">
        <v>0</v>
      </c>
      <c r="H40" s="412">
        <v>0</v>
      </c>
      <c r="I40" s="412">
        <v>0</v>
      </c>
      <c r="J40" s="412">
        <v>0</v>
      </c>
      <c r="K40" s="412">
        <v>0</v>
      </c>
      <c r="L40" s="412">
        <v>0</v>
      </c>
      <c r="M40" s="412">
        <v>0</v>
      </c>
      <c r="N40" s="412">
        <v>0</v>
      </c>
      <c r="O40" s="412">
        <v>0</v>
      </c>
      <c r="P40" s="412">
        <v>0</v>
      </c>
      <c r="Q40" s="412">
        <v>0</v>
      </c>
      <c r="R40" s="412">
        <v>0</v>
      </c>
      <c r="S40" s="412">
        <v>0</v>
      </c>
      <c r="T40" s="412">
        <v>0</v>
      </c>
      <c r="U40" s="412">
        <v>0</v>
      </c>
      <c r="V40" s="412">
        <v>0</v>
      </c>
      <c r="W40" s="412">
        <v>0</v>
      </c>
      <c r="X40" s="412">
        <v>0</v>
      </c>
      <c r="Y40" s="412">
        <v>0</v>
      </c>
      <c r="Z40" s="412">
        <v>0</v>
      </c>
      <c r="AA40" s="412">
        <v>0</v>
      </c>
      <c r="AB40" s="412">
        <v>0</v>
      </c>
      <c r="AC40" s="412">
        <v>184.24890782510755</v>
      </c>
      <c r="AD40" s="412">
        <v>263.14218956411185</v>
      </c>
      <c r="AE40" s="412">
        <v>333.91986400231536</v>
      </c>
      <c r="AF40" s="412">
        <v>392.8822799319704</v>
      </c>
      <c r="AG40" s="412">
        <v>464.48306869994917</v>
      </c>
      <c r="AH40" s="412">
        <v>431.63407572642876</v>
      </c>
      <c r="AI40" s="412">
        <v>444.98751802887546</v>
      </c>
      <c r="AJ40" s="412">
        <v>504.72244656465557</v>
      </c>
      <c r="AK40" s="412">
        <v>590.39883753922561</v>
      </c>
      <c r="AL40" s="412">
        <v>686.55349132767117</v>
      </c>
      <c r="AM40" s="412">
        <v>826.38920422943625</v>
      </c>
      <c r="AN40" s="412">
        <v>930.76055977585747</v>
      </c>
      <c r="AO40" s="412">
        <v>1070.3984960579999</v>
      </c>
      <c r="AP40" s="412">
        <v>1177.9345274192178</v>
      </c>
      <c r="AQ40" s="412">
        <v>1303.5312026849924</v>
      </c>
      <c r="AR40" s="412">
        <v>1392.073382799646</v>
      </c>
      <c r="AS40" s="412">
        <v>1514.9978660942763</v>
      </c>
      <c r="AT40" s="412">
        <v>1687.9911652550761</v>
      </c>
      <c r="AU40" s="412">
        <v>2006.3766683607942</v>
      </c>
      <c r="AV40" s="412">
        <v>2558.3170696418929</v>
      </c>
      <c r="AW40" s="412">
        <v>2889.1177387333655</v>
      </c>
      <c r="AX40" s="412">
        <v>3121.3970067680925</v>
      </c>
      <c r="AY40" s="412">
        <v>3386.6285539251726</v>
      </c>
      <c r="AZ40" s="412">
        <v>3564.5716142178362</v>
      </c>
      <c r="BA40" s="412">
        <v>3728.180500765578</v>
      </c>
      <c r="BB40" s="412">
        <v>3907.0536816585059</v>
      </c>
      <c r="BC40" s="412">
        <v>4097.2187621431394</v>
      </c>
      <c r="BD40" s="412">
        <v>4202.1810381203213</v>
      </c>
      <c r="BE40" s="412">
        <v>4389.0673006923962</v>
      </c>
      <c r="BF40" s="412">
        <v>4461.9629928340064</v>
      </c>
      <c r="BG40" s="412">
        <v>4643.5885488202739</v>
      </c>
      <c r="BH40" s="412">
        <v>4800.8309016723069</v>
      </c>
      <c r="BI40" s="412">
        <v>4997.7947831740939</v>
      </c>
      <c r="BJ40" s="412">
        <v>5124.2069884003586</v>
      </c>
      <c r="BK40" s="412">
        <v>5355.5830494678021</v>
      </c>
      <c r="BL40" s="412">
        <v>5560.8572340988076</v>
      </c>
      <c r="BM40" s="412">
        <v>5911.2260109461522</v>
      </c>
      <c r="BN40" s="412">
        <v>5943.2810517921771</v>
      </c>
      <c r="BO40" s="412">
        <v>5984.0675986365113</v>
      </c>
      <c r="BP40" s="412">
        <v>6011.8117969129808</v>
      </c>
      <c r="BQ40" s="412">
        <v>5786.1235267438351</v>
      </c>
      <c r="BR40" s="412">
        <v>5769.0956157852579</v>
      </c>
      <c r="BS40" s="412">
        <v>5802.0794171866664</v>
      </c>
      <c r="BT40" s="412">
        <v>5669.7012429946553</v>
      </c>
      <c r="BU40" s="412">
        <v>5627.2945929585112</v>
      </c>
      <c r="BV40" s="412">
        <v>5760.8265737852562</v>
      </c>
      <c r="BW40" s="412">
        <v>5891.2747115766579</v>
      </c>
      <c r="BX40" s="413">
        <v>5960.7094595425724</v>
      </c>
      <c r="BY40" s="413">
        <v>6065.6850095154614</v>
      </c>
      <c r="BZ40" s="414">
        <v>6183.1971404803944</v>
      </c>
    </row>
    <row r="41" spans="1:78" ht="25.5" customHeight="1" x14ac:dyDescent="0.35">
      <c r="A41" s="316"/>
      <c r="B41" s="300" t="s">
        <v>442</v>
      </c>
      <c r="C41" s="415"/>
      <c r="D41" s="412">
        <v>0</v>
      </c>
      <c r="E41" s="412">
        <v>0</v>
      </c>
      <c r="F41" s="412">
        <v>0</v>
      </c>
      <c r="G41" s="412">
        <v>0</v>
      </c>
      <c r="H41" s="412">
        <v>0</v>
      </c>
      <c r="I41" s="412">
        <v>0</v>
      </c>
      <c r="J41" s="412">
        <v>0</v>
      </c>
      <c r="K41" s="412">
        <v>0</v>
      </c>
      <c r="L41" s="412">
        <v>0</v>
      </c>
      <c r="M41" s="412">
        <v>0</v>
      </c>
      <c r="N41" s="412">
        <v>0</v>
      </c>
      <c r="O41" s="412">
        <v>0</v>
      </c>
      <c r="P41" s="412">
        <v>0</v>
      </c>
      <c r="Q41" s="412">
        <v>0</v>
      </c>
      <c r="R41" s="412">
        <v>0</v>
      </c>
      <c r="S41" s="412">
        <v>0</v>
      </c>
      <c r="T41" s="412">
        <v>0</v>
      </c>
      <c r="U41" s="412">
        <v>0</v>
      </c>
      <c r="V41" s="412">
        <v>0</v>
      </c>
      <c r="W41" s="412">
        <v>0</v>
      </c>
      <c r="X41" s="412">
        <v>0</v>
      </c>
      <c r="Y41" s="412">
        <v>0</v>
      </c>
      <c r="Z41" s="412">
        <v>0</v>
      </c>
      <c r="AA41" s="412">
        <v>0</v>
      </c>
      <c r="AB41" s="412">
        <v>0</v>
      </c>
      <c r="AC41" s="412">
        <v>0</v>
      </c>
      <c r="AD41" s="412">
        <v>0</v>
      </c>
      <c r="AE41" s="412">
        <v>0</v>
      </c>
      <c r="AF41" s="412">
        <v>0</v>
      </c>
      <c r="AG41" s="412">
        <v>0</v>
      </c>
      <c r="AH41" s="412">
        <v>0</v>
      </c>
      <c r="AI41" s="412">
        <v>0</v>
      </c>
      <c r="AJ41" s="412">
        <v>0</v>
      </c>
      <c r="AK41" s="412">
        <v>0</v>
      </c>
      <c r="AL41" s="412">
        <v>0</v>
      </c>
      <c r="AM41" s="412">
        <v>0</v>
      </c>
      <c r="AN41" s="412">
        <v>0</v>
      </c>
      <c r="AO41" s="412">
        <v>0</v>
      </c>
      <c r="AP41" s="412">
        <v>0</v>
      </c>
      <c r="AQ41" s="412">
        <v>0</v>
      </c>
      <c r="AR41" s="412">
        <v>0</v>
      </c>
      <c r="AS41" s="412">
        <v>0</v>
      </c>
      <c r="AT41" s="412">
        <v>0</v>
      </c>
      <c r="AU41" s="412">
        <v>0</v>
      </c>
      <c r="AV41" s="412">
        <v>0</v>
      </c>
      <c r="AW41" s="412">
        <v>0</v>
      </c>
      <c r="AX41" s="412">
        <v>0</v>
      </c>
      <c r="AY41" s="412">
        <v>0</v>
      </c>
      <c r="AZ41" s="412">
        <v>0</v>
      </c>
      <c r="BA41" s="412">
        <v>0</v>
      </c>
      <c r="BB41" s="412">
        <v>0</v>
      </c>
      <c r="BC41" s="412">
        <v>0</v>
      </c>
      <c r="BD41" s="412">
        <v>0</v>
      </c>
      <c r="BE41" s="412">
        <v>0</v>
      </c>
      <c r="BF41" s="412">
        <v>1.3458715328586845</v>
      </c>
      <c r="BG41" s="412">
        <v>1.5412622765651487</v>
      </c>
      <c r="BH41" s="412">
        <v>1.6740734005275903</v>
      </c>
      <c r="BI41" s="412">
        <v>1.725897873976346</v>
      </c>
      <c r="BJ41" s="412">
        <v>1.5085003551121154</v>
      </c>
      <c r="BK41" s="412">
        <v>1.6879469682679342</v>
      </c>
      <c r="BL41" s="412">
        <v>2.142762203448914</v>
      </c>
      <c r="BM41" s="412">
        <v>3.0324355411171084</v>
      </c>
      <c r="BN41" s="412">
        <v>3.4036026490501015</v>
      </c>
      <c r="BO41" s="412">
        <v>4.0379013502468553</v>
      </c>
      <c r="BP41" s="412">
        <v>5.1585024049459305</v>
      </c>
      <c r="BQ41" s="412">
        <v>6.4108494583116968</v>
      </c>
      <c r="BR41" s="412">
        <v>7.5591912421354355</v>
      </c>
      <c r="BS41" s="412">
        <v>8.8353038970742528</v>
      </c>
      <c r="BT41" s="412">
        <v>10.173918995434056</v>
      </c>
      <c r="BU41" s="412">
        <v>10.097822953712539</v>
      </c>
      <c r="BV41" s="412">
        <v>10.337437617344021</v>
      </c>
      <c r="BW41" s="412">
        <v>10.571518520395969</v>
      </c>
      <c r="BX41" s="413">
        <v>10.696114768239969</v>
      </c>
      <c r="BY41" s="413">
        <v>10.884486729327852</v>
      </c>
      <c r="BZ41" s="414">
        <v>11.095354789244634</v>
      </c>
    </row>
    <row r="42" spans="1:78" s="232" customFormat="1" ht="26.25" customHeight="1" x14ac:dyDescent="0.35">
      <c r="B42" s="416" t="s">
        <v>157</v>
      </c>
      <c r="C42" s="421"/>
      <c r="D42" s="408">
        <v>0</v>
      </c>
      <c r="E42" s="408">
        <v>0</v>
      </c>
      <c r="F42" s="408">
        <v>0</v>
      </c>
      <c r="G42" s="408">
        <v>0</v>
      </c>
      <c r="H42" s="408">
        <v>0</v>
      </c>
      <c r="I42" s="408">
        <v>0</v>
      </c>
      <c r="J42" s="408">
        <v>0</v>
      </c>
      <c r="K42" s="408">
        <v>0</v>
      </c>
      <c r="L42" s="408">
        <v>0</v>
      </c>
      <c r="M42" s="408">
        <v>0</v>
      </c>
      <c r="N42" s="408">
        <v>0</v>
      </c>
      <c r="O42" s="408">
        <v>0</v>
      </c>
      <c r="P42" s="408">
        <v>0</v>
      </c>
      <c r="Q42" s="408">
        <v>0</v>
      </c>
      <c r="R42" s="408">
        <v>0</v>
      </c>
      <c r="S42" s="408">
        <v>0</v>
      </c>
      <c r="T42" s="408">
        <v>0</v>
      </c>
      <c r="U42" s="408">
        <v>0</v>
      </c>
      <c r="V42" s="408">
        <v>0</v>
      </c>
      <c r="W42" s="408">
        <v>0</v>
      </c>
      <c r="X42" s="408">
        <v>0</v>
      </c>
      <c r="Y42" s="408">
        <v>0</v>
      </c>
      <c r="Z42" s="408">
        <v>0</v>
      </c>
      <c r="AA42" s="408">
        <v>0</v>
      </c>
      <c r="AB42" s="408">
        <v>0</v>
      </c>
      <c r="AC42" s="408">
        <v>0</v>
      </c>
      <c r="AD42" s="408">
        <v>0</v>
      </c>
      <c r="AE42" s="408">
        <v>1.3552808048877116</v>
      </c>
      <c r="AF42" s="408">
        <f t="shared" ref="AF42:BY42" si="16">SUM(AF43:AF45)</f>
        <v>48.778252946412898</v>
      </c>
      <c r="AG42" s="408">
        <f t="shared" si="16"/>
        <v>103.52081340310488</v>
      </c>
      <c r="AH42" s="408">
        <f t="shared" si="16"/>
        <v>221.00080392417601</v>
      </c>
      <c r="AI42" s="408">
        <f t="shared" si="16"/>
        <v>317.79952163663086</v>
      </c>
      <c r="AJ42" s="408">
        <f t="shared" si="16"/>
        <v>422.01909973611077</v>
      </c>
      <c r="AK42" s="408">
        <f t="shared" si="16"/>
        <v>528.52861822654563</v>
      </c>
      <c r="AL42" s="408">
        <f t="shared" si="16"/>
        <v>671.99470834370265</v>
      </c>
      <c r="AM42" s="408">
        <f t="shared" si="16"/>
        <v>826.37908825403804</v>
      </c>
      <c r="AN42" s="408">
        <f t="shared" si="16"/>
        <v>915.18930217963066</v>
      </c>
      <c r="AO42" s="408">
        <f t="shared" si="16"/>
        <v>1026.7189124528322</v>
      </c>
      <c r="AP42" s="408">
        <f t="shared" si="16"/>
        <v>1200.8401505639945</v>
      </c>
      <c r="AQ42" s="408">
        <f t="shared" si="16"/>
        <v>1319.6200092956751</v>
      </c>
      <c r="AR42" s="408">
        <f t="shared" si="16"/>
        <v>1403.5520234967116</v>
      </c>
      <c r="AS42" s="408">
        <f t="shared" si="16"/>
        <v>1485.4477629968105</v>
      </c>
      <c r="AT42" s="408">
        <f t="shared" si="16"/>
        <v>1576.3662838212717</v>
      </c>
      <c r="AU42" s="408">
        <f t="shared" si="16"/>
        <v>1792.5502106229737</v>
      </c>
      <c r="AV42" s="408">
        <f t="shared" si="16"/>
        <v>112.48219956734428</v>
      </c>
      <c r="AW42" s="408">
        <f t="shared" si="16"/>
        <v>0</v>
      </c>
      <c r="AX42" s="408">
        <f t="shared" si="16"/>
        <v>0</v>
      </c>
      <c r="AY42" s="408">
        <f t="shared" si="16"/>
        <v>0</v>
      </c>
      <c r="AZ42" s="408">
        <f t="shared" si="16"/>
        <v>0</v>
      </c>
      <c r="BA42" s="408">
        <f t="shared" si="16"/>
        <v>0</v>
      </c>
      <c r="BB42" s="408">
        <f t="shared" si="16"/>
        <v>0</v>
      </c>
      <c r="BC42" s="408">
        <f t="shared" si="16"/>
        <v>0</v>
      </c>
      <c r="BD42" s="408">
        <f t="shared" si="16"/>
        <v>0</v>
      </c>
      <c r="BE42" s="408">
        <f t="shared" si="16"/>
        <v>0</v>
      </c>
      <c r="BF42" s="408">
        <f t="shared" si="16"/>
        <v>0</v>
      </c>
      <c r="BG42" s="408">
        <f t="shared" si="16"/>
        <v>0</v>
      </c>
      <c r="BH42" s="408">
        <f t="shared" si="16"/>
        <v>0</v>
      </c>
      <c r="BI42" s="408">
        <f t="shared" si="16"/>
        <v>0</v>
      </c>
      <c r="BJ42" s="408">
        <f t="shared" si="16"/>
        <v>0</v>
      </c>
      <c r="BK42" s="408">
        <f t="shared" si="16"/>
        <v>0</v>
      </c>
      <c r="BL42" s="408">
        <f t="shared" si="16"/>
        <v>0</v>
      </c>
      <c r="BM42" s="408">
        <f t="shared" si="16"/>
        <v>0</v>
      </c>
      <c r="BN42" s="408">
        <f t="shared" si="16"/>
        <v>0</v>
      </c>
      <c r="BO42" s="408">
        <f t="shared" si="16"/>
        <v>0</v>
      </c>
      <c r="BP42" s="408">
        <f t="shared" si="16"/>
        <v>0</v>
      </c>
      <c r="BQ42" s="408">
        <f t="shared" si="16"/>
        <v>0</v>
      </c>
      <c r="BR42" s="408">
        <f t="shared" si="16"/>
        <v>0</v>
      </c>
      <c r="BS42" s="408">
        <f t="shared" si="16"/>
        <v>0</v>
      </c>
      <c r="BT42" s="408">
        <f t="shared" si="16"/>
        <v>0</v>
      </c>
      <c r="BU42" s="408">
        <f t="shared" si="16"/>
        <v>0</v>
      </c>
      <c r="BV42" s="408">
        <f t="shared" si="16"/>
        <v>0</v>
      </c>
      <c r="BW42" s="408">
        <f t="shared" si="16"/>
        <v>0</v>
      </c>
      <c r="BX42" s="409">
        <f t="shared" si="16"/>
        <v>0</v>
      </c>
      <c r="BY42" s="409">
        <f t="shared" si="16"/>
        <v>0</v>
      </c>
      <c r="BZ42" s="410">
        <f t="shared" ref="BZ42" si="17">SUM(BZ43:BZ45)</f>
        <v>0</v>
      </c>
    </row>
    <row r="43" spans="1:78" x14ac:dyDescent="0.35">
      <c r="A43" s="316"/>
      <c r="B43" s="417" t="s">
        <v>441</v>
      </c>
      <c r="C43" s="415"/>
      <c r="D43" s="412">
        <v>0</v>
      </c>
      <c r="E43" s="412">
        <v>0</v>
      </c>
      <c r="F43" s="412">
        <v>0</v>
      </c>
      <c r="G43" s="412">
        <v>0</v>
      </c>
      <c r="H43" s="412">
        <v>0</v>
      </c>
      <c r="I43" s="412">
        <v>0</v>
      </c>
      <c r="J43" s="412">
        <v>0</v>
      </c>
      <c r="K43" s="412">
        <v>0</v>
      </c>
      <c r="L43" s="412">
        <v>0</v>
      </c>
      <c r="M43" s="412">
        <v>0</v>
      </c>
      <c r="N43" s="412">
        <v>0</v>
      </c>
      <c r="O43" s="412">
        <v>0</v>
      </c>
      <c r="P43" s="412">
        <v>0</v>
      </c>
      <c r="Q43" s="412">
        <v>0</v>
      </c>
      <c r="R43" s="412">
        <v>0</v>
      </c>
      <c r="S43" s="412">
        <v>0</v>
      </c>
      <c r="T43" s="412">
        <v>0</v>
      </c>
      <c r="U43" s="412">
        <v>0</v>
      </c>
      <c r="V43" s="412">
        <v>0</v>
      </c>
      <c r="W43" s="412">
        <v>0</v>
      </c>
      <c r="X43" s="412">
        <v>0</v>
      </c>
      <c r="Y43" s="412">
        <v>0</v>
      </c>
      <c r="Z43" s="412">
        <v>0</v>
      </c>
      <c r="AA43" s="412">
        <v>0</v>
      </c>
      <c r="AB43" s="412">
        <v>0</v>
      </c>
      <c r="AC43" s="412">
        <v>0</v>
      </c>
      <c r="AD43" s="412">
        <v>0</v>
      </c>
      <c r="AE43" s="412">
        <v>0</v>
      </c>
      <c r="AF43" s="412">
        <v>4.8645133802963736</v>
      </c>
      <c r="AG43" s="412">
        <v>21.064549031324471</v>
      </c>
      <c r="AH43" s="412">
        <v>42.796556128952659</v>
      </c>
      <c r="AI43" s="412">
        <v>46.826095062524359</v>
      </c>
      <c r="AJ43" s="412">
        <v>46.017753848379044</v>
      </c>
      <c r="AK43" s="412">
        <v>47.629255907393379</v>
      </c>
      <c r="AL43" s="412">
        <v>49.942161965065246</v>
      </c>
      <c r="AM43" s="412">
        <v>51.029373974905454</v>
      </c>
      <c r="AN43" s="412">
        <v>48.671854115578476</v>
      </c>
      <c r="AO43" s="412">
        <v>47.338398448046902</v>
      </c>
      <c r="AP43" s="412">
        <v>47.996506035987501</v>
      </c>
      <c r="AQ43" s="412">
        <v>47.306088738568612</v>
      </c>
      <c r="AR43" s="412">
        <v>46.541019516739667</v>
      </c>
      <c r="AS43" s="412">
        <v>46.150185874804606</v>
      </c>
      <c r="AT43" s="412">
        <v>47.168786057259503</v>
      </c>
      <c r="AU43" s="412">
        <v>51.640130769883285</v>
      </c>
      <c r="AV43" s="412">
        <v>3.2404088100400155</v>
      </c>
      <c r="AW43" s="412">
        <v>0</v>
      </c>
      <c r="AX43" s="412">
        <v>0</v>
      </c>
      <c r="AY43" s="412">
        <v>0</v>
      </c>
      <c r="AZ43" s="412">
        <v>0</v>
      </c>
      <c r="BA43" s="412">
        <v>0</v>
      </c>
      <c r="BB43" s="412">
        <v>0</v>
      </c>
      <c r="BC43" s="412">
        <v>0</v>
      </c>
      <c r="BD43" s="412">
        <v>0</v>
      </c>
      <c r="BE43" s="412">
        <v>0</v>
      </c>
      <c r="BF43" s="412">
        <v>0</v>
      </c>
      <c r="BG43" s="412">
        <v>0</v>
      </c>
      <c r="BH43" s="412">
        <v>0</v>
      </c>
      <c r="BI43" s="412">
        <v>0</v>
      </c>
      <c r="BJ43" s="412">
        <v>0</v>
      </c>
      <c r="BK43" s="412">
        <v>0</v>
      </c>
      <c r="BL43" s="412">
        <v>0</v>
      </c>
      <c r="BM43" s="412">
        <v>0</v>
      </c>
      <c r="BN43" s="412">
        <v>0</v>
      </c>
      <c r="BO43" s="412">
        <v>0</v>
      </c>
      <c r="BP43" s="412">
        <v>0</v>
      </c>
      <c r="BQ43" s="412">
        <v>0</v>
      </c>
      <c r="BR43" s="412">
        <v>0</v>
      </c>
      <c r="BS43" s="412">
        <v>0</v>
      </c>
      <c r="BT43" s="412">
        <v>0</v>
      </c>
      <c r="BU43" s="412">
        <v>0</v>
      </c>
      <c r="BV43" s="412">
        <v>0</v>
      </c>
      <c r="BW43" s="412">
        <v>0</v>
      </c>
      <c r="BX43" s="413">
        <v>0</v>
      </c>
      <c r="BY43" s="413">
        <v>0</v>
      </c>
      <c r="BZ43" s="414">
        <v>0</v>
      </c>
    </row>
    <row r="44" spans="1:78" x14ac:dyDescent="0.35">
      <c r="A44" s="316"/>
      <c r="B44" s="417" t="s">
        <v>324</v>
      </c>
      <c r="C44" s="415"/>
      <c r="D44" s="412">
        <v>0</v>
      </c>
      <c r="E44" s="412">
        <v>0</v>
      </c>
      <c r="F44" s="412">
        <v>0</v>
      </c>
      <c r="G44" s="412">
        <v>0</v>
      </c>
      <c r="H44" s="412">
        <v>0</v>
      </c>
      <c r="I44" s="412">
        <v>0</v>
      </c>
      <c r="J44" s="412">
        <v>0</v>
      </c>
      <c r="K44" s="412">
        <v>0</v>
      </c>
      <c r="L44" s="412">
        <v>0</v>
      </c>
      <c r="M44" s="412">
        <v>0</v>
      </c>
      <c r="N44" s="412">
        <v>0</v>
      </c>
      <c r="O44" s="412">
        <v>0</v>
      </c>
      <c r="P44" s="412">
        <v>0</v>
      </c>
      <c r="Q44" s="412">
        <v>0</v>
      </c>
      <c r="R44" s="412">
        <v>0</v>
      </c>
      <c r="S44" s="412">
        <v>0</v>
      </c>
      <c r="T44" s="412">
        <v>0</v>
      </c>
      <c r="U44" s="412">
        <v>0</v>
      </c>
      <c r="V44" s="412">
        <v>0</v>
      </c>
      <c r="W44" s="412">
        <v>0</v>
      </c>
      <c r="X44" s="412">
        <v>0</v>
      </c>
      <c r="Y44" s="412">
        <v>0</v>
      </c>
      <c r="Z44" s="412">
        <v>0</v>
      </c>
      <c r="AA44" s="412">
        <v>0</v>
      </c>
      <c r="AB44" s="412">
        <v>0</v>
      </c>
      <c r="AC44" s="412">
        <v>0</v>
      </c>
      <c r="AD44" s="412">
        <v>0</v>
      </c>
      <c r="AE44" s="412">
        <v>0</v>
      </c>
      <c r="AF44" s="412">
        <v>43.913739566116526</v>
      </c>
      <c r="AG44" s="412">
        <v>82.456264371780406</v>
      </c>
      <c r="AH44" s="412">
        <v>178.20424779522335</v>
      </c>
      <c r="AI44" s="412">
        <v>260.90014664921836</v>
      </c>
      <c r="AJ44" s="412">
        <v>326.03240605099887</v>
      </c>
      <c r="AK44" s="412">
        <v>390.57900327831845</v>
      </c>
      <c r="AL44" s="412">
        <v>483.16967769301266</v>
      </c>
      <c r="AM44" s="412">
        <v>582.91793558850975</v>
      </c>
      <c r="AN44" s="412">
        <v>630.57753412262741</v>
      </c>
      <c r="AO44" s="412">
        <v>687.3017768553558</v>
      </c>
      <c r="AP44" s="412">
        <v>783.2777374189842</v>
      </c>
      <c r="AQ44" s="412">
        <v>842.29294625032514</v>
      </c>
      <c r="AR44" s="412">
        <v>875.93488658442675</v>
      </c>
      <c r="AS44" s="412">
        <v>907.53460557165954</v>
      </c>
      <c r="AT44" s="412">
        <v>944.16109982667058</v>
      </c>
      <c r="AU44" s="412">
        <v>1061.3608507164795</v>
      </c>
      <c r="AV44" s="412">
        <v>66.600200270968799</v>
      </c>
      <c r="AW44" s="412">
        <v>0</v>
      </c>
      <c r="AX44" s="412">
        <v>0</v>
      </c>
      <c r="AY44" s="412">
        <v>0</v>
      </c>
      <c r="AZ44" s="412">
        <v>0</v>
      </c>
      <c r="BA44" s="412">
        <v>0</v>
      </c>
      <c r="BB44" s="412">
        <v>0</v>
      </c>
      <c r="BC44" s="412">
        <v>0</v>
      </c>
      <c r="BD44" s="412">
        <v>0</v>
      </c>
      <c r="BE44" s="412">
        <v>0</v>
      </c>
      <c r="BF44" s="412">
        <v>0</v>
      </c>
      <c r="BG44" s="412">
        <v>0</v>
      </c>
      <c r="BH44" s="412">
        <v>0</v>
      </c>
      <c r="BI44" s="412">
        <v>0</v>
      </c>
      <c r="BJ44" s="412">
        <v>0</v>
      </c>
      <c r="BK44" s="412">
        <v>0</v>
      </c>
      <c r="BL44" s="412">
        <v>0</v>
      </c>
      <c r="BM44" s="412">
        <v>0</v>
      </c>
      <c r="BN44" s="412">
        <v>0</v>
      </c>
      <c r="BO44" s="412">
        <v>0</v>
      </c>
      <c r="BP44" s="412">
        <v>0</v>
      </c>
      <c r="BQ44" s="412">
        <v>0</v>
      </c>
      <c r="BR44" s="412">
        <v>0</v>
      </c>
      <c r="BS44" s="412">
        <v>0</v>
      </c>
      <c r="BT44" s="412">
        <v>0</v>
      </c>
      <c r="BU44" s="412">
        <v>0</v>
      </c>
      <c r="BV44" s="412">
        <v>0</v>
      </c>
      <c r="BW44" s="412">
        <v>0</v>
      </c>
      <c r="BX44" s="413">
        <v>0</v>
      </c>
      <c r="BY44" s="413">
        <v>0</v>
      </c>
      <c r="BZ44" s="414">
        <v>0</v>
      </c>
    </row>
    <row r="45" spans="1:78" s="338" customFormat="1" ht="25.5" customHeight="1" thickBot="1" x14ac:dyDescent="0.3">
      <c r="B45" s="422" t="s">
        <v>323</v>
      </c>
      <c r="C45" s="423"/>
      <c r="D45" s="424">
        <v>0</v>
      </c>
      <c r="E45" s="424">
        <v>0</v>
      </c>
      <c r="F45" s="424">
        <v>0</v>
      </c>
      <c r="G45" s="424">
        <v>0</v>
      </c>
      <c r="H45" s="424">
        <v>0</v>
      </c>
      <c r="I45" s="424">
        <v>0</v>
      </c>
      <c r="J45" s="424">
        <v>0</v>
      </c>
      <c r="K45" s="424">
        <v>0</v>
      </c>
      <c r="L45" s="424">
        <v>0</v>
      </c>
      <c r="M45" s="424">
        <v>0</v>
      </c>
      <c r="N45" s="424">
        <v>0</v>
      </c>
      <c r="O45" s="424">
        <v>0</v>
      </c>
      <c r="P45" s="424">
        <v>0</v>
      </c>
      <c r="Q45" s="424">
        <v>0</v>
      </c>
      <c r="R45" s="424">
        <v>0</v>
      </c>
      <c r="S45" s="424">
        <v>0</v>
      </c>
      <c r="T45" s="424">
        <v>0</v>
      </c>
      <c r="U45" s="424">
        <v>0</v>
      </c>
      <c r="V45" s="424">
        <v>0</v>
      </c>
      <c r="W45" s="424">
        <v>0</v>
      </c>
      <c r="X45" s="424">
        <v>0</v>
      </c>
      <c r="Y45" s="424">
        <v>0</v>
      </c>
      <c r="Z45" s="424">
        <v>0</v>
      </c>
      <c r="AA45" s="424">
        <v>0</v>
      </c>
      <c r="AB45" s="424">
        <v>0</v>
      </c>
      <c r="AC45" s="424">
        <v>0</v>
      </c>
      <c r="AD45" s="424">
        <v>0</v>
      </c>
      <c r="AE45" s="424">
        <v>0</v>
      </c>
      <c r="AF45" s="424">
        <v>0</v>
      </c>
      <c r="AG45" s="424">
        <v>0</v>
      </c>
      <c r="AH45" s="424">
        <v>0</v>
      </c>
      <c r="AI45" s="424">
        <v>10.073279924888169</v>
      </c>
      <c r="AJ45" s="424">
        <v>49.968939836732844</v>
      </c>
      <c r="AK45" s="424">
        <v>90.32035904083385</v>
      </c>
      <c r="AL45" s="424">
        <v>138.88286868562474</v>
      </c>
      <c r="AM45" s="424">
        <v>192.43177869062291</v>
      </c>
      <c r="AN45" s="424">
        <v>235.93991394142469</v>
      </c>
      <c r="AO45" s="424">
        <v>292.07873714942951</v>
      </c>
      <c r="AP45" s="424">
        <v>369.56590710902282</v>
      </c>
      <c r="AQ45" s="424">
        <v>430.02097430678128</v>
      </c>
      <c r="AR45" s="424">
        <v>481.07611739554534</v>
      </c>
      <c r="AS45" s="424">
        <v>531.76297155034626</v>
      </c>
      <c r="AT45" s="424">
        <v>585.03639793734158</v>
      </c>
      <c r="AU45" s="424">
        <v>679.54922913661085</v>
      </c>
      <c r="AV45" s="424">
        <v>42.641590486335474</v>
      </c>
      <c r="AW45" s="424">
        <v>0</v>
      </c>
      <c r="AX45" s="424">
        <v>0</v>
      </c>
      <c r="AY45" s="424">
        <v>0</v>
      </c>
      <c r="AZ45" s="424">
        <v>0</v>
      </c>
      <c r="BA45" s="424">
        <v>0</v>
      </c>
      <c r="BB45" s="424">
        <v>0</v>
      </c>
      <c r="BC45" s="424">
        <v>0</v>
      </c>
      <c r="BD45" s="424">
        <v>0</v>
      </c>
      <c r="BE45" s="424">
        <v>0</v>
      </c>
      <c r="BF45" s="424">
        <v>0</v>
      </c>
      <c r="BG45" s="424">
        <v>0</v>
      </c>
      <c r="BH45" s="424">
        <v>0</v>
      </c>
      <c r="BI45" s="424">
        <v>0</v>
      </c>
      <c r="BJ45" s="424">
        <v>0</v>
      </c>
      <c r="BK45" s="424">
        <v>0</v>
      </c>
      <c r="BL45" s="424">
        <v>0</v>
      </c>
      <c r="BM45" s="424">
        <v>0</v>
      </c>
      <c r="BN45" s="424">
        <v>0</v>
      </c>
      <c r="BO45" s="424">
        <v>0</v>
      </c>
      <c r="BP45" s="424">
        <v>0</v>
      </c>
      <c r="BQ45" s="424">
        <v>0</v>
      </c>
      <c r="BR45" s="424">
        <v>0</v>
      </c>
      <c r="BS45" s="424">
        <v>0</v>
      </c>
      <c r="BT45" s="424">
        <v>0</v>
      </c>
      <c r="BU45" s="424">
        <v>0</v>
      </c>
      <c r="BV45" s="424">
        <v>0</v>
      </c>
      <c r="BW45" s="424">
        <v>0</v>
      </c>
      <c r="BX45" s="424">
        <v>0</v>
      </c>
      <c r="BY45" s="424">
        <v>0</v>
      </c>
      <c r="BZ45" s="425">
        <v>0</v>
      </c>
    </row>
    <row r="46" spans="1:78" ht="39.75" customHeight="1" x14ac:dyDescent="0.35">
      <c r="A46" s="386"/>
      <c r="B46" s="374" t="s">
        <v>443</v>
      </c>
      <c r="C46" s="387"/>
      <c r="D46" s="376" t="s">
        <v>666</v>
      </c>
      <c r="E46" s="376" t="s">
        <v>667</v>
      </c>
      <c r="F46" s="376" t="s">
        <v>668</v>
      </c>
      <c r="G46" s="376" t="s">
        <v>669</v>
      </c>
      <c r="H46" s="376" t="s">
        <v>670</v>
      </c>
      <c r="I46" s="376" t="s">
        <v>671</v>
      </c>
      <c r="J46" s="376" t="s">
        <v>672</v>
      </c>
      <c r="K46" s="376" t="s">
        <v>673</v>
      </c>
      <c r="L46" s="376" t="s">
        <v>674</v>
      </c>
      <c r="M46" s="376" t="s">
        <v>675</v>
      </c>
      <c r="N46" s="376" t="s">
        <v>676</v>
      </c>
      <c r="O46" s="376" t="s">
        <v>677</v>
      </c>
      <c r="P46" s="376" t="s">
        <v>678</v>
      </c>
      <c r="Q46" s="376" t="s">
        <v>679</v>
      </c>
      <c r="R46" s="376" t="s">
        <v>680</v>
      </c>
      <c r="S46" s="376" t="s">
        <v>681</v>
      </c>
      <c r="T46" s="376" t="s">
        <v>682</v>
      </c>
      <c r="U46" s="376" t="s">
        <v>683</v>
      </c>
      <c r="V46" s="376" t="s">
        <v>684</v>
      </c>
      <c r="W46" s="376" t="s">
        <v>685</v>
      </c>
      <c r="X46" s="376" t="s">
        <v>686</v>
      </c>
      <c r="Y46" s="376" t="s">
        <v>687</v>
      </c>
      <c r="Z46" s="376" t="s">
        <v>688</v>
      </c>
      <c r="AA46" s="376" t="s">
        <v>689</v>
      </c>
      <c r="AB46" s="376" t="s">
        <v>690</v>
      </c>
      <c r="AC46" s="376" t="s">
        <v>691</v>
      </c>
      <c r="AD46" s="376" t="s">
        <v>692</v>
      </c>
      <c r="AE46" s="376" t="s">
        <v>693</v>
      </c>
      <c r="AF46" s="376" t="s">
        <v>694</v>
      </c>
      <c r="AG46" s="376" t="s">
        <v>695</v>
      </c>
      <c r="AH46" s="376" t="s">
        <v>696</v>
      </c>
      <c r="AI46" s="376" t="s">
        <v>697</v>
      </c>
      <c r="AJ46" s="376" t="s">
        <v>698</v>
      </c>
      <c r="AK46" s="376" t="s">
        <v>699</v>
      </c>
      <c r="AL46" s="376" t="s">
        <v>700</v>
      </c>
      <c r="AM46" s="376" t="s">
        <v>701</v>
      </c>
      <c r="AN46" s="376" t="s">
        <v>702</v>
      </c>
      <c r="AO46" s="376" t="s">
        <v>703</v>
      </c>
      <c r="AP46" s="376" t="s">
        <v>704</v>
      </c>
      <c r="AQ46" s="376" t="s">
        <v>705</v>
      </c>
      <c r="AR46" s="376" t="s">
        <v>706</v>
      </c>
      <c r="AS46" s="376" t="s">
        <v>707</v>
      </c>
      <c r="AT46" s="376" t="s">
        <v>708</v>
      </c>
      <c r="AU46" s="376" t="s">
        <v>709</v>
      </c>
      <c r="AV46" s="376" t="s">
        <v>710</v>
      </c>
      <c r="AW46" s="376" t="s">
        <v>711</v>
      </c>
      <c r="AX46" s="376" t="s">
        <v>712</v>
      </c>
      <c r="AY46" s="376" t="s">
        <v>713</v>
      </c>
      <c r="AZ46" s="376" t="s">
        <v>714</v>
      </c>
      <c r="BA46" s="376" t="s">
        <v>715</v>
      </c>
      <c r="BB46" s="376" t="s">
        <v>716</v>
      </c>
      <c r="BC46" s="376" t="s">
        <v>717</v>
      </c>
      <c r="BD46" s="376" t="s">
        <v>718</v>
      </c>
      <c r="BE46" s="376" t="s">
        <v>719</v>
      </c>
      <c r="BF46" s="376" t="s">
        <v>720</v>
      </c>
      <c r="BG46" s="376" t="s">
        <v>721</v>
      </c>
      <c r="BH46" s="376" t="s">
        <v>722</v>
      </c>
      <c r="BI46" s="376" t="s">
        <v>723</v>
      </c>
      <c r="BJ46" s="376" t="s">
        <v>724</v>
      </c>
      <c r="BK46" s="376" t="s">
        <v>725</v>
      </c>
      <c r="BL46" s="376" t="s">
        <v>726</v>
      </c>
      <c r="BM46" s="376" t="s">
        <v>727</v>
      </c>
      <c r="BN46" s="376" t="s">
        <v>728</v>
      </c>
      <c r="BO46" s="376" t="s">
        <v>729</v>
      </c>
      <c r="BP46" s="376" t="s">
        <v>730</v>
      </c>
      <c r="BQ46" s="376" t="s">
        <v>731</v>
      </c>
      <c r="BR46" s="376" t="s">
        <v>732</v>
      </c>
      <c r="BS46" s="376" t="s">
        <v>733</v>
      </c>
      <c r="BT46" s="376" t="s">
        <v>734</v>
      </c>
      <c r="BU46" s="376" t="s">
        <v>735</v>
      </c>
      <c r="BV46" s="376" t="s">
        <v>736</v>
      </c>
      <c r="BW46" s="376" t="s">
        <v>737</v>
      </c>
      <c r="BX46" s="376" t="s">
        <v>738</v>
      </c>
      <c r="BY46" s="376" t="s">
        <v>739</v>
      </c>
      <c r="BZ46" s="377" t="s">
        <v>740</v>
      </c>
    </row>
    <row r="47" spans="1:78" ht="26.25" customHeight="1" x14ac:dyDescent="0.35">
      <c r="A47" s="426"/>
      <c r="B47" s="88" t="s">
        <v>88</v>
      </c>
      <c r="C47" s="415"/>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427"/>
      <c r="AR47" s="427"/>
      <c r="AS47" s="427"/>
      <c r="AT47" s="427"/>
      <c r="AU47" s="427"/>
      <c r="AV47" s="408"/>
      <c r="AW47" s="408"/>
      <c r="AX47" s="408"/>
      <c r="AY47" s="408">
        <v>2937</v>
      </c>
      <c r="AZ47" s="408">
        <v>3144</v>
      </c>
      <c r="BA47" s="408">
        <v>3369</v>
      </c>
      <c r="BB47" s="408">
        <v>3496</v>
      </c>
      <c r="BC47" s="408">
        <v>3599</v>
      </c>
      <c r="BD47" s="408">
        <v>3719</v>
      </c>
      <c r="BE47" s="408">
        <v>3863</v>
      </c>
      <c r="BF47" s="408">
        <v>4000</v>
      </c>
      <c r="BG47" s="408">
        <v>4154</v>
      </c>
      <c r="BH47" s="408">
        <v>4290</v>
      </c>
      <c r="BI47" s="408">
        <v>4406</v>
      </c>
      <c r="BJ47" s="408">
        <v>4518</v>
      </c>
      <c r="BK47" s="408">
        <v>4641</v>
      </c>
      <c r="BL47" s="408">
        <v>4771</v>
      </c>
      <c r="BM47" s="408">
        <v>4909</v>
      </c>
      <c r="BN47" s="408">
        <v>4987</v>
      </c>
      <c r="BO47" s="408">
        <v>5009</v>
      </c>
      <c r="BP47" s="408">
        <v>5017</v>
      </c>
      <c r="BQ47" s="408">
        <v>4962</v>
      </c>
      <c r="BR47" s="408">
        <v>5032</v>
      </c>
      <c r="BS47" s="408">
        <v>5215</v>
      </c>
      <c r="BT47" s="408">
        <v>5281</v>
      </c>
      <c r="BU47" s="408">
        <v>5290</v>
      </c>
      <c r="BV47" s="408">
        <v>5366</v>
      </c>
      <c r="BW47" s="408">
        <v>5479</v>
      </c>
      <c r="BX47" s="409">
        <v>5599</v>
      </c>
      <c r="BY47" s="409">
        <v>5713</v>
      </c>
      <c r="BZ47" s="410">
        <v>5842</v>
      </c>
    </row>
    <row r="48" spans="1:78" x14ac:dyDescent="0.35">
      <c r="A48" s="426"/>
      <c r="B48" s="415" t="s">
        <v>226</v>
      </c>
      <c r="C48" s="415"/>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427"/>
      <c r="AO48" s="427"/>
      <c r="AP48" s="427"/>
      <c r="AQ48" s="427"/>
      <c r="AR48" s="427"/>
      <c r="AS48" s="427"/>
      <c r="AT48" s="427"/>
      <c r="AU48" s="427"/>
      <c r="AV48" s="412">
        <v>1873</v>
      </c>
      <c r="AW48" s="412">
        <v>2243</v>
      </c>
      <c r="AX48" s="412">
        <v>2501</v>
      </c>
      <c r="AY48" s="412">
        <v>2770</v>
      </c>
      <c r="AZ48" s="412">
        <v>2987</v>
      </c>
      <c r="BA48" s="412">
        <v>3202</v>
      </c>
      <c r="BB48" s="412">
        <v>3318</v>
      </c>
      <c r="BC48" s="412">
        <v>3406</v>
      </c>
      <c r="BD48" s="412">
        <v>3515</v>
      </c>
      <c r="BE48" s="412">
        <v>3646</v>
      </c>
      <c r="BF48" s="412">
        <v>3775</v>
      </c>
      <c r="BG48" s="412">
        <v>3931</v>
      </c>
      <c r="BH48" s="412">
        <v>4082</v>
      </c>
      <c r="BI48" s="412">
        <v>4202</v>
      </c>
      <c r="BJ48" s="412">
        <v>4319</v>
      </c>
      <c r="BK48" s="412">
        <v>4446</v>
      </c>
      <c r="BL48" s="412">
        <v>4577</v>
      </c>
      <c r="BM48" s="412">
        <v>4713</v>
      </c>
      <c r="BN48" s="412">
        <v>4796</v>
      </c>
      <c r="BO48" s="412">
        <v>4821</v>
      </c>
      <c r="BP48" s="412">
        <v>4831</v>
      </c>
      <c r="BQ48" s="412">
        <v>4780</v>
      </c>
      <c r="BR48" s="412">
        <v>4845</v>
      </c>
      <c r="BS48" s="412">
        <v>5033</v>
      </c>
      <c r="BT48" s="412">
        <v>5091</v>
      </c>
      <c r="BU48" s="412">
        <v>5094</v>
      </c>
      <c r="BV48" s="412">
        <v>5179</v>
      </c>
      <c r="BW48" s="412">
        <v>5293</v>
      </c>
      <c r="BX48" s="413">
        <v>5415</v>
      </c>
      <c r="BY48" s="413">
        <v>5529</v>
      </c>
      <c r="BZ48" s="414">
        <v>5657</v>
      </c>
    </row>
    <row r="49" spans="1:78" x14ac:dyDescent="0.35">
      <c r="A49" s="426"/>
      <c r="B49" s="415" t="s">
        <v>227</v>
      </c>
      <c r="C49" s="415"/>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427"/>
      <c r="AL49" s="427"/>
      <c r="AM49" s="427"/>
      <c r="AN49" s="427"/>
      <c r="AO49" s="427"/>
      <c r="AP49" s="427"/>
      <c r="AQ49" s="427"/>
      <c r="AR49" s="427"/>
      <c r="AS49" s="427"/>
      <c r="AT49" s="427"/>
      <c r="AU49" s="427"/>
      <c r="AV49" s="408"/>
      <c r="AW49" s="408"/>
      <c r="AX49" s="408"/>
      <c r="AY49" s="412">
        <v>167</v>
      </c>
      <c r="AZ49" s="412">
        <v>157</v>
      </c>
      <c r="BA49" s="412">
        <v>167</v>
      </c>
      <c r="BB49" s="412">
        <v>178</v>
      </c>
      <c r="BC49" s="412">
        <v>193</v>
      </c>
      <c r="BD49" s="412">
        <v>204</v>
      </c>
      <c r="BE49" s="412">
        <v>217</v>
      </c>
      <c r="BF49" s="412">
        <v>225</v>
      </c>
      <c r="BG49" s="412">
        <v>223</v>
      </c>
      <c r="BH49" s="412">
        <v>208</v>
      </c>
      <c r="BI49" s="412">
        <v>204</v>
      </c>
      <c r="BJ49" s="412">
        <v>199</v>
      </c>
      <c r="BK49" s="412">
        <v>195</v>
      </c>
      <c r="BL49" s="412">
        <v>193</v>
      </c>
      <c r="BM49" s="412">
        <v>196</v>
      </c>
      <c r="BN49" s="412">
        <v>192</v>
      </c>
      <c r="BO49" s="412">
        <v>188</v>
      </c>
      <c r="BP49" s="412">
        <v>187</v>
      </c>
      <c r="BQ49" s="412">
        <v>181</v>
      </c>
      <c r="BR49" s="412">
        <v>187</v>
      </c>
      <c r="BS49" s="412">
        <v>182</v>
      </c>
      <c r="BT49" s="412">
        <v>190</v>
      </c>
      <c r="BU49" s="412">
        <v>196</v>
      </c>
      <c r="BV49" s="412">
        <v>187</v>
      </c>
      <c r="BW49" s="412">
        <v>186</v>
      </c>
      <c r="BX49" s="413">
        <v>184</v>
      </c>
      <c r="BY49" s="413">
        <v>184</v>
      </c>
      <c r="BZ49" s="414">
        <v>185</v>
      </c>
    </row>
    <row r="50" spans="1:78" s="232" customFormat="1" ht="26.25" customHeight="1" x14ac:dyDescent="0.35">
      <c r="A50" s="358"/>
      <c r="B50" s="349" t="s">
        <v>133</v>
      </c>
      <c r="C50" s="428"/>
      <c r="D50" s="408">
        <v>0</v>
      </c>
      <c r="E50" s="408">
        <v>0</v>
      </c>
      <c r="F50" s="408">
        <v>0</v>
      </c>
      <c r="G50" s="408">
        <v>0</v>
      </c>
      <c r="H50" s="408">
        <v>0</v>
      </c>
      <c r="I50" s="408">
        <v>0</v>
      </c>
      <c r="J50" s="408">
        <v>0</v>
      </c>
      <c r="K50" s="408">
        <v>0</v>
      </c>
      <c r="L50" s="408">
        <v>0</v>
      </c>
      <c r="M50" s="408">
        <v>0</v>
      </c>
      <c r="N50" s="408">
        <v>0</v>
      </c>
      <c r="O50" s="408">
        <v>0</v>
      </c>
      <c r="P50" s="408">
        <v>0</v>
      </c>
      <c r="Q50" s="408">
        <v>0</v>
      </c>
      <c r="R50" s="408">
        <v>0</v>
      </c>
      <c r="S50" s="408">
        <v>0</v>
      </c>
      <c r="T50" s="408">
        <v>0</v>
      </c>
      <c r="U50" s="408">
        <v>0</v>
      </c>
      <c r="V50" s="408">
        <v>0</v>
      </c>
      <c r="W50" s="408">
        <v>0</v>
      </c>
      <c r="X50" s="408">
        <v>0</v>
      </c>
      <c r="Y50" s="408">
        <v>0</v>
      </c>
      <c r="Z50" s="408">
        <v>0</v>
      </c>
      <c r="AA50" s="408">
        <v>0</v>
      </c>
      <c r="AB50" s="408">
        <v>0</v>
      </c>
      <c r="AC50" s="408">
        <v>0</v>
      </c>
      <c r="AD50" s="408">
        <v>0</v>
      </c>
      <c r="AE50" s="408">
        <v>0</v>
      </c>
      <c r="AF50" s="408">
        <v>0</v>
      </c>
      <c r="AG50" s="408">
        <v>0</v>
      </c>
      <c r="AH50" s="408">
        <v>0</v>
      </c>
      <c r="AI50" s="408">
        <v>0</v>
      </c>
      <c r="AJ50" s="408">
        <v>0</v>
      </c>
      <c r="AK50" s="408">
        <v>0</v>
      </c>
      <c r="AL50" s="408">
        <v>0</v>
      </c>
      <c r="AM50" s="408">
        <v>0</v>
      </c>
      <c r="AN50" s="408">
        <v>0</v>
      </c>
      <c r="AO50" s="408">
        <v>0</v>
      </c>
      <c r="AP50" s="408">
        <v>0</v>
      </c>
      <c r="AQ50" s="408">
        <v>0</v>
      </c>
      <c r="AR50" s="408">
        <v>0</v>
      </c>
      <c r="AS50" s="408">
        <v>0</v>
      </c>
      <c r="AT50" s="408">
        <v>0</v>
      </c>
      <c r="AU50" s="408">
        <v>0</v>
      </c>
      <c r="AV50" s="408">
        <v>1045</v>
      </c>
      <c r="AW50" s="408">
        <v>1286</v>
      </c>
      <c r="AX50" s="408">
        <v>1466</v>
      </c>
      <c r="AY50" s="408">
        <v>1669</v>
      </c>
      <c r="AZ50" s="408">
        <v>1846</v>
      </c>
      <c r="BA50" s="408">
        <v>2004</v>
      </c>
      <c r="BB50" s="408">
        <v>2092</v>
      </c>
      <c r="BC50" s="408">
        <v>2165</v>
      </c>
      <c r="BD50" s="408">
        <v>2255</v>
      </c>
      <c r="BE50" s="408">
        <v>2368</v>
      </c>
      <c r="BF50" s="408">
        <v>2490</v>
      </c>
      <c r="BG50" s="408">
        <v>2607</v>
      </c>
      <c r="BH50" s="408">
        <v>2701</v>
      </c>
      <c r="BI50" s="408">
        <v>2777</v>
      </c>
      <c r="BJ50" s="408">
        <v>2852</v>
      </c>
      <c r="BK50" s="408">
        <v>2941</v>
      </c>
      <c r="BL50" s="408">
        <v>3034</v>
      </c>
      <c r="BM50" s="408">
        <v>3133</v>
      </c>
      <c r="BN50" s="408">
        <v>3205</v>
      </c>
      <c r="BO50" s="408">
        <v>3253</v>
      </c>
      <c r="BP50" s="408">
        <v>3307</v>
      </c>
      <c r="BQ50" s="408">
        <v>3307</v>
      </c>
      <c r="BR50" s="408">
        <v>3214</v>
      </c>
      <c r="BS50" s="408">
        <v>3018</v>
      </c>
      <c r="BT50" s="408">
        <v>2631</v>
      </c>
      <c r="BU50" s="408">
        <v>2143</v>
      </c>
      <c r="BV50" s="408">
        <v>1739</v>
      </c>
      <c r="BW50" s="408">
        <v>1287</v>
      </c>
      <c r="BX50" s="409">
        <v>1110</v>
      </c>
      <c r="BY50" s="409">
        <v>1097</v>
      </c>
      <c r="BZ50" s="410">
        <v>1103</v>
      </c>
    </row>
    <row r="51" spans="1:78" s="232" customFormat="1" x14ac:dyDescent="0.35">
      <c r="A51" s="358"/>
      <c r="B51" s="415" t="s">
        <v>226</v>
      </c>
      <c r="C51" s="428"/>
      <c r="D51" s="412">
        <v>0</v>
      </c>
      <c r="E51" s="412">
        <v>0</v>
      </c>
      <c r="F51" s="412">
        <v>0</v>
      </c>
      <c r="G51" s="412">
        <v>0</v>
      </c>
      <c r="H51" s="412">
        <v>0</v>
      </c>
      <c r="I51" s="412">
        <v>0</v>
      </c>
      <c r="J51" s="412">
        <v>0</v>
      </c>
      <c r="K51" s="412">
        <v>0</v>
      </c>
      <c r="L51" s="412">
        <v>0</v>
      </c>
      <c r="M51" s="412">
        <v>0</v>
      </c>
      <c r="N51" s="412">
        <v>0</v>
      </c>
      <c r="O51" s="412">
        <v>0</v>
      </c>
      <c r="P51" s="412">
        <v>0</v>
      </c>
      <c r="Q51" s="412">
        <v>0</v>
      </c>
      <c r="R51" s="412">
        <v>0</v>
      </c>
      <c r="S51" s="412">
        <v>0</v>
      </c>
      <c r="T51" s="412">
        <v>0</v>
      </c>
      <c r="U51" s="412">
        <v>0</v>
      </c>
      <c r="V51" s="412">
        <v>0</v>
      </c>
      <c r="W51" s="412">
        <v>0</v>
      </c>
      <c r="X51" s="412">
        <v>0</v>
      </c>
      <c r="Y51" s="412">
        <v>0</v>
      </c>
      <c r="Z51" s="412">
        <v>0</v>
      </c>
      <c r="AA51" s="412">
        <v>0</v>
      </c>
      <c r="AB51" s="412">
        <v>0</v>
      </c>
      <c r="AC51" s="412">
        <v>0</v>
      </c>
      <c r="AD51" s="412">
        <v>0</v>
      </c>
      <c r="AE51" s="412">
        <v>0</v>
      </c>
      <c r="AF51" s="412">
        <v>0</v>
      </c>
      <c r="AG51" s="412">
        <v>0</v>
      </c>
      <c r="AH51" s="412">
        <v>0</v>
      </c>
      <c r="AI51" s="412">
        <v>0</v>
      </c>
      <c r="AJ51" s="412">
        <v>0</v>
      </c>
      <c r="AK51" s="412">
        <v>0</v>
      </c>
      <c r="AL51" s="412">
        <v>0</v>
      </c>
      <c r="AM51" s="412">
        <v>0</v>
      </c>
      <c r="AN51" s="412">
        <v>0</v>
      </c>
      <c r="AO51" s="412">
        <v>0</v>
      </c>
      <c r="AP51" s="412">
        <v>0</v>
      </c>
      <c r="AQ51" s="412">
        <v>0</v>
      </c>
      <c r="AR51" s="412">
        <v>0</v>
      </c>
      <c r="AS51" s="412">
        <v>0</v>
      </c>
      <c r="AT51" s="412">
        <v>0</v>
      </c>
      <c r="AU51" s="412">
        <v>0</v>
      </c>
      <c r="AV51" s="412">
        <v>983</v>
      </c>
      <c r="AW51" s="412">
        <v>1281</v>
      </c>
      <c r="AX51" s="412">
        <v>1455</v>
      </c>
      <c r="AY51" s="412">
        <v>1655</v>
      </c>
      <c r="AZ51" s="412">
        <v>1835</v>
      </c>
      <c r="BA51" s="412">
        <v>1995</v>
      </c>
      <c r="BB51" s="412">
        <v>2080</v>
      </c>
      <c r="BC51" s="412">
        <v>2150</v>
      </c>
      <c r="BD51" s="412">
        <v>2239</v>
      </c>
      <c r="BE51" s="412">
        <v>2350</v>
      </c>
      <c r="BF51" s="412">
        <v>2471</v>
      </c>
      <c r="BG51" s="412">
        <v>2588</v>
      </c>
      <c r="BH51" s="412">
        <v>2682</v>
      </c>
      <c r="BI51" s="412">
        <v>2757</v>
      </c>
      <c r="BJ51" s="412">
        <v>2830</v>
      </c>
      <c r="BK51" s="412">
        <v>2918</v>
      </c>
      <c r="BL51" s="412">
        <v>3009</v>
      </c>
      <c r="BM51" s="412">
        <v>3106</v>
      </c>
      <c r="BN51" s="412">
        <v>3177</v>
      </c>
      <c r="BO51" s="412">
        <v>3224</v>
      </c>
      <c r="BP51" s="412">
        <v>3278</v>
      </c>
      <c r="BQ51" s="412">
        <v>3277</v>
      </c>
      <c r="BR51" s="412">
        <v>3185</v>
      </c>
      <c r="BS51" s="412">
        <v>2989</v>
      </c>
      <c r="BT51" s="412">
        <v>2605</v>
      </c>
      <c r="BU51" s="412">
        <v>2123</v>
      </c>
      <c r="BV51" s="412">
        <v>1724</v>
      </c>
      <c r="BW51" s="412">
        <v>1277</v>
      </c>
      <c r="BX51" s="413">
        <v>1102</v>
      </c>
      <c r="BY51" s="413">
        <v>1090</v>
      </c>
      <c r="BZ51" s="414">
        <v>1096</v>
      </c>
    </row>
    <row r="52" spans="1:78" x14ac:dyDescent="0.35">
      <c r="B52" s="331" t="s">
        <v>277</v>
      </c>
      <c r="C52" s="429"/>
      <c r="D52" s="412">
        <v>0</v>
      </c>
      <c r="E52" s="412">
        <v>0</v>
      </c>
      <c r="F52" s="412">
        <v>0</v>
      </c>
      <c r="G52" s="412">
        <v>0</v>
      </c>
      <c r="H52" s="412">
        <v>0</v>
      </c>
      <c r="I52" s="412">
        <v>0</v>
      </c>
      <c r="J52" s="412">
        <v>0</v>
      </c>
      <c r="K52" s="412">
        <v>0</v>
      </c>
      <c r="L52" s="412">
        <v>0</v>
      </c>
      <c r="M52" s="412">
        <v>0</v>
      </c>
      <c r="N52" s="412">
        <v>0</v>
      </c>
      <c r="O52" s="412">
        <v>0</v>
      </c>
      <c r="P52" s="412">
        <v>0</v>
      </c>
      <c r="Q52" s="412">
        <v>0</v>
      </c>
      <c r="R52" s="412">
        <v>0</v>
      </c>
      <c r="S52" s="412">
        <v>0</v>
      </c>
      <c r="T52" s="412">
        <v>0</v>
      </c>
      <c r="U52" s="412">
        <v>0</v>
      </c>
      <c r="V52" s="412">
        <v>0</v>
      </c>
      <c r="W52" s="412">
        <v>0</v>
      </c>
      <c r="X52" s="412">
        <v>0</v>
      </c>
      <c r="Y52" s="412">
        <v>0</v>
      </c>
      <c r="Z52" s="412">
        <v>0</v>
      </c>
      <c r="AA52" s="412">
        <v>0</v>
      </c>
      <c r="AB52" s="412">
        <v>0</v>
      </c>
      <c r="AC52" s="412">
        <v>0</v>
      </c>
      <c r="AD52" s="412">
        <v>0</v>
      </c>
      <c r="AE52" s="412">
        <v>0</v>
      </c>
      <c r="AF52" s="412">
        <v>0</v>
      </c>
      <c r="AG52" s="412">
        <v>0</v>
      </c>
      <c r="AH52" s="412">
        <v>0</v>
      </c>
      <c r="AI52" s="412">
        <v>0</v>
      </c>
      <c r="AJ52" s="412">
        <v>0</v>
      </c>
      <c r="AK52" s="412">
        <v>0</v>
      </c>
      <c r="AL52" s="412">
        <v>0</v>
      </c>
      <c r="AM52" s="412">
        <v>0</v>
      </c>
      <c r="AN52" s="412">
        <v>0</v>
      </c>
      <c r="AO52" s="412">
        <v>0</v>
      </c>
      <c r="AP52" s="412">
        <v>0</v>
      </c>
      <c r="AQ52" s="412">
        <v>0</v>
      </c>
      <c r="AR52" s="412">
        <v>0</v>
      </c>
      <c r="AS52" s="412">
        <v>0</v>
      </c>
      <c r="AT52" s="412">
        <v>0</v>
      </c>
      <c r="AU52" s="412">
        <v>0</v>
      </c>
      <c r="AV52" s="412">
        <v>99</v>
      </c>
      <c r="AW52" s="412">
        <v>128</v>
      </c>
      <c r="AX52" s="412">
        <v>145</v>
      </c>
      <c r="AY52" s="412">
        <v>164</v>
      </c>
      <c r="AZ52" s="412">
        <v>181</v>
      </c>
      <c r="BA52" s="412">
        <v>197</v>
      </c>
      <c r="BB52" s="412">
        <v>207</v>
      </c>
      <c r="BC52" s="412">
        <v>216</v>
      </c>
      <c r="BD52" s="412">
        <v>226</v>
      </c>
      <c r="BE52" s="412">
        <v>239</v>
      </c>
      <c r="BF52" s="412">
        <v>258</v>
      </c>
      <c r="BG52" s="412">
        <v>270</v>
      </c>
      <c r="BH52" s="412">
        <v>279</v>
      </c>
      <c r="BI52" s="412">
        <v>286</v>
      </c>
      <c r="BJ52" s="412">
        <v>292</v>
      </c>
      <c r="BK52" s="412">
        <v>300</v>
      </c>
      <c r="BL52" s="412">
        <v>310</v>
      </c>
      <c r="BM52" s="412">
        <v>322</v>
      </c>
      <c r="BN52" s="412">
        <v>331</v>
      </c>
      <c r="BO52" s="412">
        <v>339</v>
      </c>
      <c r="BP52" s="412">
        <v>350</v>
      </c>
      <c r="BQ52" s="412">
        <v>362</v>
      </c>
      <c r="BR52" s="412">
        <v>381</v>
      </c>
      <c r="BS52" s="412">
        <v>406</v>
      </c>
      <c r="BT52" s="412">
        <v>426</v>
      </c>
      <c r="BU52" s="412">
        <v>454</v>
      </c>
      <c r="BV52" s="412">
        <v>482</v>
      </c>
      <c r="BW52" s="412">
        <v>510</v>
      </c>
      <c r="BX52" s="413">
        <v>540</v>
      </c>
      <c r="BY52" s="413">
        <v>575</v>
      </c>
      <c r="BZ52" s="414">
        <v>625</v>
      </c>
    </row>
    <row r="53" spans="1:78" x14ac:dyDescent="0.35">
      <c r="B53" s="331" t="s">
        <v>278</v>
      </c>
      <c r="C53" s="429"/>
      <c r="D53" s="412">
        <v>0</v>
      </c>
      <c r="E53" s="412">
        <v>0</v>
      </c>
      <c r="F53" s="412">
        <v>0</v>
      </c>
      <c r="G53" s="412">
        <v>0</v>
      </c>
      <c r="H53" s="412">
        <v>0</v>
      </c>
      <c r="I53" s="412">
        <v>0</v>
      </c>
      <c r="J53" s="412">
        <v>0</v>
      </c>
      <c r="K53" s="412">
        <v>0</v>
      </c>
      <c r="L53" s="412">
        <v>0</v>
      </c>
      <c r="M53" s="412">
        <v>0</v>
      </c>
      <c r="N53" s="412">
        <v>0</v>
      </c>
      <c r="O53" s="412">
        <v>0</v>
      </c>
      <c r="P53" s="412">
        <v>0</v>
      </c>
      <c r="Q53" s="412">
        <v>0</v>
      </c>
      <c r="R53" s="412">
        <v>0</v>
      </c>
      <c r="S53" s="412">
        <v>0</v>
      </c>
      <c r="T53" s="412">
        <v>0</v>
      </c>
      <c r="U53" s="412">
        <v>0</v>
      </c>
      <c r="V53" s="412">
        <v>0</v>
      </c>
      <c r="W53" s="412">
        <v>0</v>
      </c>
      <c r="X53" s="412">
        <v>0</v>
      </c>
      <c r="Y53" s="412">
        <v>0</v>
      </c>
      <c r="Z53" s="412">
        <v>0</v>
      </c>
      <c r="AA53" s="412">
        <v>0</v>
      </c>
      <c r="AB53" s="412">
        <v>0</v>
      </c>
      <c r="AC53" s="412">
        <v>0</v>
      </c>
      <c r="AD53" s="412">
        <v>0</v>
      </c>
      <c r="AE53" s="412">
        <v>0</v>
      </c>
      <c r="AF53" s="412">
        <v>0</v>
      </c>
      <c r="AG53" s="412">
        <v>0</v>
      </c>
      <c r="AH53" s="412">
        <v>0</v>
      </c>
      <c r="AI53" s="412">
        <v>0</v>
      </c>
      <c r="AJ53" s="412">
        <v>0</v>
      </c>
      <c r="AK53" s="412">
        <v>0</v>
      </c>
      <c r="AL53" s="412">
        <v>0</v>
      </c>
      <c r="AM53" s="412">
        <v>0</v>
      </c>
      <c r="AN53" s="412">
        <v>0</v>
      </c>
      <c r="AO53" s="412">
        <v>0</v>
      </c>
      <c r="AP53" s="412">
        <v>0</v>
      </c>
      <c r="AQ53" s="412">
        <v>0</v>
      </c>
      <c r="AR53" s="412">
        <v>0</v>
      </c>
      <c r="AS53" s="412">
        <v>0</v>
      </c>
      <c r="AT53" s="412">
        <v>0</v>
      </c>
      <c r="AU53" s="412">
        <v>0</v>
      </c>
      <c r="AV53" s="412">
        <v>591</v>
      </c>
      <c r="AW53" s="412">
        <v>796</v>
      </c>
      <c r="AX53" s="412">
        <v>908</v>
      </c>
      <c r="AY53" s="412">
        <v>1039</v>
      </c>
      <c r="AZ53" s="412">
        <v>1151</v>
      </c>
      <c r="BA53" s="412">
        <v>1243</v>
      </c>
      <c r="BB53" s="412">
        <v>1278</v>
      </c>
      <c r="BC53" s="412">
        <v>1302</v>
      </c>
      <c r="BD53" s="412">
        <v>1339</v>
      </c>
      <c r="BE53" s="412">
        <v>1396</v>
      </c>
      <c r="BF53" s="412">
        <v>1477</v>
      </c>
      <c r="BG53" s="412">
        <v>1539</v>
      </c>
      <c r="BH53" s="412">
        <v>1582</v>
      </c>
      <c r="BI53" s="412">
        <v>1612</v>
      </c>
      <c r="BJ53" s="412">
        <v>1641</v>
      </c>
      <c r="BK53" s="412">
        <v>1676</v>
      </c>
      <c r="BL53" s="412">
        <v>1715</v>
      </c>
      <c r="BM53" s="412">
        <v>1761</v>
      </c>
      <c r="BN53" s="412">
        <v>1800</v>
      </c>
      <c r="BO53" s="412">
        <v>1828</v>
      </c>
      <c r="BP53" s="412">
        <v>1858</v>
      </c>
      <c r="BQ53" s="412">
        <v>1846</v>
      </c>
      <c r="BR53" s="412">
        <v>1742</v>
      </c>
      <c r="BS53" s="412">
        <v>1548</v>
      </c>
      <c r="BT53" s="412">
        <v>1222</v>
      </c>
      <c r="BU53" s="412">
        <v>831</v>
      </c>
      <c r="BV53" s="412">
        <v>500</v>
      </c>
      <c r="BW53" s="412">
        <v>140</v>
      </c>
      <c r="BX53" s="413">
        <v>13</v>
      </c>
      <c r="BY53" s="413">
        <v>12</v>
      </c>
      <c r="BZ53" s="414">
        <v>12</v>
      </c>
    </row>
    <row r="54" spans="1:78" x14ac:dyDescent="0.35">
      <c r="B54" s="331" t="s">
        <v>279</v>
      </c>
      <c r="C54" s="430"/>
      <c r="D54" s="412">
        <v>0</v>
      </c>
      <c r="E54" s="412">
        <v>0</v>
      </c>
      <c r="F54" s="412">
        <v>0</v>
      </c>
      <c r="G54" s="412">
        <v>0</v>
      </c>
      <c r="H54" s="412">
        <v>0</v>
      </c>
      <c r="I54" s="412">
        <v>0</v>
      </c>
      <c r="J54" s="412">
        <v>0</v>
      </c>
      <c r="K54" s="412">
        <v>0</v>
      </c>
      <c r="L54" s="412">
        <v>0</v>
      </c>
      <c r="M54" s="412">
        <v>0</v>
      </c>
      <c r="N54" s="412">
        <v>0</v>
      </c>
      <c r="O54" s="412">
        <v>0</v>
      </c>
      <c r="P54" s="412">
        <v>0</v>
      </c>
      <c r="Q54" s="412">
        <v>0</v>
      </c>
      <c r="R54" s="412">
        <v>0</v>
      </c>
      <c r="S54" s="412">
        <v>0</v>
      </c>
      <c r="T54" s="412">
        <v>0</v>
      </c>
      <c r="U54" s="412">
        <v>0</v>
      </c>
      <c r="V54" s="412">
        <v>0</v>
      </c>
      <c r="W54" s="412">
        <v>0</v>
      </c>
      <c r="X54" s="412">
        <v>0</v>
      </c>
      <c r="Y54" s="412">
        <v>0</v>
      </c>
      <c r="Z54" s="412">
        <v>0</v>
      </c>
      <c r="AA54" s="412">
        <v>0</v>
      </c>
      <c r="AB54" s="412">
        <v>0</v>
      </c>
      <c r="AC54" s="412">
        <v>0</v>
      </c>
      <c r="AD54" s="412">
        <v>0</v>
      </c>
      <c r="AE54" s="412">
        <v>0</v>
      </c>
      <c r="AF54" s="412">
        <v>0</v>
      </c>
      <c r="AG54" s="412">
        <v>0</v>
      </c>
      <c r="AH54" s="412">
        <v>0</v>
      </c>
      <c r="AI54" s="412">
        <v>0</v>
      </c>
      <c r="AJ54" s="412">
        <v>0</v>
      </c>
      <c r="AK54" s="412">
        <v>0</v>
      </c>
      <c r="AL54" s="412">
        <v>0</v>
      </c>
      <c r="AM54" s="412">
        <v>0</v>
      </c>
      <c r="AN54" s="412">
        <v>0</v>
      </c>
      <c r="AO54" s="412">
        <v>0</v>
      </c>
      <c r="AP54" s="412">
        <v>0</v>
      </c>
      <c r="AQ54" s="412">
        <v>0</v>
      </c>
      <c r="AR54" s="412">
        <v>0</v>
      </c>
      <c r="AS54" s="412">
        <v>0</v>
      </c>
      <c r="AT54" s="412">
        <v>0</v>
      </c>
      <c r="AU54" s="412">
        <v>0</v>
      </c>
      <c r="AV54" s="412">
        <v>292</v>
      </c>
      <c r="AW54" s="412">
        <v>357</v>
      </c>
      <c r="AX54" s="412">
        <v>402</v>
      </c>
      <c r="AY54" s="412">
        <v>452</v>
      </c>
      <c r="AZ54" s="412">
        <v>503</v>
      </c>
      <c r="BA54" s="412">
        <v>555</v>
      </c>
      <c r="BB54" s="412">
        <v>595</v>
      </c>
      <c r="BC54" s="412">
        <v>632</v>
      </c>
      <c r="BD54" s="412">
        <v>674</v>
      </c>
      <c r="BE54" s="412">
        <v>715</v>
      </c>
      <c r="BF54" s="412">
        <v>736</v>
      </c>
      <c r="BG54" s="412">
        <v>779</v>
      </c>
      <c r="BH54" s="412">
        <v>821</v>
      </c>
      <c r="BI54" s="412">
        <v>859</v>
      </c>
      <c r="BJ54" s="412">
        <v>897</v>
      </c>
      <c r="BK54" s="412">
        <v>942</v>
      </c>
      <c r="BL54" s="412">
        <v>984</v>
      </c>
      <c r="BM54" s="412">
        <v>1023</v>
      </c>
      <c r="BN54" s="412">
        <v>1046</v>
      </c>
      <c r="BO54" s="412">
        <v>1057</v>
      </c>
      <c r="BP54" s="412">
        <v>1070</v>
      </c>
      <c r="BQ54" s="412">
        <v>1069</v>
      </c>
      <c r="BR54" s="412">
        <v>1062</v>
      </c>
      <c r="BS54" s="412">
        <v>1036</v>
      </c>
      <c r="BT54" s="412">
        <v>957</v>
      </c>
      <c r="BU54" s="412">
        <v>837</v>
      </c>
      <c r="BV54" s="412">
        <v>741</v>
      </c>
      <c r="BW54" s="412">
        <v>627</v>
      </c>
      <c r="BX54" s="413">
        <v>549</v>
      </c>
      <c r="BY54" s="413">
        <v>503</v>
      </c>
      <c r="BZ54" s="414">
        <v>459</v>
      </c>
    </row>
    <row r="55" spans="1:78" x14ac:dyDescent="0.35">
      <c r="B55" s="415" t="s">
        <v>227</v>
      </c>
      <c r="C55" s="430"/>
      <c r="D55" s="412">
        <v>0</v>
      </c>
      <c r="E55" s="412">
        <v>0</v>
      </c>
      <c r="F55" s="412">
        <v>0</v>
      </c>
      <c r="G55" s="412">
        <v>0</v>
      </c>
      <c r="H55" s="412">
        <v>0</v>
      </c>
      <c r="I55" s="412">
        <v>0</v>
      </c>
      <c r="J55" s="412">
        <v>0</v>
      </c>
      <c r="K55" s="412">
        <v>0</v>
      </c>
      <c r="L55" s="412">
        <v>0</v>
      </c>
      <c r="M55" s="412">
        <v>0</v>
      </c>
      <c r="N55" s="412">
        <v>0</v>
      </c>
      <c r="O55" s="412">
        <v>0</v>
      </c>
      <c r="P55" s="412">
        <v>0</v>
      </c>
      <c r="Q55" s="412">
        <v>0</v>
      </c>
      <c r="R55" s="412">
        <v>0</v>
      </c>
      <c r="S55" s="412">
        <v>0</v>
      </c>
      <c r="T55" s="412">
        <v>0</v>
      </c>
      <c r="U55" s="412">
        <v>0</v>
      </c>
      <c r="V55" s="412">
        <v>0</v>
      </c>
      <c r="W55" s="412">
        <v>0</v>
      </c>
      <c r="X55" s="412">
        <v>0</v>
      </c>
      <c r="Y55" s="412">
        <v>0</v>
      </c>
      <c r="Z55" s="412">
        <v>0</v>
      </c>
      <c r="AA55" s="412">
        <v>0</v>
      </c>
      <c r="AB55" s="412">
        <v>0</v>
      </c>
      <c r="AC55" s="412">
        <v>0</v>
      </c>
      <c r="AD55" s="412">
        <v>0</v>
      </c>
      <c r="AE55" s="412">
        <v>0</v>
      </c>
      <c r="AF55" s="412">
        <v>0</v>
      </c>
      <c r="AG55" s="412">
        <v>0</v>
      </c>
      <c r="AH55" s="412">
        <v>0</v>
      </c>
      <c r="AI55" s="412">
        <v>0</v>
      </c>
      <c r="AJ55" s="412">
        <v>0</v>
      </c>
      <c r="AK55" s="412">
        <v>0</v>
      </c>
      <c r="AL55" s="412">
        <v>0</v>
      </c>
      <c r="AM55" s="412">
        <v>0</v>
      </c>
      <c r="AN55" s="412">
        <v>0</v>
      </c>
      <c r="AO55" s="412">
        <v>0</v>
      </c>
      <c r="AP55" s="412">
        <v>0</v>
      </c>
      <c r="AQ55" s="412">
        <v>0</v>
      </c>
      <c r="AR55" s="412">
        <v>0</v>
      </c>
      <c r="AS55" s="412">
        <v>0</v>
      </c>
      <c r="AT55" s="412">
        <v>0</v>
      </c>
      <c r="AU55" s="412">
        <v>0</v>
      </c>
      <c r="AV55" s="412">
        <v>62</v>
      </c>
      <c r="AW55" s="412">
        <v>5</v>
      </c>
      <c r="AX55" s="412">
        <v>11</v>
      </c>
      <c r="AY55" s="412">
        <v>14</v>
      </c>
      <c r="AZ55" s="412">
        <v>11</v>
      </c>
      <c r="BA55" s="412">
        <v>9</v>
      </c>
      <c r="BB55" s="412">
        <v>12</v>
      </c>
      <c r="BC55" s="412">
        <v>15</v>
      </c>
      <c r="BD55" s="412">
        <v>16</v>
      </c>
      <c r="BE55" s="412">
        <v>18</v>
      </c>
      <c r="BF55" s="412">
        <v>19</v>
      </c>
      <c r="BG55" s="412">
        <v>19</v>
      </c>
      <c r="BH55" s="412">
        <v>19</v>
      </c>
      <c r="BI55" s="412">
        <v>20</v>
      </c>
      <c r="BJ55" s="412">
        <v>22</v>
      </c>
      <c r="BK55" s="412">
        <v>23</v>
      </c>
      <c r="BL55" s="412">
        <v>24</v>
      </c>
      <c r="BM55" s="412">
        <v>27</v>
      </c>
      <c r="BN55" s="412">
        <v>28</v>
      </c>
      <c r="BO55" s="412">
        <v>29</v>
      </c>
      <c r="BP55" s="412">
        <v>29</v>
      </c>
      <c r="BQ55" s="412">
        <v>30</v>
      </c>
      <c r="BR55" s="412">
        <v>30</v>
      </c>
      <c r="BS55" s="412">
        <v>29</v>
      </c>
      <c r="BT55" s="412">
        <v>26</v>
      </c>
      <c r="BU55" s="412">
        <v>20</v>
      </c>
      <c r="BV55" s="412">
        <v>15</v>
      </c>
      <c r="BW55" s="412">
        <v>10</v>
      </c>
      <c r="BX55" s="413">
        <v>8</v>
      </c>
      <c r="BY55" s="413">
        <v>7</v>
      </c>
      <c r="BZ55" s="414">
        <v>7</v>
      </c>
    </row>
    <row r="56" spans="1:78" x14ac:dyDescent="0.35">
      <c r="A56" s="418"/>
      <c r="B56" s="331" t="s">
        <v>277</v>
      </c>
      <c r="C56" s="430"/>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v>0</v>
      </c>
      <c r="BR56" s="412">
        <v>0</v>
      </c>
      <c r="BS56" s="412">
        <v>0</v>
      </c>
      <c r="BT56" s="412">
        <v>0</v>
      </c>
      <c r="BU56" s="412">
        <v>0</v>
      </c>
      <c r="BV56" s="412">
        <v>1</v>
      </c>
      <c r="BW56" s="412">
        <v>1</v>
      </c>
      <c r="BX56" s="413">
        <v>1</v>
      </c>
      <c r="BY56" s="413">
        <v>1</v>
      </c>
      <c r="BZ56" s="414">
        <v>1</v>
      </c>
    </row>
    <row r="57" spans="1:78" x14ac:dyDescent="0.35">
      <c r="A57" s="418"/>
      <c r="B57" s="331" t="s">
        <v>278</v>
      </c>
      <c r="C57" s="430"/>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12"/>
      <c r="AR57" s="412"/>
      <c r="AS57" s="412"/>
      <c r="AT57" s="412"/>
      <c r="AU57" s="412"/>
      <c r="AV57" s="412"/>
      <c r="AW57" s="412"/>
      <c r="AX57" s="412"/>
      <c r="AY57" s="412"/>
      <c r="AZ57" s="412"/>
      <c r="BA57" s="412"/>
      <c r="BB57" s="412"/>
      <c r="BC57" s="412"/>
      <c r="BD57" s="412"/>
      <c r="BE57" s="412"/>
      <c r="BF57" s="412"/>
      <c r="BG57" s="412"/>
      <c r="BH57" s="412"/>
      <c r="BI57" s="412"/>
      <c r="BJ57" s="412"/>
      <c r="BK57" s="412"/>
      <c r="BL57" s="412"/>
      <c r="BM57" s="412"/>
      <c r="BN57" s="412"/>
      <c r="BO57" s="412"/>
      <c r="BP57" s="412"/>
      <c r="BQ57" s="412">
        <v>20</v>
      </c>
      <c r="BR57" s="412">
        <v>19</v>
      </c>
      <c r="BS57" s="412">
        <v>18</v>
      </c>
      <c r="BT57" s="412">
        <v>16</v>
      </c>
      <c r="BU57" s="412">
        <v>10</v>
      </c>
      <c r="BV57" s="412">
        <v>6</v>
      </c>
      <c r="BW57" s="412">
        <v>2</v>
      </c>
      <c r="BX57" s="413">
        <v>0</v>
      </c>
      <c r="BY57" s="413">
        <v>0</v>
      </c>
      <c r="BZ57" s="414">
        <v>0</v>
      </c>
    </row>
    <row r="58" spans="1:78" x14ac:dyDescent="0.35">
      <c r="A58" s="418"/>
      <c r="B58" s="331" t="s">
        <v>279</v>
      </c>
      <c r="C58" s="430"/>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v>10</v>
      </c>
      <c r="BR58" s="412">
        <v>10</v>
      </c>
      <c r="BS58" s="412">
        <v>11</v>
      </c>
      <c r="BT58" s="412">
        <v>10</v>
      </c>
      <c r="BU58" s="412">
        <v>9</v>
      </c>
      <c r="BV58" s="412">
        <v>8</v>
      </c>
      <c r="BW58" s="412">
        <v>7</v>
      </c>
      <c r="BX58" s="413">
        <v>7</v>
      </c>
      <c r="BY58" s="413">
        <v>6</v>
      </c>
      <c r="BZ58" s="414">
        <v>6</v>
      </c>
    </row>
    <row r="59" spans="1:78" ht="25.5" customHeight="1" x14ac:dyDescent="0.35">
      <c r="A59" s="418"/>
      <c r="B59" s="431" t="s">
        <v>442</v>
      </c>
      <c r="C59" s="430"/>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v>2</v>
      </c>
      <c r="BH59" s="412">
        <v>3</v>
      </c>
      <c r="BI59" s="412">
        <v>3</v>
      </c>
      <c r="BJ59" s="412">
        <v>3</v>
      </c>
      <c r="BK59" s="412">
        <v>4</v>
      </c>
      <c r="BL59" s="412">
        <v>3</v>
      </c>
      <c r="BM59" s="412">
        <v>3</v>
      </c>
      <c r="BN59" s="412">
        <v>4</v>
      </c>
      <c r="BO59" s="412">
        <v>4</v>
      </c>
      <c r="BP59" s="412">
        <v>4</v>
      </c>
      <c r="BQ59" s="412">
        <v>4</v>
      </c>
      <c r="BR59" s="412">
        <v>4</v>
      </c>
      <c r="BS59" s="412">
        <v>4</v>
      </c>
      <c r="BT59" s="412">
        <v>4</v>
      </c>
      <c r="BU59" s="412">
        <v>3</v>
      </c>
      <c r="BV59" s="412">
        <v>3</v>
      </c>
      <c r="BW59" s="412">
        <v>2</v>
      </c>
      <c r="BX59" s="413">
        <v>2</v>
      </c>
      <c r="BY59" s="413">
        <v>2</v>
      </c>
      <c r="BZ59" s="414">
        <v>2</v>
      </c>
    </row>
    <row r="60" spans="1:78" ht="24" customHeight="1" x14ac:dyDescent="0.35">
      <c r="B60" s="416" t="s">
        <v>163</v>
      </c>
      <c r="C60" s="430"/>
      <c r="D60" s="408">
        <v>0</v>
      </c>
      <c r="E60" s="408">
        <v>0</v>
      </c>
      <c r="F60" s="408">
        <v>0</v>
      </c>
      <c r="G60" s="408">
        <v>0</v>
      </c>
      <c r="H60" s="408">
        <v>0</v>
      </c>
      <c r="I60" s="408">
        <v>0</v>
      </c>
      <c r="J60" s="408">
        <v>0</v>
      </c>
      <c r="K60" s="408">
        <v>0</v>
      </c>
      <c r="L60" s="408">
        <v>0</v>
      </c>
      <c r="M60" s="408">
        <v>0</v>
      </c>
      <c r="N60" s="408">
        <v>0</v>
      </c>
      <c r="O60" s="408">
        <v>0</v>
      </c>
      <c r="P60" s="408">
        <v>0</v>
      </c>
      <c r="Q60" s="408">
        <v>0</v>
      </c>
      <c r="R60" s="408">
        <v>0</v>
      </c>
      <c r="S60" s="408">
        <v>0</v>
      </c>
      <c r="T60" s="408">
        <v>0</v>
      </c>
      <c r="U60" s="408">
        <v>0</v>
      </c>
      <c r="V60" s="408">
        <v>0</v>
      </c>
      <c r="W60" s="408">
        <v>0</v>
      </c>
      <c r="X60" s="408">
        <v>0</v>
      </c>
      <c r="Y60" s="408">
        <v>0</v>
      </c>
      <c r="Z60" s="408">
        <v>0</v>
      </c>
      <c r="AA60" s="408">
        <v>0</v>
      </c>
      <c r="AB60" s="408">
        <v>0</v>
      </c>
      <c r="AC60" s="408">
        <v>0</v>
      </c>
      <c r="AD60" s="408">
        <v>0</v>
      </c>
      <c r="AE60" s="408">
        <v>0</v>
      </c>
      <c r="AF60" s="408">
        <v>0</v>
      </c>
      <c r="AG60" s="408">
        <v>0</v>
      </c>
      <c r="AH60" s="408">
        <v>0</v>
      </c>
      <c r="AI60" s="408">
        <v>0</v>
      </c>
      <c r="AJ60" s="408">
        <v>0</v>
      </c>
      <c r="AK60" s="408">
        <v>0</v>
      </c>
      <c r="AL60" s="408">
        <v>0</v>
      </c>
      <c r="AM60" s="408">
        <v>0</v>
      </c>
      <c r="AN60" s="408">
        <v>0</v>
      </c>
      <c r="AO60" s="408">
        <v>0</v>
      </c>
      <c r="AP60" s="408">
        <v>0</v>
      </c>
      <c r="AQ60" s="408">
        <v>0</v>
      </c>
      <c r="AR60" s="408">
        <v>0</v>
      </c>
      <c r="AS60" s="408">
        <v>0</v>
      </c>
      <c r="AT60" s="408">
        <v>0</v>
      </c>
      <c r="AU60" s="408">
        <v>0</v>
      </c>
      <c r="AV60" s="408">
        <v>0</v>
      </c>
      <c r="AW60" s="408">
        <v>0</v>
      </c>
      <c r="AX60" s="408">
        <v>0</v>
      </c>
      <c r="AY60" s="408">
        <v>0</v>
      </c>
      <c r="AZ60" s="408">
        <v>0</v>
      </c>
      <c r="BA60" s="408">
        <v>0</v>
      </c>
      <c r="BB60" s="408">
        <v>0</v>
      </c>
      <c r="BC60" s="408">
        <v>0</v>
      </c>
      <c r="BD60" s="408">
        <v>0</v>
      </c>
      <c r="BE60" s="408">
        <v>0</v>
      </c>
      <c r="BF60" s="408">
        <v>0</v>
      </c>
      <c r="BG60" s="408">
        <v>0</v>
      </c>
      <c r="BH60" s="408">
        <v>0</v>
      </c>
      <c r="BI60" s="408">
        <v>0</v>
      </c>
      <c r="BJ60" s="408">
        <v>0</v>
      </c>
      <c r="BK60" s="408">
        <v>0</v>
      </c>
      <c r="BL60" s="408">
        <v>0</v>
      </c>
      <c r="BM60" s="408">
        <v>0</v>
      </c>
      <c r="BN60" s="408">
        <v>0</v>
      </c>
      <c r="BO60" s="408">
        <v>0</v>
      </c>
      <c r="BP60" s="408">
        <v>0</v>
      </c>
      <c r="BQ60" s="408">
        <v>13</v>
      </c>
      <c r="BR60" s="408">
        <v>200</v>
      </c>
      <c r="BS60" s="408">
        <v>593</v>
      </c>
      <c r="BT60" s="408">
        <v>1053</v>
      </c>
      <c r="BU60" s="408">
        <v>1546</v>
      </c>
      <c r="BV60" s="408">
        <v>2027</v>
      </c>
      <c r="BW60" s="408">
        <v>2572</v>
      </c>
      <c r="BX60" s="409">
        <v>2820</v>
      </c>
      <c r="BY60" s="409">
        <v>2925</v>
      </c>
      <c r="BZ60" s="410">
        <v>3023</v>
      </c>
    </row>
    <row r="61" spans="1:78" x14ac:dyDescent="0.35">
      <c r="B61" s="415" t="s">
        <v>226</v>
      </c>
      <c r="C61" s="430"/>
      <c r="D61" s="412">
        <v>0</v>
      </c>
      <c r="E61" s="412">
        <v>0</v>
      </c>
      <c r="F61" s="412">
        <v>0</v>
      </c>
      <c r="G61" s="412">
        <v>0</v>
      </c>
      <c r="H61" s="412">
        <v>0</v>
      </c>
      <c r="I61" s="412">
        <v>0</v>
      </c>
      <c r="J61" s="412">
        <v>0</v>
      </c>
      <c r="K61" s="412">
        <v>0</v>
      </c>
      <c r="L61" s="412">
        <v>0</v>
      </c>
      <c r="M61" s="412">
        <v>0</v>
      </c>
      <c r="N61" s="412">
        <v>0</v>
      </c>
      <c r="O61" s="412">
        <v>0</v>
      </c>
      <c r="P61" s="412">
        <v>0</v>
      </c>
      <c r="Q61" s="412">
        <v>0</v>
      </c>
      <c r="R61" s="412">
        <v>0</v>
      </c>
      <c r="S61" s="412">
        <v>0</v>
      </c>
      <c r="T61" s="412">
        <v>0</v>
      </c>
      <c r="U61" s="412">
        <v>0</v>
      </c>
      <c r="V61" s="412">
        <v>0</v>
      </c>
      <c r="W61" s="412">
        <v>0</v>
      </c>
      <c r="X61" s="412">
        <v>0</v>
      </c>
      <c r="Y61" s="412">
        <v>0</v>
      </c>
      <c r="Z61" s="412">
        <v>0</v>
      </c>
      <c r="AA61" s="412">
        <v>0</v>
      </c>
      <c r="AB61" s="412">
        <v>0</v>
      </c>
      <c r="AC61" s="412">
        <v>0</v>
      </c>
      <c r="AD61" s="412">
        <v>0</v>
      </c>
      <c r="AE61" s="412">
        <v>0</v>
      </c>
      <c r="AF61" s="412">
        <v>0</v>
      </c>
      <c r="AG61" s="412">
        <v>0</v>
      </c>
      <c r="AH61" s="412">
        <v>0</v>
      </c>
      <c r="AI61" s="412">
        <v>0</v>
      </c>
      <c r="AJ61" s="412">
        <v>0</v>
      </c>
      <c r="AK61" s="412">
        <v>0</v>
      </c>
      <c r="AL61" s="412">
        <v>0</v>
      </c>
      <c r="AM61" s="412">
        <v>0</v>
      </c>
      <c r="AN61" s="412">
        <v>0</v>
      </c>
      <c r="AO61" s="412">
        <v>0</v>
      </c>
      <c r="AP61" s="412">
        <v>0</v>
      </c>
      <c r="AQ61" s="412">
        <v>0</v>
      </c>
      <c r="AR61" s="412">
        <v>0</v>
      </c>
      <c r="AS61" s="412">
        <v>0</v>
      </c>
      <c r="AT61" s="412">
        <v>0</v>
      </c>
      <c r="AU61" s="412">
        <v>0</v>
      </c>
      <c r="AV61" s="412">
        <v>0</v>
      </c>
      <c r="AW61" s="412">
        <v>0</v>
      </c>
      <c r="AX61" s="412">
        <v>0</v>
      </c>
      <c r="AY61" s="412">
        <v>0</v>
      </c>
      <c r="AZ61" s="412">
        <v>0</v>
      </c>
      <c r="BA61" s="412">
        <v>0</v>
      </c>
      <c r="BB61" s="412">
        <v>0</v>
      </c>
      <c r="BC61" s="412">
        <v>0</v>
      </c>
      <c r="BD61" s="412">
        <v>0</v>
      </c>
      <c r="BE61" s="412">
        <v>0</v>
      </c>
      <c r="BF61" s="412">
        <v>0</v>
      </c>
      <c r="BG61" s="412">
        <v>0</v>
      </c>
      <c r="BH61" s="412">
        <v>0</v>
      </c>
      <c r="BI61" s="412">
        <v>0</v>
      </c>
      <c r="BJ61" s="412">
        <v>0</v>
      </c>
      <c r="BK61" s="412">
        <v>0</v>
      </c>
      <c r="BL61" s="412">
        <v>0</v>
      </c>
      <c r="BM61" s="412">
        <v>0</v>
      </c>
      <c r="BN61" s="412">
        <v>0</v>
      </c>
      <c r="BO61" s="412">
        <v>0</v>
      </c>
      <c r="BP61" s="412">
        <v>0</v>
      </c>
      <c r="BQ61" s="412">
        <v>13</v>
      </c>
      <c r="BR61" s="412">
        <v>198</v>
      </c>
      <c r="BS61" s="412">
        <v>587</v>
      </c>
      <c r="BT61" s="412">
        <v>1041</v>
      </c>
      <c r="BU61" s="412">
        <v>1529</v>
      </c>
      <c r="BV61" s="412">
        <v>2005</v>
      </c>
      <c r="BW61" s="412">
        <v>2544</v>
      </c>
      <c r="BX61" s="413">
        <v>2789</v>
      </c>
      <c r="BY61" s="413">
        <v>2893</v>
      </c>
      <c r="BZ61" s="414">
        <v>2990</v>
      </c>
    </row>
    <row r="62" spans="1:78" x14ac:dyDescent="0.35">
      <c r="B62" s="331" t="s">
        <v>278</v>
      </c>
      <c r="C62" s="430"/>
      <c r="D62" s="412">
        <v>0</v>
      </c>
      <c r="E62" s="412">
        <v>0</v>
      </c>
      <c r="F62" s="412">
        <v>0</v>
      </c>
      <c r="G62" s="412">
        <v>0</v>
      </c>
      <c r="H62" s="412">
        <v>0</v>
      </c>
      <c r="I62" s="412">
        <v>0</v>
      </c>
      <c r="J62" s="412">
        <v>0</v>
      </c>
      <c r="K62" s="412">
        <v>0</v>
      </c>
      <c r="L62" s="412">
        <v>0</v>
      </c>
      <c r="M62" s="412">
        <v>0</v>
      </c>
      <c r="N62" s="412">
        <v>0</v>
      </c>
      <c r="O62" s="412">
        <v>0</v>
      </c>
      <c r="P62" s="412">
        <v>0</v>
      </c>
      <c r="Q62" s="412">
        <v>0</v>
      </c>
      <c r="R62" s="412">
        <v>0</v>
      </c>
      <c r="S62" s="412">
        <v>0</v>
      </c>
      <c r="T62" s="412">
        <v>0</v>
      </c>
      <c r="U62" s="412">
        <v>0</v>
      </c>
      <c r="V62" s="412">
        <v>0</v>
      </c>
      <c r="W62" s="412">
        <v>0</v>
      </c>
      <c r="X62" s="412">
        <v>0</v>
      </c>
      <c r="Y62" s="412">
        <v>0</v>
      </c>
      <c r="Z62" s="412">
        <v>0</v>
      </c>
      <c r="AA62" s="412">
        <v>0</v>
      </c>
      <c r="AB62" s="412">
        <v>0</v>
      </c>
      <c r="AC62" s="412">
        <v>0</v>
      </c>
      <c r="AD62" s="412">
        <v>0</v>
      </c>
      <c r="AE62" s="412">
        <v>0</v>
      </c>
      <c r="AF62" s="412">
        <v>0</v>
      </c>
      <c r="AG62" s="412">
        <v>0</v>
      </c>
      <c r="AH62" s="412">
        <v>0</v>
      </c>
      <c r="AI62" s="412">
        <v>0</v>
      </c>
      <c r="AJ62" s="412">
        <v>0</v>
      </c>
      <c r="AK62" s="412">
        <v>0</v>
      </c>
      <c r="AL62" s="412">
        <v>0</v>
      </c>
      <c r="AM62" s="412">
        <v>0</v>
      </c>
      <c r="AN62" s="412">
        <v>0</v>
      </c>
      <c r="AO62" s="412">
        <v>0</v>
      </c>
      <c r="AP62" s="412">
        <v>0</v>
      </c>
      <c r="AQ62" s="412">
        <v>0</v>
      </c>
      <c r="AR62" s="412">
        <v>0</v>
      </c>
      <c r="AS62" s="412">
        <v>0</v>
      </c>
      <c r="AT62" s="412">
        <v>0</v>
      </c>
      <c r="AU62" s="412">
        <v>0</v>
      </c>
      <c r="AV62" s="412">
        <v>0</v>
      </c>
      <c r="AW62" s="412">
        <v>0</v>
      </c>
      <c r="AX62" s="412">
        <v>0</v>
      </c>
      <c r="AY62" s="412">
        <v>0</v>
      </c>
      <c r="AZ62" s="412">
        <v>0</v>
      </c>
      <c r="BA62" s="412">
        <v>0</v>
      </c>
      <c r="BB62" s="412">
        <v>0</v>
      </c>
      <c r="BC62" s="412">
        <v>0</v>
      </c>
      <c r="BD62" s="412">
        <v>0</v>
      </c>
      <c r="BE62" s="412">
        <v>0</v>
      </c>
      <c r="BF62" s="412">
        <v>0</v>
      </c>
      <c r="BG62" s="412">
        <v>0</v>
      </c>
      <c r="BH62" s="412">
        <v>0</v>
      </c>
      <c r="BI62" s="412">
        <v>0</v>
      </c>
      <c r="BJ62" s="412">
        <v>0</v>
      </c>
      <c r="BK62" s="412">
        <v>0</v>
      </c>
      <c r="BL62" s="412">
        <v>0</v>
      </c>
      <c r="BM62" s="412">
        <v>0</v>
      </c>
      <c r="BN62" s="412">
        <v>0</v>
      </c>
      <c r="BO62" s="412">
        <v>0</v>
      </c>
      <c r="BP62" s="412">
        <v>0</v>
      </c>
      <c r="BQ62" s="412">
        <v>12</v>
      </c>
      <c r="BR62" s="412">
        <v>182</v>
      </c>
      <c r="BS62" s="412">
        <v>562</v>
      </c>
      <c r="BT62" s="412">
        <v>955</v>
      </c>
      <c r="BU62" s="412">
        <v>1368</v>
      </c>
      <c r="BV62" s="412">
        <v>1794</v>
      </c>
      <c r="BW62" s="412">
        <v>2227</v>
      </c>
      <c r="BX62" s="413">
        <v>2427</v>
      </c>
      <c r="BY62" s="413">
        <v>2500</v>
      </c>
      <c r="BZ62" s="414">
        <v>2571</v>
      </c>
    </row>
    <row r="63" spans="1:78" x14ac:dyDescent="0.35">
      <c r="B63" s="331" t="s">
        <v>279</v>
      </c>
      <c r="C63" s="430"/>
      <c r="D63" s="412">
        <v>0</v>
      </c>
      <c r="E63" s="412">
        <v>0</v>
      </c>
      <c r="F63" s="412">
        <v>0</v>
      </c>
      <c r="G63" s="412">
        <v>0</v>
      </c>
      <c r="H63" s="412">
        <v>0</v>
      </c>
      <c r="I63" s="412">
        <v>0</v>
      </c>
      <c r="J63" s="412">
        <v>0</v>
      </c>
      <c r="K63" s="412">
        <v>0</v>
      </c>
      <c r="L63" s="412">
        <v>0</v>
      </c>
      <c r="M63" s="412">
        <v>0</v>
      </c>
      <c r="N63" s="412">
        <v>0</v>
      </c>
      <c r="O63" s="412">
        <v>0</v>
      </c>
      <c r="P63" s="412">
        <v>0</v>
      </c>
      <c r="Q63" s="412">
        <v>0</v>
      </c>
      <c r="R63" s="412">
        <v>0</v>
      </c>
      <c r="S63" s="412">
        <v>0</v>
      </c>
      <c r="T63" s="412">
        <v>0</v>
      </c>
      <c r="U63" s="412">
        <v>0</v>
      </c>
      <c r="V63" s="412">
        <v>0</v>
      </c>
      <c r="W63" s="412">
        <v>0</v>
      </c>
      <c r="X63" s="412">
        <v>0</v>
      </c>
      <c r="Y63" s="412">
        <v>0</v>
      </c>
      <c r="Z63" s="412">
        <v>0</v>
      </c>
      <c r="AA63" s="412">
        <v>0</v>
      </c>
      <c r="AB63" s="412">
        <v>0</v>
      </c>
      <c r="AC63" s="412">
        <v>0</v>
      </c>
      <c r="AD63" s="412">
        <v>0</v>
      </c>
      <c r="AE63" s="412">
        <v>0</v>
      </c>
      <c r="AF63" s="412">
        <v>0</v>
      </c>
      <c r="AG63" s="412">
        <v>0</v>
      </c>
      <c r="AH63" s="412">
        <v>0</v>
      </c>
      <c r="AI63" s="412">
        <v>0</v>
      </c>
      <c r="AJ63" s="412">
        <v>0</v>
      </c>
      <c r="AK63" s="412">
        <v>0</v>
      </c>
      <c r="AL63" s="412">
        <v>0</v>
      </c>
      <c r="AM63" s="412">
        <v>0</v>
      </c>
      <c r="AN63" s="412">
        <v>0</v>
      </c>
      <c r="AO63" s="412">
        <v>0</v>
      </c>
      <c r="AP63" s="412">
        <v>0</v>
      </c>
      <c r="AQ63" s="412">
        <v>0</v>
      </c>
      <c r="AR63" s="412">
        <v>0</v>
      </c>
      <c r="AS63" s="412">
        <v>0</v>
      </c>
      <c r="AT63" s="412">
        <v>0</v>
      </c>
      <c r="AU63" s="412">
        <v>0</v>
      </c>
      <c r="AV63" s="412">
        <v>0</v>
      </c>
      <c r="AW63" s="412">
        <v>0</v>
      </c>
      <c r="AX63" s="412">
        <v>0</v>
      </c>
      <c r="AY63" s="412">
        <v>0</v>
      </c>
      <c r="AZ63" s="412">
        <v>0</v>
      </c>
      <c r="BA63" s="412">
        <v>0</v>
      </c>
      <c r="BB63" s="412">
        <v>0</v>
      </c>
      <c r="BC63" s="412">
        <v>0</v>
      </c>
      <c r="BD63" s="412">
        <v>0</v>
      </c>
      <c r="BE63" s="412">
        <v>0</v>
      </c>
      <c r="BF63" s="412">
        <v>0</v>
      </c>
      <c r="BG63" s="412">
        <v>0</v>
      </c>
      <c r="BH63" s="412">
        <v>0</v>
      </c>
      <c r="BI63" s="412">
        <v>0</v>
      </c>
      <c r="BJ63" s="412">
        <v>0</v>
      </c>
      <c r="BK63" s="412">
        <v>0</v>
      </c>
      <c r="BL63" s="412">
        <v>0</v>
      </c>
      <c r="BM63" s="412">
        <v>0</v>
      </c>
      <c r="BN63" s="412">
        <v>0</v>
      </c>
      <c r="BO63" s="412">
        <v>0</v>
      </c>
      <c r="BP63" s="412">
        <v>0</v>
      </c>
      <c r="BQ63" s="412">
        <v>1</v>
      </c>
      <c r="BR63" s="412">
        <v>16</v>
      </c>
      <c r="BS63" s="412">
        <v>24</v>
      </c>
      <c r="BT63" s="412">
        <v>86</v>
      </c>
      <c r="BU63" s="412">
        <v>161</v>
      </c>
      <c r="BV63" s="412">
        <v>211</v>
      </c>
      <c r="BW63" s="412">
        <v>316</v>
      </c>
      <c r="BX63" s="413">
        <v>362</v>
      </c>
      <c r="BY63" s="413">
        <v>393</v>
      </c>
      <c r="BZ63" s="414">
        <v>419</v>
      </c>
    </row>
    <row r="64" spans="1:78" x14ac:dyDescent="0.35">
      <c r="B64" s="415" t="s">
        <v>227</v>
      </c>
      <c r="C64" s="430"/>
      <c r="D64" s="412">
        <v>0</v>
      </c>
      <c r="E64" s="412">
        <v>0</v>
      </c>
      <c r="F64" s="412">
        <v>0</v>
      </c>
      <c r="G64" s="412">
        <v>0</v>
      </c>
      <c r="H64" s="412">
        <v>0</v>
      </c>
      <c r="I64" s="412">
        <v>0</v>
      </c>
      <c r="J64" s="412">
        <v>0</v>
      </c>
      <c r="K64" s="412">
        <v>0</v>
      </c>
      <c r="L64" s="412">
        <v>0</v>
      </c>
      <c r="M64" s="412">
        <v>0</v>
      </c>
      <c r="N64" s="412">
        <v>0</v>
      </c>
      <c r="O64" s="412">
        <v>0</v>
      </c>
      <c r="P64" s="412">
        <v>0</v>
      </c>
      <c r="Q64" s="412">
        <v>0</v>
      </c>
      <c r="R64" s="412">
        <v>0</v>
      </c>
      <c r="S64" s="412">
        <v>0</v>
      </c>
      <c r="T64" s="412">
        <v>0</v>
      </c>
      <c r="U64" s="412">
        <v>0</v>
      </c>
      <c r="V64" s="412">
        <v>0</v>
      </c>
      <c r="W64" s="412">
        <v>0</v>
      </c>
      <c r="X64" s="412">
        <v>0</v>
      </c>
      <c r="Y64" s="412">
        <v>0</v>
      </c>
      <c r="Z64" s="412">
        <v>0</v>
      </c>
      <c r="AA64" s="412">
        <v>0</v>
      </c>
      <c r="AB64" s="412">
        <v>0</v>
      </c>
      <c r="AC64" s="412">
        <v>0</v>
      </c>
      <c r="AD64" s="412">
        <v>0</v>
      </c>
      <c r="AE64" s="412">
        <v>0</v>
      </c>
      <c r="AF64" s="412">
        <v>0</v>
      </c>
      <c r="AG64" s="412">
        <v>0</v>
      </c>
      <c r="AH64" s="412">
        <v>0</v>
      </c>
      <c r="AI64" s="412">
        <v>0</v>
      </c>
      <c r="AJ64" s="412">
        <v>0</v>
      </c>
      <c r="AK64" s="412">
        <v>0</v>
      </c>
      <c r="AL64" s="412">
        <v>0</v>
      </c>
      <c r="AM64" s="412">
        <v>0</v>
      </c>
      <c r="AN64" s="412">
        <v>0</v>
      </c>
      <c r="AO64" s="412">
        <v>0</v>
      </c>
      <c r="AP64" s="412">
        <v>0</v>
      </c>
      <c r="AQ64" s="412">
        <v>0</v>
      </c>
      <c r="AR64" s="412">
        <v>0</v>
      </c>
      <c r="AS64" s="412">
        <v>0</v>
      </c>
      <c r="AT64" s="412">
        <v>0</v>
      </c>
      <c r="AU64" s="412">
        <v>0</v>
      </c>
      <c r="AV64" s="412">
        <v>0</v>
      </c>
      <c r="AW64" s="412">
        <v>0</v>
      </c>
      <c r="AX64" s="412">
        <v>0</v>
      </c>
      <c r="AY64" s="412">
        <v>0</v>
      </c>
      <c r="AZ64" s="412">
        <v>0</v>
      </c>
      <c r="BA64" s="412">
        <v>0</v>
      </c>
      <c r="BB64" s="412">
        <v>0</v>
      </c>
      <c r="BC64" s="412">
        <v>0</v>
      </c>
      <c r="BD64" s="412">
        <v>0</v>
      </c>
      <c r="BE64" s="412">
        <v>0</v>
      </c>
      <c r="BF64" s="412">
        <v>0</v>
      </c>
      <c r="BG64" s="412">
        <v>0</v>
      </c>
      <c r="BH64" s="412">
        <v>0</v>
      </c>
      <c r="BI64" s="412">
        <v>0</v>
      </c>
      <c r="BJ64" s="412">
        <v>0</v>
      </c>
      <c r="BK64" s="412">
        <v>0</v>
      </c>
      <c r="BL64" s="412">
        <v>0</v>
      </c>
      <c r="BM64" s="412">
        <v>0</v>
      </c>
      <c r="BN64" s="412">
        <v>0</v>
      </c>
      <c r="BO64" s="412">
        <v>0</v>
      </c>
      <c r="BP64" s="412">
        <v>0</v>
      </c>
      <c r="BQ64" s="412">
        <v>0</v>
      </c>
      <c r="BR64" s="412">
        <v>2</v>
      </c>
      <c r="BS64" s="412">
        <v>6</v>
      </c>
      <c r="BT64" s="412">
        <v>11</v>
      </c>
      <c r="BU64" s="412">
        <v>17</v>
      </c>
      <c r="BV64" s="412">
        <v>22</v>
      </c>
      <c r="BW64" s="412">
        <v>28</v>
      </c>
      <c r="BX64" s="413">
        <v>31</v>
      </c>
      <c r="BY64" s="413">
        <v>32</v>
      </c>
      <c r="BZ64" s="414">
        <v>33</v>
      </c>
    </row>
    <row r="65" spans="1:78" x14ac:dyDescent="0.35">
      <c r="A65" s="418"/>
      <c r="B65" s="331" t="s">
        <v>278</v>
      </c>
      <c r="C65" s="430"/>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v>0</v>
      </c>
      <c r="BR65" s="412">
        <v>2</v>
      </c>
      <c r="BS65" s="412">
        <v>6</v>
      </c>
      <c r="BT65" s="412">
        <v>10</v>
      </c>
      <c r="BU65" s="412">
        <v>15</v>
      </c>
      <c r="BV65" s="412">
        <v>20</v>
      </c>
      <c r="BW65" s="412">
        <v>24</v>
      </c>
      <c r="BX65" s="413">
        <v>27</v>
      </c>
      <c r="BY65" s="413">
        <v>27</v>
      </c>
      <c r="BZ65" s="414">
        <v>28</v>
      </c>
    </row>
    <row r="66" spans="1:78" x14ac:dyDescent="0.35">
      <c r="A66" s="418"/>
      <c r="B66" s="331" t="s">
        <v>279</v>
      </c>
      <c r="C66" s="430"/>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v>0</v>
      </c>
      <c r="BR66" s="412">
        <v>0</v>
      </c>
      <c r="BS66" s="412">
        <v>0</v>
      </c>
      <c r="BT66" s="412">
        <v>1</v>
      </c>
      <c r="BU66" s="412">
        <v>2</v>
      </c>
      <c r="BV66" s="412">
        <v>2</v>
      </c>
      <c r="BW66" s="412">
        <v>4</v>
      </c>
      <c r="BX66" s="413">
        <v>4</v>
      </c>
      <c r="BY66" s="413">
        <v>4</v>
      </c>
      <c r="BZ66" s="414">
        <v>5</v>
      </c>
    </row>
    <row r="67" spans="1:78" ht="27" customHeight="1" x14ac:dyDescent="0.35">
      <c r="A67" s="418"/>
      <c r="B67" s="431" t="s">
        <v>442</v>
      </c>
      <c r="C67" s="430"/>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v>0</v>
      </c>
      <c r="BR67" s="412">
        <v>1</v>
      </c>
      <c r="BS67" s="412">
        <v>2</v>
      </c>
      <c r="BT67" s="412">
        <v>4</v>
      </c>
      <c r="BU67" s="412">
        <v>6</v>
      </c>
      <c r="BV67" s="412">
        <v>8</v>
      </c>
      <c r="BW67" s="412">
        <v>10</v>
      </c>
      <c r="BX67" s="413">
        <v>11</v>
      </c>
      <c r="BY67" s="413">
        <v>12</v>
      </c>
      <c r="BZ67" s="414">
        <v>12</v>
      </c>
    </row>
    <row r="68" spans="1:78" ht="25.5" customHeight="1" x14ac:dyDescent="0.35">
      <c r="A68" s="418"/>
      <c r="B68" s="420" t="s">
        <v>120</v>
      </c>
      <c r="C68" s="430"/>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08">
        <v>1</v>
      </c>
      <c r="BR68" s="408">
        <v>1</v>
      </c>
      <c r="BS68" s="408">
        <v>1</v>
      </c>
      <c r="BT68" s="408">
        <v>1</v>
      </c>
      <c r="BU68" s="408">
        <v>1</v>
      </c>
      <c r="BV68" s="408">
        <v>1</v>
      </c>
      <c r="BW68" s="408">
        <v>1</v>
      </c>
      <c r="BX68" s="409">
        <v>1</v>
      </c>
      <c r="BY68" s="409">
        <v>1</v>
      </c>
      <c r="BZ68" s="410">
        <v>1</v>
      </c>
    </row>
    <row r="69" spans="1:78" s="232" customFormat="1" ht="26.25" customHeight="1" x14ac:dyDescent="0.35">
      <c r="B69" s="416" t="s">
        <v>122</v>
      </c>
      <c r="C69" s="358"/>
      <c r="D69" s="412">
        <v>0</v>
      </c>
      <c r="E69" s="412">
        <v>0</v>
      </c>
      <c r="F69" s="412">
        <v>0</v>
      </c>
      <c r="G69" s="412">
        <v>0</v>
      </c>
      <c r="H69" s="412">
        <v>0</v>
      </c>
      <c r="I69" s="412">
        <v>0</v>
      </c>
      <c r="J69" s="412">
        <v>0</v>
      </c>
      <c r="K69" s="412">
        <v>0</v>
      </c>
      <c r="L69" s="412">
        <v>0</v>
      </c>
      <c r="M69" s="412">
        <v>0</v>
      </c>
      <c r="N69" s="412">
        <v>0</v>
      </c>
      <c r="O69" s="412">
        <v>0</v>
      </c>
      <c r="P69" s="412">
        <v>0</v>
      </c>
      <c r="Q69" s="412">
        <v>0</v>
      </c>
      <c r="R69" s="412">
        <v>0</v>
      </c>
      <c r="S69" s="412">
        <v>0</v>
      </c>
      <c r="T69" s="412">
        <v>0</v>
      </c>
      <c r="U69" s="412">
        <v>0</v>
      </c>
      <c r="V69" s="412">
        <v>0</v>
      </c>
      <c r="W69" s="412">
        <v>0</v>
      </c>
      <c r="X69" s="412">
        <v>0</v>
      </c>
      <c r="Y69" s="412">
        <v>0</v>
      </c>
      <c r="Z69" s="412">
        <v>0</v>
      </c>
      <c r="AA69" s="412">
        <v>0</v>
      </c>
      <c r="AB69" s="412">
        <v>0</v>
      </c>
      <c r="AC69" s="412">
        <v>0</v>
      </c>
      <c r="AD69" s="412">
        <v>0</v>
      </c>
      <c r="AE69" s="412">
        <v>0</v>
      </c>
      <c r="AF69" s="412">
        <v>0</v>
      </c>
      <c r="AG69" s="412">
        <v>0</v>
      </c>
      <c r="AH69" s="412">
        <v>0</v>
      </c>
      <c r="AI69" s="412">
        <v>0</v>
      </c>
      <c r="AJ69" s="412">
        <v>0</v>
      </c>
      <c r="AK69" s="412">
        <v>0</v>
      </c>
      <c r="AL69" s="412">
        <v>0</v>
      </c>
      <c r="AM69" s="412">
        <v>0</v>
      </c>
      <c r="AN69" s="412">
        <v>0</v>
      </c>
      <c r="AO69" s="412">
        <v>0</v>
      </c>
      <c r="AP69" s="412">
        <v>0</v>
      </c>
      <c r="AQ69" s="412">
        <v>0</v>
      </c>
      <c r="AR69" s="412">
        <v>0</v>
      </c>
      <c r="AS69" s="412">
        <v>0</v>
      </c>
      <c r="AT69" s="412">
        <v>0</v>
      </c>
      <c r="AU69" s="412">
        <v>0</v>
      </c>
      <c r="AV69" s="412">
        <v>0</v>
      </c>
      <c r="AW69" s="412">
        <v>0</v>
      </c>
      <c r="AX69" s="412">
        <v>0</v>
      </c>
      <c r="AY69" s="408">
        <v>1268</v>
      </c>
      <c r="AZ69" s="408">
        <v>1298</v>
      </c>
      <c r="BA69" s="408">
        <v>1365</v>
      </c>
      <c r="BB69" s="408">
        <v>1404</v>
      </c>
      <c r="BC69" s="408">
        <v>1434</v>
      </c>
      <c r="BD69" s="408">
        <v>1464</v>
      </c>
      <c r="BE69" s="408">
        <v>1495</v>
      </c>
      <c r="BF69" s="408">
        <v>1510</v>
      </c>
      <c r="BG69" s="408">
        <v>1547</v>
      </c>
      <c r="BH69" s="408">
        <v>1589</v>
      </c>
      <c r="BI69" s="408">
        <v>1629</v>
      </c>
      <c r="BJ69" s="408">
        <v>1666</v>
      </c>
      <c r="BK69" s="408">
        <v>1700</v>
      </c>
      <c r="BL69" s="408">
        <v>1737</v>
      </c>
      <c r="BM69" s="408">
        <v>1776</v>
      </c>
      <c r="BN69" s="408">
        <v>1782</v>
      </c>
      <c r="BO69" s="408">
        <v>1756</v>
      </c>
      <c r="BP69" s="408">
        <v>1710</v>
      </c>
      <c r="BQ69" s="408">
        <v>1641</v>
      </c>
      <c r="BR69" s="408">
        <v>1617</v>
      </c>
      <c r="BS69" s="408">
        <v>1604</v>
      </c>
      <c r="BT69" s="408">
        <v>1597</v>
      </c>
      <c r="BU69" s="408">
        <v>1601</v>
      </c>
      <c r="BV69" s="408">
        <v>1601</v>
      </c>
      <c r="BW69" s="408">
        <v>1620</v>
      </c>
      <c r="BX69" s="409">
        <v>1670</v>
      </c>
      <c r="BY69" s="409">
        <v>1691</v>
      </c>
      <c r="BZ69" s="410">
        <v>1716</v>
      </c>
    </row>
    <row r="70" spans="1:78" s="232" customFormat="1" x14ac:dyDescent="0.35">
      <c r="B70" s="415" t="s">
        <v>226</v>
      </c>
      <c r="C70" s="358"/>
      <c r="D70" s="412">
        <v>0</v>
      </c>
      <c r="E70" s="412">
        <v>0</v>
      </c>
      <c r="F70" s="412">
        <v>0</v>
      </c>
      <c r="G70" s="412">
        <v>0</v>
      </c>
      <c r="H70" s="412">
        <v>0</v>
      </c>
      <c r="I70" s="412">
        <v>0</v>
      </c>
      <c r="J70" s="412">
        <v>0</v>
      </c>
      <c r="K70" s="412">
        <v>0</v>
      </c>
      <c r="L70" s="412">
        <v>0</v>
      </c>
      <c r="M70" s="412">
        <v>0</v>
      </c>
      <c r="N70" s="412">
        <v>0</v>
      </c>
      <c r="O70" s="412">
        <v>0</v>
      </c>
      <c r="P70" s="412">
        <v>0</v>
      </c>
      <c r="Q70" s="412">
        <v>0</v>
      </c>
      <c r="R70" s="412">
        <v>0</v>
      </c>
      <c r="S70" s="412">
        <v>0</v>
      </c>
      <c r="T70" s="412">
        <v>0</v>
      </c>
      <c r="U70" s="412">
        <v>0</v>
      </c>
      <c r="V70" s="412">
        <v>0</v>
      </c>
      <c r="W70" s="412">
        <v>0</v>
      </c>
      <c r="X70" s="412">
        <v>0</v>
      </c>
      <c r="Y70" s="412">
        <v>0</v>
      </c>
      <c r="Z70" s="412">
        <v>0</v>
      </c>
      <c r="AA70" s="412">
        <v>0</v>
      </c>
      <c r="AB70" s="412">
        <v>0</v>
      </c>
      <c r="AC70" s="412">
        <v>143</v>
      </c>
      <c r="AD70" s="412">
        <v>170</v>
      </c>
      <c r="AE70" s="412">
        <v>193</v>
      </c>
      <c r="AF70" s="412">
        <v>217</v>
      </c>
      <c r="AG70" s="412">
        <v>243</v>
      </c>
      <c r="AH70" s="412">
        <v>264</v>
      </c>
      <c r="AI70" s="412">
        <v>278</v>
      </c>
      <c r="AJ70" s="412">
        <v>314</v>
      </c>
      <c r="AK70" s="412">
        <v>350</v>
      </c>
      <c r="AL70" s="412">
        <v>388</v>
      </c>
      <c r="AM70" s="412">
        <v>441</v>
      </c>
      <c r="AN70" s="412">
        <v>507</v>
      </c>
      <c r="AO70" s="412">
        <v>562</v>
      </c>
      <c r="AP70" s="412">
        <v>611</v>
      </c>
      <c r="AQ70" s="412">
        <v>677</v>
      </c>
      <c r="AR70" s="412">
        <v>737</v>
      </c>
      <c r="AS70" s="412">
        <v>798</v>
      </c>
      <c r="AT70" s="412">
        <v>875</v>
      </c>
      <c r="AU70" s="412">
        <v>988</v>
      </c>
      <c r="AV70" s="412">
        <v>890</v>
      </c>
      <c r="AW70" s="412">
        <v>962</v>
      </c>
      <c r="AX70" s="412">
        <v>1046</v>
      </c>
      <c r="AY70" s="412">
        <v>1115</v>
      </c>
      <c r="AZ70" s="412">
        <v>1152</v>
      </c>
      <c r="BA70" s="412">
        <v>1207</v>
      </c>
      <c r="BB70" s="412">
        <v>1238</v>
      </c>
      <c r="BC70" s="412">
        <v>1256</v>
      </c>
      <c r="BD70" s="412">
        <v>1276</v>
      </c>
      <c r="BE70" s="412">
        <v>1296</v>
      </c>
      <c r="BF70" s="412">
        <v>1304</v>
      </c>
      <c r="BG70" s="412">
        <v>1343</v>
      </c>
      <c r="BH70" s="412">
        <v>1400</v>
      </c>
      <c r="BI70" s="412">
        <v>1445</v>
      </c>
      <c r="BJ70" s="412">
        <v>1489</v>
      </c>
      <c r="BK70" s="412">
        <v>1528</v>
      </c>
      <c r="BL70" s="412">
        <v>1568</v>
      </c>
      <c r="BM70" s="412">
        <v>1607</v>
      </c>
      <c r="BN70" s="412">
        <v>1619</v>
      </c>
      <c r="BO70" s="412">
        <v>1597</v>
      </c>
      <c r="BP70" s="412">
        <v>1553</v>
      </c>
      <c r="BQ70" s="412">
        <v>1490</v>
      </c>
      <c r="BR70" s="412">
        <v>1462</v>
      </c>
      <c r="BS70" s="412">
        <v>1457</v>
      </c>
      <c r="BT70" s="412">
        <v>1445</v>
      </c>
      <c r="BU70" s="412">
        <v>1442</v>
      </c>
      <c r="BV70" s="412">
        <v>1451</v>
      </c>
      <c r="BW70" s="412">
        <v>1472</v>
      </c>
      <c r="BX70" s="413">
        <v>1524</v>
      </c>
      <c r="BY70" s="413">
        <v>1546</v>
      </c>
      <c r="BZ70" s="414">
        <v>1571</v>
      </c>
    </row>
    <row r="71" spans="1:78" x14ac:dyDescent="0.35">
      <c r="A71" s="316"/>
      <c r="B71" s="417" t="s">
        <v>441</v>
      </c>
      <c r="D71" s="412">
        <v>0</v>
      </c>
      <c r="E71" s="412">
        <v>0</v>
      </c>
      <c r="F71" s="412">
        <v>0</v>
      </c>
      <c r="G71" s="412">
        <v>0</v>
      </c>
      <c r="H71" s="412">
        <v>0</v>
      </c>
      <c r="I71" s="412">
        <v>0</v>
      </c>
      <c r="J71" s="412">
        <v>0</v>
      </c>
      <c r="K71" s="412">
        <v>0</v>
      </c>
      <c r="L71" s="412">
        <v>0</v>
      </c>
      <c r="M71" s="412">
        <v>0</v>
      </c>
      <c r="N71" s="412">
        <v>0</v>
      </c>
      <c r="O71" s="412">
        <v>0</v>
      </c>
      <c r="P71" s="412">
        <v>0</v>
      </c>
      <c r="Q71" s="412">
        <v>0</v>
      </c>
      <c r="R71" s="412">
        <v>0</v>
      </c>
      <c r="S71" s="412">
        <v>0</v>
      </c>
      <c r="T71" s="412">
        <v>0</v>
      </c>
      <c r="U71" s="412">
        <v>0</v>
      </c>
      <c r="V71" s="412">
        <v>0</v>
      </c>
      <c r="W71" s="412">
        <v>0</v>
      </c>
      <c r="X71" s="412">
        <v>0</v>
      </c>
      <c r="Y71" s="412">
        <v>0</v>
      </c>
      <c r="Z71" s="412">
        <v>0</v>
      </c>
      <c r="AA71" s="412">
        <v>0</v>
      </c>
      <c r="AB71" s="412">
        <v>0</v>
      </c>
      <c r="AC71" s="412">
        <v>30</v>
      </c>
      <c r="AD71" s="412">
        <v>35</v>
      </c>
      <c r="AE71" s="412">
        <v>39</v>
      </c>
      <c r="AF71" s="412">
        <v>41</v>
      </c>
      <c r="AG71" s="412">
        <v>45</v>
      </c>
      <c r="AH71" s="412">
        <v>46</v>
      </c>
      <c r="AI71" s="412">
        <v>47</v>
      </c>
      <c r="AJ71" s="412">
        <v>49</v>
      </c>
      <c r="AK71" s="412">
        <v>50</v>
      </c>
      <c r="AL71" s="412">
        <v>53</v>
      </c>
      <c r="AM71" s="412">
        <v>54</v>
      </c>
      <c r="AN71" s="412">
        <v>58</v>
      </c>
      <c r="AO71" s="412">
        <v>61</v>
      </c>
      <c r="AP71" s="412">
        <v>64</v>
      </c>
      <c r="AQ71" s="412">
        <v>68</v>
      </c>
      <c r="AR71" s="412">
        <v>72</v>
      </c>
      <c r="AS71" s="412">
        <v>74</v>
      </c>
      <c r="AT71" s="412">
        <v>80</v>
      </c>
      <c r="AU71" s="412">
        <v>90</v>
      </c>
      <c r="AV71" s="412">
        <v>0</v>
      </c>
      <c r="AW71" s="412">
        <v>0</v>
      </c>
      <c r="AX71" s="412">
        <v>0</v>
      </c>
      <c r="AY71" s="412">
        <v>0</v>
      </c>
      <c r="AZ71" s="412">
        <v>0</v>
      </c>
      <c r="BA71" s="412">
        <v>0</v>
      </c>
      <c r="BB71" s="412">
        <v>0</v>
      </c>
      <c r="BC71" s="412">
        <v>0</v>
      </c>
      <c r="BD71" s="412">
        <v>0</v>
      </c>
      <c r="BE71" s="412">
        <v>0</v>
      </c>
      <c r="BF71" s="412">
        <v>0</v>
      </c>
      <c r="BG71" s="412">
        <v>0</v>
      </c>
      <c r="BH71" s="412">
        <v>0</v>
      </c>
      <c r="BI71" s="412">
        <v>0</v>
      </c>
      <c r="BJ71" s="412">
        <v>0</v>
      </c>
      <c r="BK71" s="412">
        <v>0</v>
      </c>
      <c r="BL71" s="412">
        <v>0</v>
      </c>
      <c r="BM71" s="412">
        <v>0</v>
      </c>
      <c r="BN71" s="412">
        <v>0</v>
      </c>
      <c r="BO71" s="412">
        <v>0</v>
      </c>
      <c r="BP71" s="412">
        <v>0</v>
      </c>
      <c r="BQ71" s="412">
        <v>0</v>
      </c>
      <c r="BR71" s="412">
        <v>0</v>
      </c>
      <c r="BS71" s="412">
        <v>0</v>
      </c>
      <c r="BT71" s="412">
        <v>0</v>
      </c>
      <c r="BU71" s="412">
        <v>0</v>
      </c>
      <c r="BV71" s="412">
        <v>0</v>
      </c>
      <c r="BW71" s="412">
        <v>0</v>
      </c>
      <c r="BX71" s="413">
        <v>0</v>
      </c>
      <c r="BY71" s="413">
        <v>0</v>
      </c>
      <c r="BZ71" s="414">
        <v>0</v>
      </c>
    </row>
    <row r="72" spans="1:78" x14ac:dyDescent="0.35">
      <c r="A72" s="316"/>
      <c r="B72" s="417" t="s">
        <v>324</v>
      </c>
      <c r="D72" s="412">
        <v>0</v>
      </c>
      <c r="E72" s="412">
        <v>0</v>
      </c>
      <c r="F72" s="412">
        <v>0</v>
      </c>
      <c r="G72" s="412">
        <v>0</v>
      </c>
      <c r="H72" s="412">
        <v>0</v>
      </c>
      <c r="I72" s="412">
        <v>0</v>
      </c>
      <c r="J72" s="412">
        <v>0</v>
      </c>
      <c r="K72" s="412">
        <v>0</v>
      </c>
      <c r="L72" s="412">
        <v>0</v>
      </c>
      <c r="M72" s="412">
        <v>0</v>
      </c>
      <c r="N72" s="412">
        <v>0</v>
      </c>
      <c r="O72" s="412">
        <v>0</v>
      </c>
      <c r="P72" s="412">
        <v>0</v>
      </c>
      <c r="Q72" s="412">
        <v>0</v>
      </c>
      <c r="R72" s="412">
        <v>0</v>
      </c>
      <c r="S72" s="412">
        <v>0</v>
      </c>
      <c r="T72" s="412">
        <v>0</v>
      </c>
      <c r="U72" s="412">
        <v>0</v>
      </c>
      <c r="V72" s="412">
        <v>0</v>
      </c>
      <c r="W72" s="412">
        <v>0</v>
      </c>
      <c r="X72" s="412">
        <v>0</v>
      </c>
      <c r="Y72" s="412">
        <v>0</v>
      </c>
      <c r="Z72" s="412">
        <v>0</v>
      </c>
      <c r="AA72" s="412">
        <v>0</v>
      </c>
      <c r="AB72" s="412">
        <v>0</v>
      </c>
      <c r="AC72" s="412">
        <v>41</v>
      </c>
      <c r="AD72" s="412">
        <v>51</v>
      </c>
      <c r="AE72" s="412">
        <v>56</v>
      </c>
      <c r="AF72" s="412">
        <v>64</v>
      </c>
      <c r="AG72" s="412">
        <v>70</v>
      </c>
      <c r="AH72" s="412">
        <v>76</v>
      </c>
      <c r="AI72" s="412">
        <v>80</v>
      </c>
      <c r="AJ72" s="412">
        <v>86</v>
      </c>
      <c r="AK72" s="412">
        <v>97</v>
      </c>
      <c r="AL72" s="412">
        <v>105</v>
      </c>
      <c r="AM72" s="412">
        <v>118</v>
      </c>
      <c r="AN72" s="412">
        <v>132</v>
      </c>
      <c r="AO72" s="412">
        <v>142</v>
      </c>
      <c r="AP72" s="412">
        <v>154</v>
      </c>
      <c r="AQ72" s="412">
        <v>166</v>
      </c>
      <c r="AR72" s="412">
        <v>176</v>
      </c>
      <c r="AS72" s="412">
        <v>186</v>
      </c>
      <c r="AT72" s="412">
        <v>199</v>
      </c>
      <c r="AU72" s="412">
        <v>212</v>
      </c>
      <c r="AV72" s="412">
        <v>0</v>
      </c>
      <c r="AW72" s="412">
        <v>0</v>
      </c>
      <c r="AX72" s="412">
        <v>0</v>
      </c>
      <c r="AY72" s="412">
        <v>0</v>
      </c>
      <c r="AZ72" s="412">
        <v>0</v>
      </c>
      <c r="BA72" s="412">
        <v>0</v>
      </c>
      <c r="BB72" s="412">
        <v>0</v>
      </c>
      <c r="BC72" s="412">
        <v>0</v>
      </c>
      <c r="BD72" s="412">
        <v>0</v>
      </c>
      <c r="BE72" s="412">
        <v>0</v>
      </c>
      <c r="BF72" s="412">
        <v>0</v>
      </c>
      <c r="BG72" s="412">
        <v>0</v>
      </c>
      <c r="BH72" s="412">
        <v>0</v>
      </c>
      <c r="BI72" s="412">
        <v>0</v>
      </c>
      <c r="BJ72" s="412">
        <v>0</v>
      </c>
      <c r="BK72" s="412">
        <v>0</v>
      </c>
      <c r="BL72" s="412">
        <v>0</v>
      </c>
      <c r="BM72" s="412">
        <v>0</v>
      </c>
      <c r="BN72" s="412">
        <v>0</v>
      </c>
      <c r="BO72" s="412">
        <v>0</v>
      </c>
      <c r="BP72" s="412">
        <v>0</v>
      </c>
      <c r="BQ72" s="412">
        <v>0</v>
      </c>
      <c r="BR72" s="412">
        <v>0</v>
      </c>
      <c r="BS72" s="412">
        <v>0</v>
      </c>
      <c r="BT72" s="412">
        <v>0</v>
      </c>
      <c r="BU72" s="412">
        <v>0</v>
      </c>
      <c r="BV72" s="412">
        <v>0</v>
      </c>
      <c r="BW72" s="412">
        <v>0</v>
      </c>
      <c r="BX72" s="413">
        <v>0</v>
      </c>
      <c r="BY72" s="413">
        <v>0</v>
      </c>
      <c r="BZ72" s="414">
        <v>0</v>
      </c>
    </row>
    <row r="73" spans="1:78" x14ac:dyDescent="0.35">
      <c r="A73" s="316"/>
      <c r="B73" s="417" t="s">
        <v>323</v>
      </c>
      <c r="D73" s="412">
        <v>0</v>
      </c>
      <c r="E73" s="412">
        <v>0</v>
      </c>
      <c r="F73" s="412">
        <v>0</v>
      </c>
      <c r="G73" s="412">
        <v>0</v>
      </c>
      <c r="H73" s="412">
        <v>0</v>
      </c>
      <c r="I73" s="412">
        <v>0</v>
      </c>
      <c r="J73" s="412">
        <v>0</v>
      </c>
      <c r="K73" s="412">
        <v>0</v>
      </c>
      <c r="L73" s="412">
        <v>0</v>
      </c>
      <c r="M73" s="412">
        <v>0</v>
      </c>
      <c r="N73" s="412">
        <v>0</v>
      </c>
      <c r="O73" s="412">
        <v>0</v>
      </c>
      <c r="P73" s="412">
        <v>0</v>
      </c>
      <c r="Q73" s="412">
        <v>0</v>
      </c>
      <c r="R73" s="412">
        <v>0</v>
      </c>
      <c r="S73" s="412">
        <v>0</v>
      </c>
      <c r="T73" s="412">
        <v>0</v>
      </c>
      <c r="U73" s="412">
        <v>0</v>
      </c>
      <c r="V73" s="412">
        <v>0</v>
      </c>
      <c r="W73" s="412">
        <v>0</v>
      </c>
      <c r="X73" s="412">
        <v>0</v>
      </c>
      <c r="Y73" s="412">
        <v>0</v>
      </c>
      <c r="Z73" s="412">
        <v>0</v>
      </c>
      <c r="AA73" s="412">
        <v>0</v>
      </c>
      <c r="AB73" s="412">
        <v>0</v>
      </c>
      <c r="AC73" s="412">
        <v>72</v>
      </c>
      <c r="AD73" s="412">
        <v>84</v>
      </c>
      <c r="AE73" s="412">
        <v>99</v>
      </c>
      <c r="AF73" s="412">
        <v>112</v>
      </c>
      <c r="AG73" s="412">
        <v>129</v>
      </c>
      <c r="AH73" s="412">
        <v>143</v>
      </c>
      <c r="AI73" s="412">
        <v>151</v>
      </c>
      <c r="AJ73" s="412">
        <v>179</v>
      </c>
      <c r="AK73" s="412">
        <v>203</v>
      </c>
      <c r="AL73" s="412">
        <v>230</v>
      </c>
      <c r="AM73" s="412">
        <v>269</v>
      </c>
      <c r="AN73" s="412">
        <v>317</v>
      </c>
      <c r="AO73" s="412">
        <v>359</v>
      </c>
      <c r="AP73" s="412">
        <v>394</v>
      </c>
      <c r="AQ73" s="412">
        <v>443</v>
      </c>
      <c r="AR73" s="412">
        <v>490</v>
      </c>
      <c r="AS73" s="412">
        <v>538</v>
      </c>
      <c r="AT73" s="412">
        <v>596</v>
      </c>
      <c r="AU73" s="412">
        <v>686</v>
      </c>
      <c r="AV73" s="412">
        <v>890</v>
      </c>
      <c r="AW73" s="412">
        <v>962</v>
      </c>
      <c r="AX73" s="412">
        <v>1046</v>
      </c>
      <c r="AY73" s="412">
        <v>1115</v>
      </c>
      <c r="AZ73" s="412">
        <v>1152</v>
      </c>
      <c r="BA73" s="412">
        <v>1207</v>
      </c>
      <c r="BB73" s="412">
        <v>1238</v>
      </c>
      <c r="BC73" s="412">
        <v>1256</v>
      </c>
      <c r="BD73" s="412">
        <v>1276</v>
      </c>
      <c r="BE73" s="412">
        <v>1296</v>
      </c>
      <c r="BF73" s="412">
        <v>1304</v>
      </c>
      <c r="BG73" s="412">
        <v>1343</v>
      </c>
      <c r="BH73" s="412">
        <v>1400</v>
      </c>
      <c r="BI73" s="412">
        <v>1445</v>
      </c>
      <c r="BJ73" s="412">
        <v>1489</v>
      </c>
      <c r="BK73" s="412">
        <v>1528</v>
      </c>
      <c r="BL73" s="412">
        <v>1568</v>
      </c>
      <c r="BM73" s="412">
        <v>1607</v>
      </c>
      <c r="BN73" s="412">
        <v>1619</v>
      </c>
      <c r="BO73" s="412">
        <v>1597</v>
      </c>
      <c r="BP73" s="412">
        <v>1553</v>
      </c>
      <c r="BQ73" s="412">
        <v>1490</v>
      </c>
      <c r="BR73" s="412">
        <v>1462</v>
      </c>
      <c r="BS73" s="412">
        <v>1457</v>
      </c>
      <c r="BT73" s="412">
        <v>1445</v>
      </c>
      <c r="BU73" s="412">
        <v>1442</v>
      </c>
      <c r="BV73" s="412">
        <v>1451</v>
      </c>
      <c r="BW73" s="412">
        <v>1472</v>
      </c>
      <c r="BX73" s="413">
        <v>1524</v>
      </c>
      <c r="BY73" s="413">
        <v>1546</v>
      </c>
      <c r="BZ73" s="414">
        <v>1571</v>
      </c>
    </row>
    <row r="74" spans="1:78" x14ac:dyDescent="0.35">
      <c r="A74" s="316"/>
      <c r="B74" s="415" t="s">
        <v>227</v>
      </c>
      <c r="D74" s="412">
        <v>0</v>
      </c>
      <c r="E74" s="412">
        <v>0</v>
      </c>
      <c r="F74" s="412">
        <v>0</v>
      </c>
      <c r="G74" s="412">
        <v>0</v>
      </c>
      <c r="H74" s="412">
        <v>0</v>
      </c>
      <c r="I74" s="412">
        <v>0</v>
      </c>
      <c r="J74" s="412">
        <v>0</v>
      </c>
      <c r="K74" s="412">
        <v>0</v>
      </c>
      <c r="L74" s="412">
        <v>0</v>
      </c>
      <c r="M74" s="412">
        <v>0</v>
      </c>
      <c r="N74" s="412">
        <v>0</v>
      </c>
      <c r="O74" s="412">
        <v>0</v>
      </c>
      <c r="P74" s="412">
        <v>0</v>
      </c>
      <c r="Q74" s="412">
        <v>0</v>
      </c>
      <c r="R74" s="412">
        <v>0</v>
      </c>
      <c r="S74" s="412">
        <v>0</v>
      </c>
      <c r="T74" s="412">
        <v>0</v>
      </c>
      <c r="U74" s="412">
        <v>0</v>
      </c>
      <c r="V74" s="412">
        <v>0</v>
      </c>
      <c r="W74" s="412">
        <v>0</v>
      </c>
      <c r="X74" s="412">
        <v>0</v>
      </c>
      <c r="Y74" s="412">
        <v>0</v>
      </c>
      <c r="Z74" s="412">
        <v>0</v>
      </c>
      <c r="AA74" s="412">
        <v>0</v>
      </c>
      <c r="AB74" s="412">
        <v>0</v>
      </c>
      <c r="AC74" s="412">
        <v>0</v>
      </c>
      <c r="AD74" s="412">
        <v>0</v>
      </c>
      <c r="AE74" s="412">
        <v>0</v>
      </c>
      <c r="AF74" s="412">
        <v>0</v>
      </c>
      <c r="AG74" s="412">
        <v>0</v>
      </c>
      <c r="AH74" s="412">
        <v>0</v>
      </c>
      <c r="AI74" s="412">
        <v>0</v>
      </c>
      <c r="AJ74" s="412">
        <v>0</v>
      </c>
      <c r="AK74" s="412">
        <v>0</v>
      </c>
      <c r="AL74" s="412">
        <v>0</v>
      </c>
      <c r="AM74" s="412">
        <v>0</v>
      </c>
      <c r="AN74" s="412">
        <v>0</v>
      </c>
      <c r="AO74" s="412">
        <v>0</v>
      </c>
      <c r="AP74" s="412">
        <v>0</v>
      </c>
      <c r="AQ74" s="412">
        <v>0</v>
      </c>
      <c r="AR74" s="412">
        <v>0</v>
      </c>
      <c r="AS74" s="412">
        <v>0</v>
      </c>
      <c r="AT74" s="412">
        <v>0</v>
      </c>
      <c r="AU74" s="412">
        <v>0</v>
      </c>
      <c r="AV74" s="412">
        <v>0</v>
      </c>
      <c r="AW74" s="412">
        <v>0</v>
      </c>
      <c r="AX74" s="412">
        <v>0</v>
      </c>
      <c r="AY74" s="412">
        <v>153</v>
      </c>
      <c r="AZ74" s="412">
        <v>146</v>
      </c>
      <c r="BA74" s="412">
        <v>158</v>
      </c>
      <c r="BB74" s="412">
        <v>166</v>
      </c>
      <c r="BC74" s="412">
        <v>178</v>
      </c>
      <c r="BD74" s="412">
        <v>188</v>
      </c>
      <c r="BE74" s="412">
        <v>199</v>
      </c>
      <c r="BF74" s="412">
        <v>206</v>
      </c>
      <c r="BG74" s="412">
        <v>204</v>
      </c>
      <c r="BH74" s="412">
        <v>189</v>
      </c>
      <c r="BI74" s="412">
        <v>184</v>
      </c>
      <c r="BJ74" s="412">
        <v>177</v>
      </c>
      <c r="BK74" s="412">
        <v>172</v>
      </c>
      <c r="BL74" s="412">
        <v>169</v>
      </c>
      <c r="BM74" s="412">
        <v>169</v>
      </c>
      <c r="BN74" s="412">
        <v>163</v>
      </c>
      <c r="BO74" s="412">
        <v>160</v>
      </c>
      <c r="BP74" s="412">
        <v>158</v>
      </c>
      <c r="BQ74" s="412">
        <v>151</v>
      </c>
      <c r="BR74" s="412">
        <v>155</v>
      </c>
      <c r="BS74" s="412">
        <v>147</v>
      </c>
      <c r="BT74" s="412">
        <v>152</v>
      </c>
      <c r="BU74" s="412">
        <v>159</v>
      </c>
      <c r="BV74" s="412">
        <v>150</v>
      </c>
      <c r="BW74" s="412">
        <v>148</v>
      </c>
      <c r="BX74" s="413">
        <v>146</v>
      </c>
      <c r="BY74" s="413">
        <v>145</v>
      </c>
      <c r="BZ74" s="414">
        <v>145</v>
      </c>
    </row>
    <row r="75" spans="1:78" ht="25.5" customHeight="1" x14ac:dyDescent="0.35">
      <c r="A75" s="316"/>
      <c r="B75" s="300" t="s">
        <v>442</v>
      </c>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12"/>
      <c r="AR75" s="412"/>
      <c r="AS75" s="412"/>
      <c r="AT75" s="412"/>
      <c r="AU75" s="412"/>
      <c r="AV75" s="412"/>
      <c r="AW75" s="412"/>
      <c r="AX75" s="412"/>
      <c r="AY75" s="412"/>
      <c r="AZ75" s="412"/>
      <c r="BA75" s="412"/>
      <c r="BB75" s="412"/>
      <c r="BC75" s="412"/>
      <c r="BD75" s="412"/>
      <c r="BE75" s="412"/>
      <c r="BF75" s="412"/>
      <c r="BG75" s="412">
        <v>0</v>
      </c>
      <c r="BH75" s="412">
        <v>0</v>
      </c>
      <c r="BI75" s="412">
        <v>0</v>
      </c>
      <c r="BJ75" s="412">
        <v>0</v>
      </c>
      <c r="BK75" s="412">
        <v>0</v>
      </c>
      <c r="BL75" s="412">
        <v>0</v>
      </c>
      <c r="BM75" s="412">
        <v>1</v>
      </c>
      <c r="BN75" s="412">
        <v>1</v>
      </c>
      <c r="BO75" s="412">
        <v>1</v>
      </c>
      <c r="BP75" s="412">
        <v>1</v>
      </c>
      <c r="BQ75" s="412">
        <v>2</v>
      </c>
      <c r="BR75" s="412">
        <v>2</v>
      </c>
      <c r="BS75" s="412">
        <v>2</v>
      </c>
      <c r="BT75" s="412">
        <v>3</v>
      </c>
      <c r="BU75" s="412">
        <v>3</v>
      </c>
      <c r="BV75" s="412">
        <v>3</v>
      </c>
      <c r="BW75" s="412">
        <v>3</v>
      </c>
      <c r="BX75" s="413">
        <v>3</v>
      </c>
      <c r="BY75" s="413">
        <v>3</v>
      </c>
      <c r="BZ75" s="414">
        <v>3</v>
      </c>
    </row>
    <row r="76" spans="1:78" s="232" customFormat="1" ht="26.25" customHeight="1" x14ac:dyDescent="0.35">
      <c r="B76" s="416" t="s">
        <v>157</v>
      </c>
      <c r="C76" s="358"/>
      <c r="D76" s="412">
        <v>0</v>
      </c>
      <c r="E76" s="412">
        <v>0</v>
      </c>
      <c r="F76" s="412">
        <v>0</v>
      </c>
      <c r="G76" s="412">
        <v>0</v>
      </c>
      <c r="H76" s="412">
        <v>0</v>
      </c>
      <c r="I76" s="412">
        <v>0</v>
      </c>
      <c r="J76" s="412">
        <v>0</v>
      </c>
      <c r="K76" s="412">
        <v>0</v>
      </c>
      <c r="L76" s="412">
        <v>0</v>
      </c>
      <c r="M76" s="412">
        <v>0</v>
      </c>
      <c r="N76" s="412">
        <v>0</v>
      </c>
      <c r="O76" s="412">
        <v>0</v>
      </c>
      <c r="P76" s="412">
        <v>0</v>
      </c>
      <c r="Q76" s="412">
        <v>0</v>
      </c>
      <c r="R76" s="412">
        <v>0</v>
      </c>
      <c r="S76" s="412">
        <v>0</v>
      </c>
      <c r="T76" s="412">
        <v>0</v>
      </c>
      <c r="U76" s="412">
        <v>0</v>
      </c>
      <c r="V76" s="412">
        <v>0</v>
      </c>
      <c r="W76" s="412">
        <v>0</v>
      </c>
      <c r="X76" s="412">
        <v>0</v>
      </c>
      <c r="Y76" s="412">
        <v>0</v>
      </c>
      <c r="Z76" s="412">
        <v>0</v>
      </c>
      <c r="AA76" s="412">
        <v>0</v>
      </c>
      <c r="AB76" s="412">
        <v>0</v>
      </c>
      <c r="AC76" s="412">
        <v>0</v>
      </c>
      <c r="AD76" s="412">
        <v>0</v>
      </c>
      <c r="AE76" s="412">
        <v>0</v>
      </c>
      <c r="AF76" s="412">
        <v>34</v>
      </c>
      <c r="AG76" s="412">
        <v>55</v>
      </c>
      <c r="AH76" s="412">
        <v>75</v>
      </c>
      <c r="AI76" s="412">
        <v>105</v>
      </c>
      <c r="AJ76" s="412">
        <v>147</v>
      </c>
      <c r="AK76" s="412">
        <v>177</v>
      </c>
      <c r="AL76" s="412">
        <v>214</v>
      </c>
      <c r="AM76" s="412">
        <v>263</v>
      </c>
      <c r="AN76" s="412">
        <v>314</v>
      </c>
      <c r="AO76" s="412">
        <v>367</v>
      </c>
      <c r="AP76" s="412">
        <v>422</v>
      </c>
      <c r="AQ76" s="412">
        <v>474</v>
      </c>
      <c r="AR76" s="412">
        <v>520</v>
      </c>
      <c r="AS76" s="412">
        <v>565</v>
      </c>
      <c r="AT76" s="412">
        <v>607</v>
      </c>
      <c r="AU76" s="412">
        <v>654</v>
      </c>
      <c r="AV76" s="412">
        <v>0</v>
      </c>
      <c r="AW76" s="412">
        <v>0</v>
      </c>
      <c r="AX76" s="412">
        <v>0</v>
      </c>
      <c r="AY76" s="412">
        <v>0</v>
      </c>
      <c r="AZ76" s="412">
        <v>0</v>
      </c>
      <c r="BA76" s="412">
        <v>0</v>
      </c>
      <c r="BB76" s="412">
        <v>0</v>
      </c>
      <c r="BC76" s="412">
        <v>0</v>
      </c>
      <c r="BD76" s="412">
        <v>0</v>
      </c>
      <c r="BE76" s="412">
        <v>0</v>
      </c>
      <c r="BF76" s="412">
        <v>0</v>
      </c>
      <c r="BG76" s="412">
        <v>0</v>
      </c>
      <c r="BH76" s="412">
        <v>0</v>
      </c>
      <c r="BI76" s="412">
        <v>0</v>
      </c>
      <c r="BJ76" s="412">
        <v>0</v>
      </c>
      <c r="BK76" s="412">
        <v>0</v>
      </c>
      <c r="BL76" s="412">
        <v>0</v>
      </c>
      <c r="BM76" s="412">
        <v>0</v>
      </c>
      <c r="BN76" s="412">
        <v>0</v>
      </c>
      <c r="BO76" s="412">
        <v>0</v>
      </c>
      <c r="BP76" s="412">
        <v>0</v>
      </c>
      <c r="BQ76" s="412">
        <v>0</v>
      </c>
      <c r="BR76" s="412">
        <v>0</v>
      </c>
      <c r="BS76" s="412">
        <v>0</v>
      </c>
      <c r="BT76" s="412">
        <v>0</v>
      </c>
      <c r="BU76" s="412">
        <v>0</v>
      </c>
      <c r="BV76" s="412">
        <v>0</v>
      </c>
      <c r="BW76" s="412">
        <v>0</v>
      </c>
      <c r="BX76" s="413">
        <v>0</v>
      </c>
      <c r="BY76" s="413">
        <v>0</v>
      </c>
      <c r="BZ76" s="414">
        <v>0</v>
      </c>
    </row>
    <row r="77" spans="1:78" x14ac:dyDescent="0.35">
      <c r="A77" s="316"/>
      <c r="B77" s="331" t="s">
        <v>441</v>
      </c>
      <c r="D77" s="412">
        <v>0</v>
      </c>
      <c r="E77" s="412">
        <v>0</v>
      </c>
      <c r="F77" s="412">
        <v>0</v>
      </c>
      <c r="G77" s="412">
        <v>0</v>
      </c>
      <c r="H77" s="412">
        <v>0</v>
      </c>
      <c r="I77" s="412">
        <v>0</v>
      </c>
      <c r="J77" s="412">
        <v>0</v>
      </c>
      <c r="K77" s="412">
        <v>0</v>
      </c>
      <c r="L77" s="412">
        <v>0</v>
      </c>
      <c r="M77" s="412">
        <v>0</v>
      </c>
      <c r="N77" s="412">
        <v>0</v>
      </c>
      <c r="O77" s="412">
        <v>0</v>
      </c>
      <c r="P77" s="412">
        <v>0</v>
      </c>
      <c r="Q77" s="412">
        <v>0</v>
      </c>
      <c r="R77" s="412">
        <v>0</v>
      </c>
      <c r="S77" s="412">
        <v>0</v>
      </c>
      <c r="T77" s="412">
        <v>0</v>
      </c>
      <c r="U77" s="412">
        <v>0</v>
      </c>
      <c r="V77" s="412">
        <v>0</v>
      </c>
      <c r="W77" s="412">
        <v>0</v>
      </c>
      <c r="X77" s="412">
        <v>0</v>
      </c>
      <c r="Y77" s="412">
        <v>0</v>
      </c>
      <c r="Z77" s="412">
        <v>0</v>
      </c>
      <c r="AA77" s="412">
        <v>0</v>
      </c>
      <c r="AB77" s="412">
        <v>0</v>
      </c>
      <c r="AC77" s="412">
        <v>0</v>
      </c>
      <c r="AD77" s="412">
        <v>0</v>
      </c>
      <c r="AE77" s="412">
        <v>0</v>
      </c>
      <c r="AF77" s="412">
        <v>3</v>
      </c>
      <c r="AG77" s="412">
        <v>11</v>
      </c>
      <c r="AH77" s="412">
        <v>15</v>
      </c>
      <c r="AI77" s="412">
        <v>15</v>
      </c>
      <c r="AJ77" s="412">
        <v>16</v>
      </c>
      <c r="AK77" s="412">
        <v>16</v>
      </c>
      <c r="AL77" s="412">
        <v>16</v>
      </c>
      <c r="AM77" s="412">
        <v>16</v>
      </c>
      <c r="AN77" s="412">
        <v>17</v>
      </c>
      <c r="AO77" s="412">
        <v>17</v>
      </c>
      <c r="AP77" s="412">
        <v>17</v>
      </c>
      <c r="AQ77" s="412">
        <v>17</v>
      </c>
      <c r="AR77" s="412">
        <v>17</v>
      </c>
      <c r="AS77" s="412">
        <v>18</v>
      </c>
      <c r="AT77" s="412">
        <v>18</v>
      </c>
      <c r="AU77" s="412">
        <v>19</v>
      </c>
      <c r="AV77" s="412">
        <v>0</v>
      </c>
      <c r="AW77" s="412">
        <v>0</v>
      </c>
      <c r="AX77" s="412">
        <v>0</v>
      </c>
      <c r="AY77" s="412">
        <v>0</v>
      </c>
      <c r="AZ77" s="412">
        <v>0</v>
      </c>
      <c r="BA77" s="412">
        <v>0</v>
      </c>
      <c r="BB77" s="412">
        <v>0</v>
      </c>
      <c r="BC77" s="412">
        <v>0</v>
      </c>
      <c r="BD77" s="412">
        <v>0</v>
      </c>
      <c r="BE77" s="412">
        <v>0</v>
      </c>
      <c r="BF77" s="412">
        <v>0</v>
      </c>
      <c r="BG77" s="412">
        <v>0</v>
      </c>
      <c r="BH77" s="412">
        <v>0</v>
      </c>
      <c r="BI77" s="412">
        <v>0</v>
      </c>
      <c r="BJ77" s="412">
        <v>0</v>
      </c>
      <c r="BK77" s="412">
        <v>0</v>
      </c>
      <c r="BL77" s="412">
        <v>0</v>
      </c>
      <c r="BM77" s="412">
        <v>0</v>
      </c>
      <c r="BN77" s="412">
        <v>0</v>
      </c>
      <c r="BO77" s="412">
        <v>0</v>
      </c>
      <c r="BP77" s="412">
        <v>0</v>
      </c>
      <c r="BQ77" s="412">
        <v>0</v>
      </c>
      <c r="BR77" s="412">
        <v>0</v>
      </c>
      <c r="BS77" s="412">
        <v>0</v>
      </c>
      <c r="BT77" s="412">
        <v>0</v>
      </c>
      <c r="BU77" s="412">
        <v>0</v>
      </c>
      <c r="BV77" s="412">
        <v>0</v>
      </c>
      <c r="BW77" s="412">
        <v>0</v>
      </c>
      <c r="BX77" s="413">
        <v>0</v>
      </c>
      <c r="BY77" s="413">
        <v>0</v>
      </c>
      <c r="BZ77" s="414">
        <v>0</v>
      </c>
    </row>
    <row r="78" spans="1:78" x14ac:dyDescent="0.35">
      <c r="A78" s="316"/>
      <c r="B78" s="331" t="s">
        <v>324</v>
      </c>
      <c r="D78" s="412">
        <v>0</v>
      </c>
      <c r="E78" s="412">
        <v>0</v>
      </c>
      <c r="F78" s="412">
        <v>0</v>
      </c>
      <c r="G78" s="412">
        <v>0</v>
      </c>
      <c r="H78" s="412">
        <v>0</v>
      </c>
      <c r="I78" s="412">
        <v>0</v>
      </c>
      <c r="J78" s="412">
        <v>0</v>
      </c>
      <c r="K78" s="412">
        <v>0</v>
      </c>
      <c r="L78" s="412">
        <v>0</v>
      </c>
      <c r="M78" s="412">
        <v>0</v>
      </c>
      <c r="N78" s="412">
        <v>0</v>
      </c>
      <c r="O78" s="412">
        <v>0</v>
      </c>
      <c r="P78" s="412">
        <v>0</v>
      </c>
      <c r="Q78" s="412">
        <v>0</v>
      </c>
      <c r="R78" s="412">
        <v>0</v>
      </c>
      <c r="S78" s="412">
        <v>0</v>
      </c>
      <c r="T78" s="412">
        <v>0</v>
      </c>
      <c r="U78" s="412">
        <v>0</v>
      </c>
      <c r="V78" s="412">
        <v>0</v>
      </c>
      <c r="W78" s="412">
        <v>0</v>
      </c>
      <c r="X78" s="412">
        <v>0</v>
      </c>
      <c r="Y78" s="412">
        <v>0</v>
      </c>
      <c r="Z78" s="412">
        <v>0</v>
      </c>
      <c r="AA78" s="412">
        <v>0</v>
      </c>
      <c r="AB78" s="412">
        <v>0</v>
      </c>
      <c r="AC78" s="412">
        <v>0</v>
      </c>
      <c r="AD78" s="412">
        <v>0</v>
      </c>
      <c r="AE78" s="412">
        <v>0</v>
      </c>
      <c r="AF78" s="412">
        <v>31</v>
      </c>
      <c r="AG78" s="412">
        <v>44</v>
      </c>
      <c r="AH78" s="412">
        <v>61</v>
      </c>
      <c r="AI78" s="412">
        <v>86</v>
      </c>
      <c r="AJ78" s="412">
        <v>114</v>
      </c>
      <c r="AK78" s="412">
        <v>131</v>
      </c>
      <c r="AL78" s="412">
        <v>154</v>
      </c>
      <c r="AM78" s="412">
        <v>185</v>
      </c>
      <c r="AN78" s="412">
        <v>216</v>
      </c>
      <c r="AO78" s="412">
        <v>246</v>
      </c>
      <c r="AP78" s="412">
        <v>275</v>
      </c>
      <c r="AQ78" s="412">
        <v>303</v>
      </c>
      <c r="AR78" s="412">
        <v>325</v>
      </c>
      <c r="AS78" s="412">
        <v>345</v>
      </c>
      <c r="AT78" s="412">
        <v>364</v>
      </c>
      <c r="AU78" s="412">
        <v>387</v>
      </c>
      <c r="AV78" s="412">
        <v>0</v>
      </c>
      <c r="AW78" s="412">
        <v>0</v>
      </c>
      <c r="AX78" s="412">
        <v>0</v>
      </c>
      <c r="AY78" s="412">
        <v>0</v>
      </c>
      <c r="AZ78" s="412">
        <v>0</v>
      </c>
      <c r="BA78" s="412">
        <v>0</v>
      </c>
      <c r="BB78" s="412">
        <v>0</v>
      </c>
      <c r="BC78" s="412">
        <v>0</v>
      </c>
      <c r="BD78" s="412">
        <v>0</v>
      </c>
      <c r="BE78" s="412">
        <v>0</v>
      </c>
      <c r="BF78" s="412">
        <v>0</v>
      </c>
      <c r="BG78" s="412">
        <v>0</v>
      </c>
      <c r="BH78" s="412">
        <v>0</v>
      </c>
      <c r="BI78" s="412">
        <v>0</v>
      </c>
      <c r="BJ78" s="412">
        <v>0</v>
      </c>
      <c r="BK78" s="412">
        <v>0</v>
      </c>
      <c r="BL78" s="412">
        <v>0</v>
      </c>
      <c r="BM78" s="412">
        <v>0</v>
      </c>
      <c r="BN78" s="412">
        <v>0</v>
      </c>
      <c r="BO78" s="412">
        <v>0</v>
      </c>
      <c r="BP78" s="412">
        <v>0</v>
      </c>
      <c r="BQ78" s="412">
        <v>0</v>
      </c>
      <c r="BR78" s="412">
        <v>0</v>
      </c>
      <c r="BS78" s="412">
        <v>0</v>
      </c>
      <c r="BT78" s="412">
        <v>0</v>
      </c>
      <c r="BU78" s="412">
        <v>0</v>
      </c>
      <c r="BV78" s="412">
        <v>0</v>
      </c>
      <c r="BW78" s="412">
        <v>0</v>
      </c>
      <c r="BX78" s="413">
        <v>0</v>
      </c>
      <c r="BY78" s="413">
        <v>0</v>
      </c>
      <c r="BZ78" s="414">
        <v>0</v>
      </c>
    </row>
    <row r="79" spans="1:78" x14ac:dyDescent="0.35">
      <c r="A79" s="316"/>
      <c r="B79" s="331" t="s">
        <v>323</v>
      </c>
      <c r="D79" s="412">
        <v>0</v>
      </c>
      <c r="E79" s="412">
        <v>0</v>
      </c>
      <c r="F79" s="412">
        <v>0</v>
      </c>
      <c r="G79" s="412">
        <v>0</v>
      </c>
      <c r="H79" s="412">
        <v>0</v>
      </c>
      <c r="I79" s="412">
        <v>0</v>
      </c>
      <c r="J79" s="412">
        <v>0</v>
      </c>
      <c r="K79" s="412">
        <v>0</v>
      </c>
      <c r="L79" s="412">
        <v>0</v>
      </c>
      <c r="M79" s="412">
        <v>0</v>
      </c>
      <c r="N79" s="412">
        <v>0</v>
      </c>
      <c r="O79" s="412">
        <v>0</v>
      </c>
      <c r="P79" s="412">
        <v>0</v>
      </c>
      <c r="Q79" s="412">
        <v>0</v>
      </c>
      <c r="R79" s="412">
        <v>0</v>
      </c>
      <c r="S79" s="412">
        <v>0</v>
      </c>
      <c r="T79" s="412">
        <v>0</v>
      </c>
      <c r="U79" s="412">
        <v>0</v>
      </c>
      <c r="V79" s="412">
        <v>0</v>
      </c>
      <c r="W79" s="412">
        <v>0</v>
      </c>
      <c r="X79" s="412">
        <v>0</v>
      </c>
      <c r="Y79" s="412">
        <v>0</v>
      </c>
      <c r="Z79" s="412">
        <v>0</v>
      </c>
      <c r="AA79" s="412">
        <v>0</v>
      </c>
      <c r="AB79" s="412">
        <v>0</v>
      </c>
      <c r="AC79" s="412">
        <v>0</v>
      </c>
      <c r="AD79" s="412">
        <v>0</v>
      </c>
      <c r="AE79" s="412">
        <v>0</v>
      </c>
      <c r="AF79" s="412">
        <v>0</v>
      </c>
      <c r="AG79" s="412">
        <v>0</v>
      </c>
      <c r="AH79" s="412">
        <v>0</v>
      </c>
      <c r="AI79" s="412">
        <v>3</v>
      </c>
      <c r="AJ79" s="412">
        <v>17</v>
      </c>
      <c r="AK79" s="412">
        <v>30</v>
      </c>
      <c r="AL79" s="412">
        <v>44</v>
      </c>
      <c r="AM79" s="412">
        <v>61</v>
      </c>
      <c r="AN79" s="412">
        <v>81</v>
      </c>
      <c r="AO79" s="412">
        <v>104</v>
      </c>
      <c r="AP79" s="412">
        <v>130</v>
      </c>
      <c r="AQ79" s="412">
        <v>155</v>
      </c>
      <c r="AR79" s="412">
        <v>178</v>
      </c>
      <c r="AS79" s="412">
        <v>202</v>
      </c>
      <c r="AT79" s="412">
        <v>225</v>
      </c>
      <c r="AU79" s="412">
        <v>248</v>
      </c>
      <c r="AV79" s="412">
        <v>0</v>
      </c>
      <c r="AW79" s="412">
        <v>0</v>
      </c>
      <c r="AX79" s="412">
        <v>0</v>
      </c>
      <c r="AY79" s="412">
        <v>0</v>
      </c>
      <c r="AZ79" s="412">
        <v>0</v>
      </c>
      <c r="BA79" s="412">
        <v>0</v>
      </c>
      <c r="BB79" s="412">
        <v>0</v>
      </c>
      <c r="BC79" s="412">
        <v>0</v>
      </c>
      <c r="BD79" s="412">
        <v>0</v>
      </c>
      <c r="BE79" s="412">
        <v>0</v>
      </c>
      <c r="BF79" s="412">
        <v>0</v>
      </c>
      <c r="BG79" s="412">
        <v>0</v>
      </c>
      <c r="BH79" s="412">
        <v>0</v>
      </c>
      <c r="BI79" s="412">
        <v>0</v>
      </c>
      <c r="BJ79" s="412">
        <v>0</v>
      </c>
      <c r="BK79" s="412">
        <v>0</v>
      </c>
      <c r="BL79" s="412">
        <v>0</v>
      </c>
      <c r="BM79" s="412">
        <v>0</v>
      </c>
      <c r="BN79" s="412">
        <v>0</v>
      </c>
      <c r="BO79" s="412">
        <v>0</v>
      </c>
      <c r="BP79" s="412">
        <v>0</v>
      </c>
      <c r="BQ79" s="412">
        <v>0</v>
      </c>
      <c r="BR79" s="412">
        <v>0</v>
      </c>
      <c r="BS79" s="412">
        <v>0</v>
      </c>
      <c r="BT79" s="412">
        <v>0</v>
      </c>
      <c r="BU79" s="412">
        <v>0</v>
      </c>
      <c r="BV79" s="412">
        <v>0</v>
      </c>
      <c r="BW79" s="412">
        <v>0</v>
      </c>
      <c r="BX79" s="413">
        <v>0</v>
      </c>
      <c r="BY79" s="413">
        <v>0</v>
      </c>
      <c r="BZ79" s="414">
        <v>0</v>
      </c>
    </row>
    <row r="80" spans="1:78" ht="16" thickBot="1" x14ac:dyDescent="0.4">
      <c r="A80" s="353"/>
      <c r="B80" s="432"/>
      <c r="C80" s="35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3"/>
      <c r="BZ80" s="43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44"/>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209" customWidth="1"/>
    <col min="76" max="78" width="12.7265625" style="316" customWidth="1"/>
    <col min="79" max="16384" width="9.08984375" style="316"/>
  </cols>
  <sheetData>
    <row r="1" spans="1:78" s="314" customFormat="1" ht="25.15" customHeight="1" thickBot="1" x14ac:dyDescent="0.3">
      <c r="A1" s="36" t="s">
        <v>42</v>
      </c>
      <c r="B1" s="37" t="s">
        <v>71</v>
      </c>
      <c r="C1" s="89"/>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c r="BX1" s="313"/>
    </row>
    <row r="2" spans="1:78" ht="15.75" customHeight="1" x14ac:dyDescent="0.35">
      <c r="A2" s="40" t="s">
        <v>588</v>
      </c>
      <c r="B2" s="16" t="s">
        <v>444</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360"/>
      <c r="B4" s="327" t="s">
        <v>88</v>
      </c>
      <c r="C4" s="88"/>
      <c r="D4" s="361">
        <v>0</v>
      </c>
      <c r="E4" s="361">
        <v>0</v>
      </c>
      <c r="F4" s="361">
        <v>0</v>
      </c>
      <c r="G4" s="361">
        <v>0</v>
      </c>
      <c r="H4" s="361">
        <v>0</v>
      </c>
      <c r="I4" s="361">
        <v>0</v>
      </c>
      <c r="J4" s="361">
        <v>0</v>
      </c>
      <c r="K4" s="361">
        <v>0</v>
      </c>
      <c r="L4" s="361">
        <v>0</v>
      </c>
      <c r="M4" s="361">
        <v>0</v>
      </c>
      <c r="N4" s="361">
        <v>0</v>
      </c>
      <c r="O4" s="361">
        <v>0</v>
      </c>
      <c r="P4" s="361">
        <v>0</v>
      </c>
      <c r="Q4" s="361">
        <v>0</v>
      </c>
      <c r="R4" s="361">
        <v>0</v>
      </c>
      <c r="S4" s="361">
        <v>0</v>
      </c>
      <c r="T4" s="361">
        <v>0</v>
      </c>
      <c r="U4" s="361">
        <v>0</v>
      </c>
      <c r="V4" s="361">
        <v>0</v>
      </c>
      <c r="W4" s="361">
        <v>0</v>
      </c>
      <c r="X4" s="361">
        <v>0</v>
      </c>
      <c r="Y4" s="361">
        <v>0</v>
      </c>
      <c r="Z4" s="361">
        <v>22</v>
      </c>
      <c r="AA4" s="361">
        <v>20</v>
      </c>
      <c r="AB4" s="361">
        <v>105</v>
      </c>
      <c r="AC4" s="361">
        <v>225</v>
      </c>
      <c r="AD4" s="361">
        <v>138</v>
      </c>
      <c r="AE4" s="361">
        <v>194</v>
      </c>
      <c r="AF4" s="361">
        <v>201</v>
      </c>
      <c r="AG4" s="361">
        <v>684</v>
      </c>
      <c r="AH4" s="361">
        <v>721</v>
      </c>
      <c r="AI4" s="361">
        <v>793</v>
      </c>
      <c r="AJ4" s="361">
        <v>1024</v>
      </c>
      <c r="AK4" s="361">
        <v>1655.6</v>
      </c>
      <c r="AL4" s="361">
        <v>2128</v>
      </c>
      <c r="AM4" s="361">
        <v>2516</v>
      </c>
      <c r="AN4" s="361">
        <v>2833</v>
      </c>
      <c r="AO4" s="361">
        <v>3177</v>
      </c>
      <c r="AP4" s="361">
        <v>3415</v>
      </c>
      <c r="AQ4" s="361">
        <v>3536</v>
      </c>
      <c r="AR4" s="361">
        <v>3723.4489999999996</v>
      </c>
      <c r="AS4" s="361">
        <v>4232.5369999999994</v>
      </c>
      <c r="AT4" s="361">
        <v>5095.3410000000003</v>
      </c>
      <c r="AU4" s="361">
        <v>6358.652</v>
      </c>
      <c r="AV4" s="361">
        <v>7812.0959999999995</v>
      </c>
      <c r="AW4" s="361">
        <v>9216.8450000000012</v>
      </c>
      <c r="AX4" s="361">
        <v>10103.235919999999</v>
      </c>
      <c r="AY4" s="361">
        <v>10874.666694000003</v>
      </c>
      <c r="AZ4" s="361">
        <v>11379.761964999998</v>
      </c>
      <c r="BA4" s="361">
        <v>11176.396122999999</v>
      </c>
      <c r="BB4" s="361">
        <v>11064.804220000002</v>
      </c>
      <c r="BC4" s="361">
        <v>11064.103816674598</v>
      </c>
      <c r="BD4" s="361">
        <v>11162.3689748</v>
      </c>
      <c r="BE4" s="361">
        <v>11588.695131</v>
      </c>
      <c r="BF4" s="361">
        <v>12636.220416</v>
      </c>
      <c r="BG4" s="361">
        <v>12347.373120710001</v>
      </c>
      <c r="BH4" s="361">
        <v>13157.570061439999</v>
      </c>
      <c r="BI4" s="361">
        <v>13928.205135</v>
      </c>
      <c r="BJ4" s="361">
        <v>14840.547586000004</v>
      </c>
      <c r="BK4" s="361">
        <v>15731.800594999997</v>
      </c>
      <c r="BL4" s="361">
        <f t="shared" ref="BL4:BY4" si="0">SUM(BL5:BL7)</f>
        <v>17103.441162000006</v>
      </c>
      <c r="BM4" s="361">
        <f t="shared" si="0"/>
        <v>19989.231178000002</v>
      </c>
      <c r="BN4" s="361">
        <f t="shared" si="0"/>
        <v>21426.990300999998</v>
      </c>
      <c r="BO4" s="361">
        <f t="shared" si="0"/>
        <v>22820.290123000006</v>
      </c>
      <c r="BP4" s="361">
        <f t="shared" si="0"/>
        <v>23899.631612000001</v>
      </c>
      <c r="BQ4" s="361">
        <f t="shared" si="0"/>
        <v>24169.807673000003</v>
      </c>
      <c r="BR4" s="361">
        <f t="shared" si="0"/>
        <v>24316.565554999994</v>
      </c>
      <c r="BS4" s="361">
        <f t="shared" si="0"/>
        <v>24243.713647000004</v>
      </c>
      <c r="BT4" s="361">
        <f t="shared" si="0"/>
        <v>23440.599919000004</v>
      </c>
      <c r="BU4" s="361">
        <f t="shared" si="0"/>
        <v>22493.058972893792</v>
      </c>
      <c r="BV4" s="361">
        <f t="shared" si="0"/>
        <v>23954.758434746254</v>
      </c>
      <c r="BW4" s="361">
        <f t="shared" si="0"/>
        <v>24036.726593747513</v>
      </c>
      <c r="BX4" s="372">
        <f t="shared" si="0"/>
        <v>23616.559975862423</v>
      </c>
      <c r="BY4" s="372">
        <f t="shared" si="0"/>
        <v>24117.208091000812</v>
      </c>
      <c r="BZ4" s="362">
        <f t="shared" ref="BZ4" si="1">SUM(BZ5:BZ7)</f>
        <v>24631.694748195328</v>
      </c>
    </row>
    <row r="5" spans="1:78" s="232" customFormat="1" x14ac:dyDescent="0.35">
      <c r="A5" s="401"/>
      <c r="B5" s="119" t="s">
        <v>144</v>
      </c>
      <c r="C5" s="88"/>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4">
        <v>15141.776923958705</v>
      </c>
      <c r="BM5" s="364">
        <v>16923.255930776253</v>
      </c>
      <c r="BN5" s="364">
        <v>18018.287469340114</v>
      </c>
      <c r="BO5" s="364">
        <v>19055.311208911484</v>
      </c>
      <c r="BP5" s="364">
        <v>19879.676398880401</v>
      </c>
      <c r="BQ5" s="364">
        <v>20522.749055613676</v>
      </c>
      <c r="BR5" s="364">
        <v>21398.772408641653</v>
      </c>
      <c r="BS5" s="364">
        <v>21750.305519860998</v>
      </c>
      <c r="BT5" s="364">
        <v>21298.013079496453</v>
      </c>
      <c r="BU5" s="364">
        <v>20427.022706741926</v>
      </c>
      <c r="BV5" s="364">
        <v>21219.525551759871</v>
      </c>
      <c r="BW5" s="364">
        <v>21144.262076030525</v>
      </c>
      <c r="BX5" s="373">
        <v>20739.647862721733</v>
      </c>
      <c r="BY5" s="373">
        <v>21107.375742815788</v>
      </c>
      <c r="BZ5" s="365">
        <v>21510.440508176533</v>
      </c>
    </row>
    <row r="6" spans="1:78" s="232" customFormat="1" x14ac:dyDescent="0.35">
      <c r="A6" s="401"/>
      <c r="B6" s="119" t="s">
        <v>145</v>
      </c>
      <c r="C6" s="88"/>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4">
        <v>1613.425236041295</v>
      </c>
      <c r="BM6" s="364">
        <v>2679.944486223746</v>
      </c>
      <c r="BN6" s="364">
        <v>3009.2036966598816</v>
      </c>
      <c r="BO6" s="364">
        <v>3331.7742650885075</v>
      </c>
      <c r="BP6" s="364">
        <v>3573.0294971195967</v>
      </c>
      <c r="BQ6" s="364">
        <v>3176.1656353863264</v>
      </c>
      <c r="BR6" s="364">
        <v>2353.825090358343</v>
      </c>
      <c r="BS6" s="364">
        <v>1865.1421391390063</v>
      </c>
      <c r="BT6" s="364">
        <v>1596.4824745035462</v>
      </c>
      <c r="BU6" s="364">
        <v>1488.5994187921465</v>
      </c>
      <c r="BV6" s="364">
        <v>2153.9513873290434</v>
      </c>
      <c r="BW6" s="364">
        <v>2307.3113788926594</v>
      </c>
      <c r="BX6" s="373">
        <v>2274.9892763242906</v>
      </c>
      <c r="BY6" s="373">
        <v>2389.5296829740869</v>
      </c>
      <c r="BZ6" s="365">
        <v>2481.0913258561764</v>
      </c>
    </row>
    <row r="7" spans="1:78" s="232" customFormat="1" x14ac:dyDescent="0.35">
      <c r="A7" s="401"/>
      <c r="B7" s="119" t="s">
        <v>146</v>
      </c>
      <c r="C7" s="88"/>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4">
        <v>348.23900200000571</v>
      </c>
      <c r="BM7" s="364">
        <v>386.0307610000018</v>
      </c>
      <c r="BN7" s="364">
        <v>399.49913500000184</v>
      </c>
      <c r="BO7" s="364">
        <v>433.20464900001389</v>
      </c>
      <c r="BP7" s="364">
        <v>446.92571600000156</v>
      </c>
      <c r="BQ7" s="364">
        <v>470.89298200000121</v>
      </c>
      <c r="BR7" s="364">
        <v>563.96805599999789</v>
      </c>
      <c r="BS7" s="364">
        <v>628.2659879999992</v>
      </c>
      <c r="BT7" s="364">
        <v>546.10436500000287</v>
      </c>
      <c r="BU7" s="364">
        <v>577.43684735972158</v>
      </c>
      <c r="BV7" s="364">
        <v>581.28149565734213</v>
      </c>
      <c r="BW7" s="364">
        <v>585.15313882432793</v>
      </c>
      <c r="BX7" s="373">
        <v>601.92283681640197</v>
      </c>
      <c r="BY7" s="373">
        <v>620.3026652109379</v>
      </c>
      <c r="BZ7" s="365">
        <v>640.16291416261799</v>
      </c>
    </row>
    <row r="8" spans="1:78" s="51" customFormat="1" ht="26.25" customHeight="1" x14ac:dyDescent="0.35">
      <c r="A8" s="44"/>
      <c r="B8" s="238" t="s">
        <v>445</v>
      </c>
      <c r="C8" s="44"/>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10"/>
      <c r="BY8" s="210"/>
      <c r="BZ8" s="211"/>
    </row>
    <row r="9" spans="1:78" s="51" customFormat="1" x14ac:dyDescent="0.35">
      <c r="A9" s="44"/>
      <c r="B9" s="119" t="s">
        <v>446</v>
      </c>
      <c r="C9" s="44"/>
      <c r="D9" s="364" t="s">
        <v>405</v>
      </c>
      <c r="E9" s="364" t="s">
        <v>405</v>
      </c>
      <c r="F9" s="364" t="s">
        <v>405</v>
      </c>
      <c r="G9" s="364" t="s">
        <v>405</v>
      </c>
      <c r="H9" s="364" t="s">
        <v>405</v>
      </c>
      <c r="I9" s="364" t="s">
        <v>405</v>
      </c>
      <c r="J9" s="364" t="s">
        <v>405</v>
      </c>
      <c r="K9" s="364" t="s">
        <v>405</v>
      </c>
      <c r="L9" s="364" t="s">
        <v>405</v>
      </c>
      <c r="M9" s="364" t="s">
        <v>405</v>
      </c>
      <c r="N9" s="364" t="s">
        <v>405</v>
      </c>
      <c r="O9" s="364" t="s">
        <v>405</v>
      </c>
      <c r="P9" s="364" t="s">
        <v>405</v>
      </c>
      <c r="Q9" s="364" t="s">
        <v>405</v>
      </c>
      <c r="R9" s="364" t="s">
        <v>405</v>
      </c>
      <c r="S9" s="364" t="s">
        <v>405</v>
      </c>
      <c r="T9" s="364" t="s">
        <v>405</v>
      </c>
      <c r="U9" s="364" t="s">
        <v>405</v>
      </c>
      <c r="V9" s="364" t="s">
        <v>405</v>
      </c>
      <c r="W9" s="364" t="s">
        <v>405</v>
      </c>
      <c r="X9" s="364" t="s">
        <v>405</v>
      </c>
      <c r="Y9" s="364" t="s">
        <v>405</v>
      </c>
      <c r="Z9" s="364">
        <v>22</v>
      </c>
      <c r="AA9" s="364">
        <v>20</v>
      </c>
      <c r="AB9" s="364">
        <v>90</v>
      </c>
      <c r="AC9" s="364">
        <v>196</v>
      </c>
      <c r="AD9" s="364">
        <v>122</v>
      </c>
      <c r="AE9" s="364">
        <v>162</v>
      </c>
      <c r="AF9" s="364">
        <v>174</v>
      </c>
      <c r="AG9" s="364">
        <v>541</v>
      </c>
      <c r="AH9" s="364">
        <v>574</v>
      </c>
      <c r="AI9" s="364">
        <v>636</v>
      </c>
      <c r="AJ9" s="364">
        <v>841</v>
      </c>
      <c r="AK9" s="364">
        <v>1385.6</v>
      </c>
      <c r="AL9" s="364">
        <v>1777</v>
      </c>
      <c r="AM9" s="364">
        <v>1980</v>
      </c>
      <c r="AN9" s="364">
        <v>2146</v>
      </c>
      <c r="AO9" s="364">
        <v>2296</v>
      </c>
      <c r="AP9" s="364">
        <v>2419</v>
      </c>
      <c r="AQ9" s="364">
        <v>2506</v>
      </c>
      <c r="AR9" s="364">
        <v>2652.7289999999998</v>
      </c>
      <c r="AS9" s="364">
        <v>2867.1709999999998</v>
      </c>
      <c r="AT9" s="364">
        <v>3328.549</v>
      </c>
      <c r="AU9" s="364">
        <v>3945.2429999999999</v>
      </c>
      <c r="AV9" s="364">
        <v>4566.0839999999998</v>
      </c>
      <c r="AW9" s="364">
        <v>5028.2650000000003</v>
      </c>
      <c r="AX9" s="364">
        <v>5228.0419039999988</v>
      </c>
      <c r="AY9" s="364">
        <v>5429.9853480000011</v>
      </c>
      <c r="AZ9" s="364">
        <v>5569.4310189999987</v>
      </c>
      <c r="BA9" s="364">
        <v>5497.5839939999996</v>
      </c>
      <c r="BB9" s="364">
        <v>5404.9490960500016</v>
      </c>
      <c r="BC9" s="364">
        <v>5344.729778154182</v>
      </c>
      <c r="BD9" s="364">
        <v>5258.2568189613457</v>
      </c>
      <c r="BE9" s="364">
        <v>5282.4738553494062</v>
      </c>
      <c r="BF9" s="364">
        <v>5405.2261763595543</v>
      </c>
      <c r="BG9" s="364">
        <v>5029.8907191137514</v>
      </c>
      <c r="BH9" s="364">
        <v>5200.1683993846509</v>
      </c>
      <c r="BI9" s="364">
        <v>5262.5853160000006</v>
      </c>
      <c r="BJ9" s="364">
        <v>5369.7323449999994</v>
      </c>
      <c r="BK9" s="364">
        <v>5453.8794029999999</v>
      </c>
      <c r="BL9" s="364">
        <v>5368.0309110000007</v>
      </c>
      <c r="BM9" s="364">
        <v>5469.598512999999</v>
      </c>
      <c r="BN9" s="364">
        <v>5405.463205</v>
      </c>
      <c r="BO9" s="364">
        <v>5577.661986000001</v>
      </c>
      <c r="BP9" s="364">
        <v>5877.8337030000002</v>
      </c>
      <c r="BQ9" s="364">
        <v>5949.4745670000002</v>
      </c>
      <c r="BR9" s="364">
        <v>5996.8369509999993</v>
      </c>
      <c r="BS9" s="364">
        <v>5971.5869619999994</v>
      </c>
      <c r="BT9" s="364">
        <v>5801.1453980000015</v>
      </c>
      <c r="BU9" s="364">
        <v>5520.0571249683653</v>
      </c>
      <c r="BV9" s="364">
        <v>5812.6688441527785</v>
      </c>
      <c r="BW9" s="364">
        <v>5790.1933750440994</v>
      </c>
      <c r="BX9" s="373">
        <v>5921.3694625108355</v>
      </c>
      <c r="BY9" s="373">
        <v>6067.5222610079645</v>
      </c>
      <c r="BZ9" s="365">
        <v>6208.6203936315842</v>
      </c>
    </row>
    <row r="10" spans="1:78" s="51" customFormat="1" x14ac:dyDescent="0.35">
      <c r="A10" s="44"/>
      <c r="B10" s="119" t="s">
        <v>447</v>
      </c>
      <c r="C10" s="44"/>
      <c r="D10" s="364" t="s">
        <v>405</v>
      </c>
      <c r="E10" s="364" t="s">
        <v>405</v>
      </c>
      <c r="F10" s="364" t="s">
        <v>405</v>
      </c>
      <c r="G10" s="364" t="s">
        <v>405</v>
      </c>
      <c r="H10" s="364" t="s">
        <v>405</v>
      </c>
      <c r="I10" s="364" t="s">
        <v>405</v>
      </c>
      <c r="J10" s="364" t="s">
        <v>405</v>
      </c>
      <c r="K10" s="364" t="s">
        <v>405</v>
      </c>
      <c r="L10" s="364" t="s">
        <v>405</v>
      </c>
      <c r="M10" s="364" t="s">
        <v>405</v>
      </c>
      <c r="N10" s="364" t="s">
        <v>405</v>
      </c>
      <c r="O10" s="364" t="s">
        <v>405</v>
      </c>
      <c r="P10" s="364" t="s">
        <v>405</v>
      </c>
      <c r="Q10" s="364" t="s">
        <v>405</v>
      </c>
      <c r="R10" s="364" t="s">
        <v>405</v>
      </c>
      <c r="S10" s="364" t="s">
        <v>405</v>
      </c>
      <c r="T10" s="364" t="s">
        <v>405</v>
      </c>
      <c r="U10" s="364" t="s">
        <v>405</v>
      </c>
      <c r="V10" s="364" t="s">
        <v>405</v>
      </c>
      <c r="W10" s="364" t="s">
        <v>405</v>
      </c>
      <c r="X10" s="364" t="s">
        <v>405</v>
      </c>
      <c r="Y10" s="364" t="s">
        <v>405</v>
      </c>
      <c r="Z10" s="364" t="s">
        <v>405</v>
      </c>
      <c r="AA10" s="364" t="s">
        <v>405</v>
      </c>
      <c r="AB10" s="364" t="s">
        <v>405</v>
      </c>
      <c r="AC10" s="364" t="s">
        <v>405</v>
      </c>
      <c r="AD10" s="364" t="s">
        <v>405</v>
      </c>
      <c r="AE10" s="364" t="s">
        <v>405</v>
      </c>
      <c r="AF10" s="364" t="s">
        <v>405</v>
      </c>
      <c r="AG10" s="364" t="s">
        <v>405</v>
      </c>
      <c r="AH10" s="364" t="s">
        <v>405</v>
      </c>
      <c r="AI10" s="364" t="s">
        <v>405</v>
      </c>
      <c r="AJ10" s="364" t="s">
        <v>405</v>
      </c>
      <c r="AK10" s="364" t="s">
        <v>405</v>
      </c>
      <c r="AL10" s="364" t="s">
        <v>405</v>
      </c>
      <c r="AM10" s="364" t="s">
        <v>405</v>
      </c>
      <c r="AN10" s="364" t="s">
        <v>405</v>
      </c>
      <c r="AO10" s="364" t="s">
        <v>405</v>
      </c>
      <c r="AP10" s="364" t="s">
        <v>405</v>
      </c>
      <c r="AQ10" s="364" t="s">
        <v>405</v>
      </c>
      <c r="AR10" s="364" t="s">
        <v>405</v>
      </c>
      <c r="AS10" s="364" t="s">
        <v>405</v>
      </c>
      <c r="AT10" s="364" t="s">
        <v>405</v>
      </c>
      <c r="AU10" s="364" t="s">
        <v>405</v>
      </c>
      <c r="AV10" s="364" t="s">
        <v>405</v>
      </c>
      <c r="AW10" s="364" t="s">
        <v>405</v>
      </c>
      <c r="AX10" s="364">
        <v>1308.5634420000383</v>
      </c>
      <c r="AY10" s="364">
        <v>1640.2769817999344</v>
      </c>
      <c r="AZ10" s="364">
        <v>1990.7376319759783</v>
      </c>
      <c r="BA10" s="364">
        <v>2242.2150966862773</v>
      </c>
      <c r="BB10" s="364">
        <v>2480.1925472964745</v>
      </c>
      <c r="BC10" s="364">
        <v>2753.0026466072081</v>
      </c>
      <c r="BD10" s="364">
        <v>3053.0684534672382</v>
      </c>
      <c r="BE10" s="364">
        <v>3481.9717405472043</v>
      </c>
      <c r="BF10" s="364">
        <v>4199.332684970158</v>
      </c>
      <c r="BG10" s="364">
        <v>4292.258269780411</v>
      </c>
      <c r="BH10" s="364">
        <v>4603.3960303730873</v>
      </c>
      <c r="BI10" s="364">
        <v>4949.5769554409108</v>
      </c>
      <c r="BJ10" s="364">
        <v>5195.0334294040358</v>
      </c>
      <c r="BK10" s="364">
        <v>5579.7007413789333</v>
      </c>
      <c r="BL10" s="364">
        <v>6111.8128355627241</v>
      </c>
      <c r="BM10" s="364">
        <v>6947.1654035862148</v>
      </c>
      <c r="BN10" s="364">
        <v>7349.7853795119054</v>
      </c>
      <c r="BO10" s="364">
        <v>8026.1615392231415</v>
      </c>
      <c r="BP10" s="364">
        <v>8749.8103466936554</v>
      </c>
      <c r="BQ10" s="364">
        <v>8945.1177198424903</v>
      </c>
      <c r="BR10" s="364">
        <v>9221.9510450522685</v>
      </c>
      <c r="BS10" s="364">
        <v>9488.978110994547</v>
      </c>
      <c r="BT10" s="364">
        <v>9348.6610615558184</v>
      </c>
      <c r="BU10" s="364">
        <v>9145.2050702157394</v>
      </c>
      <c r="BV10" s="364">
        <v>9507.1382502501256</v>
      </c>
      <c r="BW10" s="364">
        <v>9438.5295025131145</v>
      </c>
      <c r="BX10" s="373">
        <v>8913.504989999743</v>
      </c>
      <c r="BY10" s="373">
        <v>9121.2806633926502</v>
      </c>
      <c r="BZ10" s="365">
        <v>9324.1187577065702</v>
      </c>
    </row>
    <row r="11" spans="1:78" s="51" customFormat="1" x14ac:dyDescent="0.35">
      <c r="A11" s="44"/>
      <c r="B11" s="119" t="s">
        <v>448</v>
      </c>
      <c r="C11" s="44"/>
      <c r="D11" s="364" t="s">
        <v>405</v>
      </c>
      <c r="E11" s="364" t="s">
        <v>405</v>
      </c>
      <c r="F11" s="364" t="s">
        <v>405</v>
      </c>
      <c r="G11" s="364" t="s">
        <v>405</v>
      </c>
      <c r="H11" s="364" t="s">
        <v>405</v>
      </c>
      <c r="I11" s="364" t="s">
        <v>405</v>
      </c>
      <c r="J11" s="364" t="s">
        <v>405</v>
      </c>
      <c r="K11" s="364" t="s">
        <v>405</v>
      </c>
      <c r="L11" s="364" t="s">
        <v>405</v>
      </c>
      <c r="M11" s="364" t="s">
        <v>405</v>
      </c>
      <c r="N11" s="364" t="s">
        <v>405</v>
      </c>
      <c r="O11" s="364" t="s">
        <v>405</v>
      </c>
      <c r="P11" s="364" t="s">
        <v>405</v>
      </c>
      <c r="Q11" s="364" t="s">
        <v>405</v>
      </c>
      <c r="R11" s="364" t="s">
        <v>405</v>
      </c>
      <c r="S11" s="364" t="s">
        <v>405</v>
      </c>
      <c r="T11" s="364" t="s">
        <v>405</v>
      </c>
      <c r="U11" s="364" t="s">
        <v>405</v>
      </c>
      <c r="V11" s="364" t="s">
        <v>405</v>
      </c>
      <c r="W11" s="364" t="s">
        <v>405</v>
      </c>
      <c r="X11" s="364" t="s">
        <v>405</v>
      </c>
      <c r="Y11" s="364" t="s">
        <v>405</v>
      </c>
      <c r="Z11" s="364" t="s">
        <v>405</v>
      </c>
      <c r="AA11" s="364" t="s">
        <v>405</v>
      </c>
      <c r="AB11" s="364" t="s">
        <v>405</v>
      </c>
      <c r="AC11" s="364" t="s">
        <v>405</v>
      </c>
      <c r="AD11" s="364" t="s">
        <v>405</v>
      </c>
      <c r="AE11" s="364" t="s">
        <v>405</v>
      </c>
      <c r="AF11" s="364" t="s">
        <v>405</v>
      </c>
      <c r="AG11" s="364" t="s">
        <v>405</v>
      </c>
      <c r="AH11" s="364" t="s">
        <v>405</v>
      </c>
      <c r="AI11" s="364" t="s">
        <v>405</v>
      </c>
      <c r="AJ11" s="364" t="s">
        <v>405</v>
      </c>
      <c r="AK11" s="364" t="s">
        <v>405</v>
      </c>
      <c r="AL11" s="364" t="s">
        <v>405</v>
      </c>
      <c r="AM11" s="364" t="s">
        <v>405</v>
      </c>
      <c r="AN11" s="364" t="s">
        <v>405</v>
      </c>
      <c r="AO11" s="364" t="s">
        <v>405</v>
      </c>
      <c r="AP11" s="364" t="s">
        <v>405</v>
      </c>
      <c r="AQ11" s="364" t="s">
        <v>405</v>
      </c>
      <c r="AR11" s="364" t="s">
        <v>405</v>
      </c>
      <c r="AS11" s="364" t="s">
        <v>405</v>
      </c>
      <c r="AT11" s="364" t="s">
        <v>405</v>
      </c>
      <c r="AU11" s="364" t="s">
        <v>405</v>
      </c>
      <c r="AV11" s="364" t="s">
        <v>405</v>
      </c>
      <c r="AW11" s="364" t="s">
        <v>405</v>
      </c>
      <c r="AX11" s="364">
        <v>3566.6305739999607</v>
      </c>
      <c r="AY11" s="364">
        <v>3804.4043642000647</v>
      </c>
      <c r="AZ11" s="364">
        <v>3819.5933140240209</v>
      </c>
      <c r="BA11" s="364">
        <v>3436.5970323137235</v>
      </c>
      <c r="BB11" s="364">
        <v>3179.6625766535249</v>
      </c>
      <c r="BC11" s="364">
        <v>2966.3833413927578</v>
      </c>
      <c r="BD11" s="364">
        <v>2851.0551250032404</v>
      </c>
      <c r="BE11" s="364">
        <v>2824.2625689397278</v>
      </c>
      <c r="BF11" s="364">
        <v>3031.6314852320297</v>
      </c>
      <c r="BG11" s="364">
        <v>3027.5829635595874</v>
      </c>
      <c r="BH11" s="364">
        <v>3354.006205881341</v>
      </c>
      <c r="BI11" s="364">
        <v>3716.0428635590897</v>
      </c>
      <c r="BJ11" s="364">
        <v>4275.7818115959699</v>
      </c>
      <c r="BK11" s="364">
        <v>4698.2204506210655</v>
      </c>
      <c r="BL11" s="364">
        <v>5623.5974154372798</v>
      </c>
      <c r="BM11" s="364">
        <v>7572.4672614137844</v>
      </c>
      <c r="BN11" s="364">
        <v>8671.7417164880899</v>
      </c>
      <c r="BO11" s="364">
        <v>9216.4665977768636</v>
      </c>
      <c r="BP11" s="364">
        <v>9271.9875623063435</v>
      </c>
      <c r="BQ11" s="364">
        <v>9275.2153861575061</v>
      </c>
      <c r="BR11" s="364">
        <v>9097.7775589477278</v>
      </c>
      <c r="BS11" s="364">
        <v>8783.1485740054559</v>
      </c>
      <c r="BT11" s="364">
        <v>8290.7934594441886</v>
      </c>
      <c r="BU11" s="364">
        <v>7827.7967777096883</v>
      </c>
      <c r="BV11" s="364">
        <v>8634.9513403433484</v>
      </c>
      <c r="BW11" s="364">
        <v>8808.0037161902965</v>
      </c>
      <c r="BX11" s="373">
        <v>8781.6855233518509</v>
      </c>
      <c r="BY11" s="373">
        <v>8928.4051666001942</v>
      </c>
      <c r="BZ11" s="365">
        <v>9098.9555968571731</v>
      </c>
    </row>
    <row r="12" spans="1:78" s="51" customFormat="1" x14ac:dyDescent="0.35">
      <c r="A12" s="44"/>
      <c r="B12" s="265" t="s">
        <v>449</v>
      </c>
      <c r="C12" s="44"/>
      <c r="D12" s="364" t="s">
        <v>405</v>
      </c>
      <c r="E12" s="364" t="s">
        <v>405</v>
      </c>
      <c r="F12" s="364" t="s">
        <v>405</v>
      </c>
      <c r="G12" s="364" t="s">
        <v>405</v>
      </c>
      <c r="H12" s="364" t="s">
        <v>405</v>
      </c>
      <c r="I12" s="364" t="s">
        <v>405</v>
      </c>
      <c r="J12" s="364" t="s">
        <v>405</v>
      </c>
      <c r="K12" s="364" t="s">
        <v>405</v>
      </c>
      <c r="L12" s="364" t="s">
        <v>405</v>
      </c>
      <c r="M12" s="364" t="s">
        <v>405</v>
      </c>
      <c r="N12" s="364" t="s">
        <v>405</v>
      </c>
      <c r="O12" s="364" t="s">
        <v>405</v>
      </c>
      <c r="P12" s="364" t="s">
        <v>405</v>
      </c>
      <c r="Q12" s="364" t="s">
        <v>405</v>
      </c>
      <c r="R12" s="364" t="s">
        <v>405</v>
      </c>
      <c r="S12" s="364" t="s">
        <v>405</v>
      </c>
      <c r="T12" s="364" t="s">
        <v>405</v>
      </c>
      <c r="U12" s="364" t="s">
        <v>405</v>
      </c>
      <c r="V12" s="364" t="s">
        <v>405</v>
      </c>
      <c r="W12" s="364" t="s">
        <v>405</v>
      </c>
      <c r="X12" s="364" t="s">
        <v>405</v>
      </c>
      <c r="Y12" s="364" t="s">
        <v>405</v>
      </c>
      <c r="Z12" s="364" t="s">
        <v>405</v>
      </c>
      <c r="AA12" s="364" t="s">
        <v>405</v>
      </c>
      <c r="AB12" s="364" t="s">
        <v>405</v>
      </c>
      <c r="AC12" s="364" t="s">
        <v>405</v>
      </c>
      <c r="AD12" s="364" t="s">
        <v>405</v>
      </c>
      <c r="AE12" s="364" t="s">
        <v>405</v>
      </c>
      <c r="AF12" s="364" t="s">
        <v>405</v>
      </c>
      <c r="AG12" s="364" t="s">
        <v>405</v>
      </c>
      <c r="AH12" s="364" t="s">
        <v>405</v>
      </c>
      <c r="AI12" s="364" t="s">
        <v>405</v>
      </c>
      <c r="AJ12" s="364" t="s">
        <v>405</v>
      </c>
      <c r="AK12" s="364" t="s">
        <v>405</v>
      </c>
      <c r="AL12" s="364" t="s">
        <v>405</v>
      </c>
      <c r="AM12" s="364" t="s">
        <v>405</v>
      </c>
      <c r="AN12" s="364" t="s">
        <v>405</v>
      </c>
      <c r="AO12" s="364" t="s">
        <v>405</v>
      </c>
      <c r="AP12" s="364" t="s">
        <v>405</v>
      </c>
      <c r="AQ12" s="364" t="s">
        <v>405</v>
      </c>
      <c r="AR12" s="364" t="s">
        <v>405</v>
      </c>
      <c r="AS12" s="364" t="s">
        <v>405</v>
      </c>
      <c r="AT12" s="364" t="s">
        <v>405</v>
      </c>
      <c r="AU12" s="364" t="s">
        <v>405</v>
      </c>
      <c r="AV12" s="364" t="s">
        <v>405</v>
      </c>
      <c r="AW12" s="364" t="s">
        <v>405</v>
      </c>
      <c r="AX12" s="364" t="s">
        <v>405</v>
      </c>
      <c r="AY12" s="364" t="s">
        <v>405</v>
      </c>
      <c r="AZ12" s="364" t="s">
        <v>405</v>
      </c>
      <c r="BA12" s="364" t="s">
        <v>405</v>
      </c>
      <c r="BB12" s="364" t="s">
        <v>405</v>
      </c>
      <c r="BC12" s="364" t="s">
        <v>405</v>
      </c>
      <c r="BD12" s="364" t="s">
        <v>405</v>
      </c>
      <c r="BE12" s="364" t="s">
        <v>405</v>
      </c>
      <c r="BF12" s="364" t="s">
        <v>405</v>
      </c>
      <c r="BG12" s="364" t="s">
        <v>405</v>
      </c>
      <c r="BH12" s="364" t="s">
        <v>405</v>
      </c>
      <c r="BI12" s="364" t="s">
        <v>405</v>
      </c>
      <c r="BJ12" s="364">
        <v>378.67377499999998</v>
      </c>
      <c r="BK12" s="364">
        <v>421.67804699999999</v>
      </c>
      <c r="BL12" s="364">
        <v>1863.213853579424</v>
      </c>
      <c r="BM12" s="364">
        <v>4769.8138420000005</v>
      </c>
      <c r="BN12" s="364">
        <v>6358.6353639999998</v>
      </c>
      <c r="BO12" s="364">
        <v>7201.4408910000002</v>
      </c>
      <c r="BP12" s="364">
        <v>7480.1284109999988</v>
      </c>
      <c r="BQ12" s="364">
        <v>7686.8701579999997</v>
      </c>
      <c r="BR12" s="364">
        <v>7627.6554859999978</v>
      </c>
      <c r="BS12" s="364">
        <v>7440.5281910000012</v>
      </c>
      <c r="BT12" s="364">
        <v>7054.4348669999999</v>
      </c>
      <c r="BU12" s="364">
        <v>6689.1071348530377</v>
      </c>
      <c r="BV12" s="364">
        <v>7503.83552613758</v>
      </c>
      <c r="BW12" s="364">
        <v>7718.2067720028099</v>
      </c>
      <c r="BX12" s="373">
        <v>7988.7348538937149</v>
      </c>
      <c r="BY12" s="373">
        <v>8122.2063070278637</v>
      </c>
      <c r="BZ12" s="365">
        <v>8277.3567235301907</v>
      </c>
    </row>
    <row r="13" spans="1:78" s="51" customFormat="1" ht="26.25" customHeight="1" x14ac:dyDescent="0.35">
      <c r="A13" s="44"/>
      <c r="B13" s="119" t="s">
        <v>450</v>
      </c>
      <c r="C13" s="44"/>
      <c r="D13" s="364" t="s">
        <v>405</v>
      </c>
      <c r="E13" s="364" t="s">
        <v>405</v>
      </c>
      <c r="F13" s="364" t="s">
        <v>405</v>
      </c>
      <c r="G13" s="364" t="s">
        <v>405</v>
      </c>
      <c r="H13" s="364" t="s">
        <v>405</v>
      </c>
      <c r="I13" s="364" t="s">
        <v>405</v>
      </c>
      <c r="J13" s="364" t="s">
        <v>405</v>
      </c>
      <c r="K13" s="364" t="s">
        <v>405</v>
      </c>
      <c r="L13" s="364" t="s">
        <v>405</v>
      </c>
      <c r="M13" s="364" t="s">
        <v>405</v>
      </c>
      <c r="N13" s="364" t="s">
        <v>405</v>
      </c>
      <c r="O13" s="364" t="s">
        <v>405</v>
      </c>
      <c r="P13" s="364" t="s">
        <v>405</v>
      </c>
      <c r="Q13" s="364" t="s">
        <v>405</v>
      </c>
      <c r="R13" s="364" t="s">
        <v>405</v>
      </c>
      <c r="S13" s="364" t="s">
        <v>405</v>
      </c>
      <c r="T13" s="364" t="s">
        <v>405</v>
      </c>
      <c r="U13" s="364" t="s">
        <v>405</v>
      </c>
      <c r="V13" s="364" t="s">
        <v>405</v>
      </c>
      <c r="W13" s="364" t="s">
        <v>405</v>
      </c>
      <c r="X13" s="364" t="s">
        <v>405</v>
      </c>
      <c r="Y13" s="364" t="s">
        <v>405</v>
      </c>
      <c r="Z13" s="364" t="s">
        <v>405</v>
      </c>
      <c r="AA13" s="364" t="s">
        <v>405</v>
      </c>
      <c r="AB13" s="364" t="s">
        <v>405</v>
      </c>
      <c r="AC13" s="364" t="s">
        <v>405</v>
      </c>
      <c r="AD13" s="364" t="s">
        <v>405</v>
      </c>
      <c r="AE13" s="364" t="s">
        <v>405</v>
      </c>
      <c r="AF13" s="364" t="s">
        <v>405</v>
      </c>
      <c r="AG13" s="364" t="s">
        <v>405</v>
      </c>
      <c r="AH13" s="364" t="s">
        <v>405</v>
      </c>
      <c r="AI13" s="364" t="s">
        <v>405</v>
      </c>
      <c r="AJ13" s="364" t="s">
        <v>405</v>
      </c>
      <c r="AK13" s="364" t="s">
        <v>405</v>
      </c>
      <c r="AL13" s="364" t="s">
        <v>405</v>
      </c>
      <c r="AM13" s="364" t="s">
        <v>405</v>
      </c>
      <c r="AN13" s="364" t="s">
        <v>405</v>
      </c>
      <c r="AO13" s="364" t="s">
        <v>405</v>
      </c>
      <c r="AP13" s="364" t="s">
        <v>405</v>
      </c>
      <c r="AQ13" s="364" t="s">
        <v>405</v>
      </c>
      <c r="AR13" s="364" t="s">
        <v>405</v>
      </c>
      <c r="AS13" s="364" t="s">
        <v>405</v>
      </c>
      <c r="AT13" s="364" t="s">
        <v>405</v>
      </c>
      <c r="AU13" s="364" t="s">
        <v>405</v>
      </c>
      <c r="AV13" s="364" t="s">
        <v>405</v>
      </c>
      <c r="AW13" s="364" t="s">
        <v>405</v>
      </c>
      <c r="AX13" s="364">
        <f t="shared" ref="AX13:BT13" si="2">SUM(AX9:AX10)</f>
        <v>6536.6053460000367</v>
      </c>
      <c r="AY13" s="364">
        <f t="shared" si="2"/>
        <v>7070.2623297999353</v>
      </c>
      <c r="AZ13" s="364">
        <f t="shared" si="2"/>
        <v>7560.1686509759766</v>
      </c>
      <c r="BA13" s="364">
        <f t="shared" si="2"/>
        <v>7739.7990906862769</v>
      </c>
      <c r="BB13" s="364">
        <f t="shared" si="2"/>
        <v>7885.1416433464765</v>
      </c>
      <c r="BC13" s="364">
        <f t="shared" si="2"/>
        <v>8097.7324247613906</v>
      </c>
      <c r="BD13" s="364">
        <f t="shared" si="2"/>
        <v>8311.3252724285849</v>
      </c>
      <c r="BE13" s="364">
        <f t="shared" si="2"/>
        <v>8764.44559589661</v>
      </c>
      <c r="BF13" s="364">
        <f t="shared" si="2"/>
        <v>9604.5588613297114</v>
      </c>
      <c r="BG13" s="364">
        <f t="shared" si="2"/>
        <v>9322.1489888941614</v>
      </c>
      <c r="BH13" s="364">
        <f t="shared" si="2"/>
        <v>9803.5644297577383</v>
      </c>
      <c r="BI13" s="364">
        <f t="shared" si="2"/>
        <v>10212.162271440911</v>
      </c>
      <c r="BJ13" s="364">
        <f t="shared" si="2"/>
        <v>10564.765774404035</v>
      </c>
      <c r="BK13" s="364">
        <f t="shared" si="2"/>
        <v>11033.580144378933</v>
      </c>
      <c r="BL13" s="364">
        <f t="shared" si="2"/>
        <v>11479.843746562725</v>
      </c>
      <c r="BM13" s="364">
        <f t="shared" si="2"/>
        <v>12416.763916586213</v>
      </c>
      <c r="BN13" s="364">
        <f t="shared" si="2"/>
        <v>12755.248584511904</v>
      </c>
      <c r="BO13" s="364">
        <f t="shared" si="2"/>
        <v>13603.823525223142</v>
      </c>
      <c r="BP13" s="364">
        <f t="shared" si="2"/>
        <v>14627.644049693656</v>
      </c>
      <c r="BQ13" s="364">
        <f t="shared" si="2"/>
        <v>14894.59228684249</v>
      </c>
      <c r="BR13" s="364">
        <f t="shared" si="2"/>
        <v>15218.787996052268</v>
      </c>
      <c r="BS13" s="364">
        <f t="shared" si="2"/>
        <v>15460.565072994546</v>
      </c>
      <c r="BT13" s="364">
        <f t="shared" si="2"/>
        <v>15149.806459555821</v>
      </c>
      <c r="BU13" s="364">
        <f t="shared" ref="BU13:BZ13" si="3">SUM(BU9:BU10)</f>
        <v>14665.262195184105</v>
      </c>
      <c r="BV13" s="364">
        <f t="shared" si="3"/>
        <v>15319.807094402904</v>
      </c>
      <c r="BW13" s="364">
        <f t="shared" si="3"/>
        <v>15228.722877557215</v>
      </c>
      <c r="BX13" s="373">
        <f t="shared" si="3"/>
        <v>14834.874452510579</v>
      </c>
      <c r="BY13" s="373">
        <f t="shared" si="3"/>
        <v>15188.802924400614</v>
      </c>
      <c r="BZ13" s="365">
        <f t="shared" si="3"/>
        <v>15532.739151338155</v>
      </c>
    </row>
    <row r="14" spans="1:78" s="51" customFormat="1" x14ac:dyDescent="0.35">
      <c r="A14" s="44"/>
      <c r="B14" s="119" t="s">
        <v>451</v>
      </c>
      <c r="C14" s="44"/>
      <c r="D14" s="364" t="s">
        <v>405</v>
      </c>
      <c r="E14" s="364" t="s">
        <v>405</v>
      </c>
      <c r="F14" s="364" t="s">
        <v>405</v>
      </c>
      <c r="G14" s="364" t="s">
        <v>405</v>
      </c>
      <c r="H14" s="364" t="s">
        <v>405</v>
      </c>
      <c r="I14" s="364" t="s">
        <v>405</v>
      </c>
      <c r="J14" s="364" t="s">
        <v>405</v>
      </c>
      <c r="K14" s="364" t="s">
        <v>405</v>
      </c>
      <c r="L14" s="364" t="s">
        <v>405</v>
      </c>
      <c r="M14" s="364" t="s">
        <v>405</v>
      </c>
      <c r="N14" s="364" t="s">
        <v>405</v>
      </c>
      <c r="O14" s="364" t="s">
        <v>405</v>
      </c>
      <c r="P14" s="364" t="s">
        <v>405</v>
      </c>
      <c r="Q14" s="364" t="s">
        <v>405</v>
      </c>
      <c r="R14" s="364" t="s">
        <v>405</v>
      </c>
      <c r="S14" s="364" t="s">
        <v>405</v>
      </c>
      <c r="T14" s="364" t="s">
        <v>405</v>
      </c>
      <c r="U14" s="364" t="s">
        <v>405</v>
      </c>
      <c r="V14" s="364" t="s">
        <v>405</v>
      </c>
      <c r="W14" s="364" t="s">
        <v>405</v>
      </c>
      <c r="X14" s="364" t="s">
        <v>405</v>
      </c>
      <c r="Y14" s="364" t="s">
        <v>405</v>
      </c>
      <c r="Z14" s="364" t="s">
        <v>405</v>
      </c>
      <c r="AA14" s="364" t="s">
        <v>405</v>
      </c>
      <c r="AB14" s="364">
        <v>15</v>
      </c>
      <c r="AC14" s="364">
        <v>29</v>
      </c>
      <c r="AD14" s="364">
        <v>16</v>
      </c>
      <c r="AE14" s="364">
        <v>32</v>
      </c>
      <c r="AF14" s="364">
        <v>27</v>
      </c>
      <c r="AG14" s="364">
        <v>143</v>
      </c>
      <c r="AH14" s="364">
        <v>147</v>
      </c>
      <c r="AI14" s="364">
        <v>157</v>
      </c>
      <c r="AJ14" s="364">
        <v>183</v>
      </c>
      <c r="AK14" s="364">
        <v>270</v>
      </c>
      <c r="AL14" s="364">
        <v>351</v>
      </c>
      <c r="AM14" s="364">
        <v>536</v>
      </c>
      <c r="AN14" s="364">
        <v>687</v>
      </c>
      <c r="AO14" s="364">
        <v>881</v>
      </c>
      <c r="AP14" s="364">
        <v>996</v>
      </c>
      <c r="AQ14" s="364">
        <v>1030</v>
      </c>
      <c r="AR14" s="364">
        <v>1070.72</v>
      </c>
      <c r="AS14" s="364">
        <v>1365.366</v>
      </c>
      <c r="AT14" s="364">
        <v>1766.7919999999999</v>
      </c>
      <c r="AU14" s="364">
        <v>2413.4090000000001</v>
      </c>
      <c r="AV14" s="364">
        <v>3246.0120000000002</v>
      </c>
      <c r="AW14" s="364">
        <v>4188.58</v>
      </c>
      <c r="AX14" s="364">
        <v>4875.1940159999995</v>
      </c>
      <c r="AY14" s="364">
        <v>5444.6813459999994</v>
      </c>
      <c r="AZ14" s="364">
        <v>5810.3309459999991</v>
      </c>
      <c r="BA14" s="364">
        <v>5678.8121290000008</v>
      </c>
      <c r="BB14" s="364">
        <v>5659.8551239499993</v>
      </c>
      <c r="BC14" s="364">
        <v>5719.3859879999654</v>
      </c>
      <c r="BD14" s="364">
        <v>5904.123578470475</v>
      </c>
      <c r="BE14" s="364">
        <v>6306.2343094869357</v>
      </c>
      <c r="BF14" s="364">
        <v>7230.9641702021872</v>
      </c>
      <c r="BG14" s="364">
        <v>7319.8412333400011</v>
      </c>
      <c r="BH14" s="364">
        <v>7957.4022362544338</v>
      </c>
      <c r="BI14" s="364">
        <v>8665.6198189999996</v>
      </c>
      <c r="BJ14" s="364">
        <v>9470.8152410000057</v>
      </c>
      <c r="BK14" s="364">
        <v>10277.921191999998</v>
      </c>
      <c r="BL14" s="364">
        <v>11735.410251000005</v>
      </c>
      <c r="BM14" s="364">
        <v>14519.632664999999</v>
      </c>
      <c r="BN14" s="364">
        <v>16021.527095999996</v>
      </c>
      <c r="BO14" s="364">
        <v>17242.628137000003</v>
      </c>
      <c r="BP14" s="364">
        <v>18021.797909000001</v>
      </c>
      <c r="BQ14" s="364">
        <v>18220.333105999998</v>
      </c>
      <c r="BR14" s="364">
        <v>18319.728603999996</v>
      </c>
      <c r="BS14" s="364">
        <v>18272.126685000003</v>
      </c>
      <c r="BT14" s="364">
        <v>17639.454521000007</v>
      </c>
      <c r="BU14" s="364">
        <v>16973.001847925429</v>
      </c>
      <c r="BV14" s="364">
        <v>18142.089590593474</v>
      </c>
      <c r="BW14" s="364">
        <v>18246.533218703411</v>
      </c>
      <c r="BX14" s="373">
        <v>17695.190513351594</v>
      </c>
      <c r="BY14" s="373">
        <v>18049.685829992843</v>
      </c>
      <c r="BZ14" s="365">
        <v>18423.074354563745</v>
      </c>
    </row>
    <row r="15" spans="1:78" s="51" customFormat="1" ht="26.25" customHeight="1" x14ac:dyDescent="0.35">
      <c r="A15" s="139"/>
      <c r="B15" s="139" t="s">
        <v>410</v>
      </c>
      <c r="C15" s="4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73"/>
      <c r="BY15" s="373"/>
      <c r="BZ15" s="365"/>
    </row>
    <row r="16" spans="1:78" s="51" customFormat="1" x14ac:dyDescent="0.35">
      <c r="A16" s="396"/>
      <c r="B16" s="61" t="s">
        <v>411</v>
      </c>
      <c r="C16" s="44"/>
      <c r="D16" s="364" t="s">
        <v>405</v>
      </c>
      <c r="E16" s="364" t="s">
        <v>405</v>
      </c>
      <c r="F16" s="364" t="s">
        <v>405</v>
      </c>
      <c r="G16" s="364" t="s">
        <v>405</v>
      </c>
      <c r="H16" s="364" t="s">
        <v>405</v>
      </c>
      <c r="I16" s="364" t="s">
        <v>405</v>
      </c>
      <c r="J16" s="364" t="s">
        <v>405</v>
      </c>
      <c r="K16" s="364" t="s">
        <v>405</v>
      </c>
      <c r="L16" s="364" t="s">
        <v>405</v>
      </c>
      <c r="M16" s="364" t="s">
        <v>405</v>
      </c>
      <c r="N16" s="364" t="s">
        <v>405</v>
      </c>
      <c r="O16" s="364" t="s">
        <v>405</v>
      </c>
      <c r="P16" s="364" t="s">
        <v>405</v>
      </c>
      <c r="Q16" s="364" t="s">
        <v>405</v>
      </c>
      <c r="R16" s="364" t="s">
        <v>405</v>
      </c>
      <c r="S16" s="364" t="s">
        <v>405</v>
      </c>
      <c r="T16" s="364" t="s">
        <v>405</v>
      </c>
      <c r="U16" s="364" t="s">
        <v>405</v>
      </c>
      <c r="V16" s="364" t="s">
        <v>405</v>
      </c>
      <c r="W16" s="364" t="s">
        <v>405</v>
      </c>
      <c r="X16" s="364" t="s">
        <v>405</v>
      </c>
      <c r="Y16" s="364" t="s">
        <v>405</v>
      </c>
      <c r="Z16" s="364" t="s">
        <v>405</v>
      </c>
      <c r="AA16" s="364" t="s">
        <v>405</v>
      </c>
      <c r="AB16" s="364" t="s">
        <v>405</v>
      </c>
      <c r="AC16" s="364" t="s">
        <v>405</v>
      </c>
      <c r="AD16" s="364" t="s">
        <v>405</v>
      </c>
      <c r="AE16" s="364" t="s">
        <v>405</v>
      </c>
      <c r="AF16" s="364" t="s">
        <v>405</v>
      </c>
      <c r="AG16" s="364" t="s">
        <v>405</v>
      </c>
      <c r="AH16" s="364" t="s">
        <v>405</v>
      </c>
      <c r="AI16" s="364" t="s">
        <v>405</v>
      </c>
      <c r="AJ16" s="364" t="s">
        <v>405</v>
      </c>
      <c r="AK16" s="364" t="s">
        <v>405</v>
      </c>
      <c r="AL16" s="364" t="s">
        <v>405</v>
      </c>
      <c r="AM16" s="364" t="s">
        <v>405</v>
      </c>
      <c r="AN16" s="364" t="s">
        <v>405</v>
      </c>
      <c r="AO16" s="364" t="s">
        <v>405</v>
      </c>
      <c r="AP16" s="364" t="s">
        <v>405</v>
      </c>
      <c r="AQ16" s="364" t="s">
        <v>405</v>
      </c>
      <c r="AR16" s="364" t="s">
        <v>405</v>
      </c>
      <c r="AS16" s="364" t="s">
        <v>405</v>
      </c>
      <c r="AT16" s="364" t="s">
        <v>405</v>
      </c>
      <c r="AU16" s="364" t="s">
        <v>405</v>
      </c>
      <c r="AV16" s="364" t="s">
        <v>405</v>
      </c>
      <c r="AW16" s="364" t="s">
        <v>405</v>
      </c>
      <c r="AX16" s="364" t="s">
        <v>405</v>
      </c>
      <c r="AY16" s="364" t="s">
        <v>405</v>
      </c>
      <c r="AZ16" s="364" t="s">
        <v>405</v>
      </c>
      <c r="BA16" s="364" t="s">
        <v>405</v>
      </c>
      <c r="BB16" s="364" t="s">
        <v>405</v>
      </c>
      <c r="BC16" s="364" t="s">
        <v>405</v>
      </c>
      <c r="BD16" s="364" t="s">
        <v>405</v>
      </c>
      <c r="BE16" s="364" t="s">
        <v>405</v>
      </c>
      <c r="BF16" s="364" t="s">
        <v>405</v>
      </c>
      <c r="BG16" s="364" t="s">
        <v>405</v>
      </c>
      <c r="BH16" s="364" t="s">
        <v>405</v>
      </c>
      <c r="BI16" s="364" t="s">
        <v>405</v>
      </c>
      <c r="BJ16" s="364" t="s">
        <v>405</v>
      </c>
      <c r="BK16" s="364" t="s">
        <v>405</v>
      </c>
      <c r="BL16" s="364">
        <v>1646.9585583274306</v>
      </c>
      <c r="BM16" s="364">
        <v>2732.7185734874533</v>
      </c>
      <c r="BN16" s="364">
        <v>3068.8441160952298</v>
      </c>
      <c r="BO16" s="364">
        <v>3399.1006602323869</v>
      </c>
      <c r="BP16" s="364">
        <v>3644.1718667287919</v>
      </c>
      <c r="BQ16" s="364">
        <v>3241.9422918321306</v>
      </c>
      <c r="BR16" s="364">
        <v>2411.6856133845986</v>
      </c>
      <c r="BS16" s="364">
        <v>1916.7666369866961</v>
      </c>
      <c r="BT16" s="364">
        <v>1636.6315206723273</v>
      </c>
      <c r="BU16" s="364">
        <v>1541.674785395325</v>
      </c>
      <c r="BV16" s="364">
        <v>2210.919760051665</v>
      </c>
      <c r="BW16" s="364">
        <v>2367.7205817163781</v>
      </c>
      <c r="BX16" s="373">
        <v>2339.8829130214981</v>
      </c>
      <c r="BY16" s="373">
        <v>2458.6345479126135</v>
      </c>
      <c r="BZ16" s="365">
        <v>2553.7799714493676</v>
      </c>
    </row>
    <row r="17" spans="1:78" s="51" customFormat="1" x14ac:dyDescent="0.35">
      <c r="A17" s="396"/>
      <c r="B17" s="61" t="s">
        <v>25</v>
      </c>
      <c r="C17" s="44"/>
      <c r="D17" s="364" t="s">
        <v>405</v>
      </c>
      <c r="E17" s="364" t="s">
        <v>405</v>
      </c>
      <c r="F17" s="364" t="s">
        <v>405</v>
      </c>
      <c r="G17" s="364" t="s">
        <v>405</v>
      </c>
      <c r="H17" s="364" t="s">
        <v>405</v>
      </c>
      <c r="I17" s="364" t="s">
        <v>405</v>
      </c>
      <c r="J17" s="364" t="s">
        <v>405</v>
      </c>
      <c r="K17" s="364" t="s">
        <v>405</v>
      </c>
      <c r="L17" s="364" t="s">
        <v>405</v>
      </c>
      <c r="M17" s="364" t="s">
        <v>405</v>
      </c>
      <c r="N17" s="364" t="s">
        <v>405</v>
      </c>
      <c r="O17" s="364" t="s">
        <v>405</v>
      </c>
      <c r="P17" s="364" t="s">
        <v>405</v>
      </c>
      <c r="Q17" s="364" t="s">
        <v>405</v>
      </c>
      <c r="R17" s="364" t="s">
        <v>405</v>
      </c>
      <c r="S17" s="364" t="s">
        <v>405</v>
      </c>
      <c r="T17" s="364" t="s">
        <v>405</v>
      </c>
      <c r="U17" s="364" t="s">
        <v>405</v>
      </c>
      <c r="V17" s="364" t="s">
        <v>405</v>
      </c>
      <c r="W17" s="364" t="s">
        <v>405</v>
      </c>
      <c r="X17" s="364" t="s">
        <v>405</v>
      </c>
      <c r="Y17" s="364" t="s">
        <v>405</v>
      </c>
      <c r="Z17" s="364" t="s">
        <v>405</v>
      </c>
      <c r="AA17" s="364" t="s">
        <v>405</v>
      </c>
      <c r="AB17" s="364" t="s">
        <v>405</v>
      </c>
      <c r="AC17" s="364" t="s">
        <v>405</v>
      </c>
      <c r="AD17" s="364" t="s">
        <v>405</v>
      </c>
      <c r="AE17" s="364" t="s">
        <v>405</v>
      </c>
      <c r="AF17" s="364" t="s">
        <v>405</v>
      </c>
      <c r="AG17" s="364" t="s">
        <v>405</v>
      </c>
      <c r="AH17" s="364" t="s">
        <v>405</v>
      </c>
      <c r="AI17" s="364" t="s">
        <v>405</v>
      </c>
      <c r="AJ17" s="364" t="s">
        <v>405</v>
      </c>
      <c r="AK17" s="364" t="s">
        <v>405</v>
      </c>
      <c r="AL17" s="364" t="s">
        <v>405</v>
      </c>
      <c r="AM17" s="364" t="s">
        <v>405</v>
      </c>
      <c r="AN17" s="364" t="s">
        <v>405</v>
      </c>
      <c r="AO17" s="364" t="s">
        <v>405</v>
      </c>
      <c r="AP17" s="364" t="s">
        <v>405</v>
      </c>
      <c r="AQ17" s="364" t="s">
        <v>405</v>
      </c>
      <c r="AR17" s="364" t="s">
        <v>405</v>
      </c>
      <c r="AS17" s="364" t="s">
        <v>405</v>
      </c>
      <c r="AT17" s="364" t="s">
        <v>405</v>
      </c>
      <c r="AU17" s="364" t="s">
        <v>405</v>
      </c>
      <c r="AV17" s="364" t="s">
        <v>405</v>
      </c>
      <c r="AW17" s="364" t="s">
        <v>405</v>
      </c>
      <c r="AX17" s="364" t="s">
        <v>405</v>
      </c>
      <c r="AY17" s="364" t="s">
        <v>405</v>
      </c>
      <c r="AZ17" s="364" t="s">
        <v>405</v>
      </c>
      <c r="BA17" s="364" t="s">
        <v>405</v>
      </c>
      <c r="BB17" s="364" t="s">
        <v>405</v>
      </c>
      <c r="BC17" s="364" t="s">
        <v>405</v>
      </c>
      <c r="BD17" s="364" t="s">
        <v>405</v>
      </c>
      <c r="BE17" s="364" t="s">
        <v>405</v>
      </c>
      <c r="BF17" s="364" t="s">
        <v>405</v>
      </c>
      <c r="BG17" s="364" t="s">
        <v>405</v>
      </c>
      <c r="BH17" s="364" t="s">
        <v>405</v>
      </c>
      <c r="BI17" s="364" t="s">
        <v>405</v>
      </c>
      <c r="BJ17" s="364" t="s">
        <v>405</v>
      </c>
      <c r="BK17" s="364" t="s">
        <v>405</v>
      </c>
      <c r="BL17" s="364">
        <v>4476.9210732179572</v>
      </c>
      <c r="BM17" s="364">
        <v>5069.1288261388017</v>
      </c>
      <c r="BN17" s="364">
        <v>5380.0316400709962</v>
      </c>
      <c r="BO17" s="364">
        <v>5751.430097558853</v>
      </c>
      <c r="BP17" s="364">
        <v>6054.4950272257229</v>
      </c>
      <c r="BQ17" s="364">
        <v>6194.2714010260988</v>
      </c>
      <c r="BR17" s="364">
        <v>6678.1472903271933</v>
      </c>
      <c r="BS17" s="364">
        <v>6946.5151764190032</v>
      </c>
      <c r="BT17" s="364">
        <v>6870.0617211736808</v>
      </c>
      <c r="BU17" s="364">
        <v>6703.7920458532535</v>
      </c>
      <c r="BV17" s="364">
        <v>6975.6294490927103</v>
      </c>
      <c r="BW17" s="364">
        <v>7033.1903513980606</v>
      </c>
      <c r="BX17" s="373">
        <v>6711.5293525337365</v>
      </c>
      <c r="BY17" s="373">
        <v>6894.0175139278945</v>
      </c>
      <c r="BZ17" s="365">
        <v>7043.4539337298902</v>
      </c>
    </row>
    <row r="18" spans="1:78" s="51" customFormat="1" x14ac:dyDescent="0.35">
      <c r="A18" s="396"/>
      <c r="B18" s="61" t="s">
        <v>412</v>
      </c>
      <c r="C18" s="44"/>
      <c r="D18" s="364" t="s">
        <v>405</v>
      </c>
      <c r="E18" s="364" t="s">
        <v>405</v>
      </c>
      <c r="F18" s="364" t="s">
        <v>405</v>
      </c>
      <c r="G18" s="364" t="s">
        <v>405</v>
      </c>
      <c r="H18" s="364" t="s">
        <v>405</v>
      </c>
      <c r="I18" s="364" t="s">
        <v>405</v>
      </c>
      <c r="J18" s="364" t="s">
        <v>405</v>
      </c>
      <c r="K18" s="364" t="s">
        <v>405</v>
      </c>
      <c r="L18" s="364" t="s">
        <v>405</v>
      </c>
      <c r="M18" s="364" t="s">
        <v>405</v>
      </c>
      <c r="N18" s="364" t="s">
        <v>405</v>
      </c>
      <c r="O18" s="364" t="s">
        <v>405</v>
      </c>
      <c r="P18" s="364" t="s">
        <v>405</v>
      </c>
      <c r="Q18" s="364" t="s">
        <v>405</v>
      </c>
      <c r="R18" s="364" t="s">
        <v>405</v>
      </c>
      <c r="S18" s="364" t="s">
        <v>405</v>
      </c>
      <c r="T18" s="364" t="s">
        <v>405</v>
      </c>
      <c r="U18" s="364" t="s">
        <v>405</v>
      </c>
      <c r="V18" s="364" t="s">
        <v>405</v>
      </c>
      <c r="W18" s="364" t="s">
        <v>405</v>
      </c>
      <c r="X18" s="364" t="s">
        <v>405</v>
      </c>
      <c r="Y18" s="364" t="s">
        <v>405</v>
      </c>
      <c r="Z18" s="364" t="s">
        <v>405</v>
      </c>
      <c r="AA18" s="364" t="s">
        <v>405</v>
      </c>
      <c r="AB18" s="364" t="s">
        <v>405</v>
      </c>
      <c r="AC18" s="364" t="s">
        <v>405</v>
      </c>
      <c r="AD18" s="364" t="s">
        <v>405</v>
      </c>
      <c r="AE18" s="364" t="s">
        <v>405</v>
      </c>
      <c r="AF18" s="364" t="s">
        <v>405</v>
      </c>
      <c r="AG18" s="364" t="s">
        <v>405</v>
      </c>
      <c r="AH18" s="364" t="s">
        <v>405</v>
      </c>
      <c r="AI18" s="364" t="s">
        <v>405</v>
      </c>
      <c r="AJ18" s="364" t="s">
        <v>405</v>
      </c>
      <c r="AK18" s="364" t="s">
        <v>405</v>
      </c>
      <c r="AL18" s="364" t="s">
        <v>405</v>
      </c>
      <c r="AM18" s="364" t="s">
        <v>405</v>
      </c>
      <c r="AN18" s="364" t="s">
        <v>405</v>
      </c>
      <c r="AO18" s="364" t="s">
        <v>405</v>
      </c>
      <c r="AP18" s="364" t="s">
        <v>405</v>
      </c>
      <c r="AQ18" s="364" t="s">
        <v>405</v>
      </c>
      <c r="AR18" s="364" t="s">
        <v>405</v>
      </c>
      <c r="AS18" s="364" t="s">
        <v>405</v>
      </c>
      <c r="AT18" s="364" t="s">
        <v>405</v>
      </c>
      <c r="AU18" s="364" t="s">
        <v>405</v>
      </c>
      <c r="AV18" s="364" t="s">
        <v>405</v>
      </c>
      <c r="AW18" s="364" t="s">
        <v>405</v>
      </c>
      <c r="AX18" s="364" t="s">
        <v>405</v>
      </c>
      <c r="AY18" s="364" t="s">
        <v>405</v>
      </c>
      <c r="AZ18" s="364" t="s">
        <v>405</v>
      </c>
      <c r="BA18" s="364" t="s">
        <v>405</v>
      </c>
      <c r="BB18" s="364" t="s">
        <v>405</v>
      </c>
      <c r="BC18" s="364" t="s">
        <v>405</v>
      </c>
      <c r="BD18" s="364" t="s">
        <v>405</v>
      </c>
      <c r="BE18" s="364" t="s">
        <v>405</v>
      </c>
      <c r="BF18" s="364" t="s">
        <v>405</v>
      </c>
      <c r="BG18" s="364" t="s">
        <v>405</v>
      </c>
      <c r="BH18" s="364" t="s">
        <v>405</v>
      </c>
      <c r="BI18" s="364" t="s">
        <v>405</v>
      </c>
      <c r="BJ18" s="364" t="s">
        <v>405</v>
      </c>
      <c r="BK18" s="364" t="s">
        <v>405</v>
      </c>
      <c r="BL18" s="364">
        <v>3278.6721206416673</v>
      </c>
      <c r="BM18" s="364">
        <v>3414.699558166159</v>
      </c>
      <c r="BN18" s="364">
        <v>3246.9003947534702</v>
      </c>
      <c r="BO18" s="364">
        <v>3003.0285087410157</v>
      </c>
      <c r="BP18" s="364">
        <v>2754.4785976389271</v>
      </c>
      <c r="BQ18" s="364">
        <v>2504.5623245995998</v>
      </c>
      <c r="BR18" s="364">
        <v>2378.8444446022886</v>
      </c>
      <c r="BS18" s="364">
        <v>2256.0112500659761</v>
      </c>
      <c r="BT18" s="364">
        <v>2088.7413831652643</v>
      </c>
      <c r="BU18" s="364">
        <v>1845.385483099504</v>
      </c>
      <c r="BV18" s="364">
        <v>1973.9979989923218</v>
      </c>
      <c r="BW18" s="364">
        <v>1888.1509188739851</v>
      </c>
      <c r="BX18" s="373">
        <v>1737.8865309356997</v>
      </c>
      <c r="BY18" s="373">
        <v>1702.499863333898</v>
      </c>
      <c r="BZ18" s="365">
        <v>1709.0736543343821</v>
      </c>
    </row>
    <row r="19" spans="1:78" s="51" customFormat="1" x14ac:dyDescent="0.35">
      <c r="A19" s="396"/>
      <c r="B19" s="61" t="s">
        <v>361</v>
      </c>
      <c r="C19" s="44"/>
      <c r="D19" s="364" t="s">
        <v>405</v>
      </c>
      <c r="E19" s="364" t="s">
        <v>405</v>
      </c>
      <c r="F19" s="364" t="s">
        <v>405</v>
      </c>
      <c r="G19" s="364" t="s">
        <v>405</v>
      </c>
      <c r="H19" s="364" t="s">
        <v>405</v>
      </c>
      <c r="I19" s="364" t="s">
        <v>405</v>
      </c>
      <c r="J19" s="364" t="s">
        <v>405</v>
      </c>
      <c r="K19" s="364" t="s">
        <v>405</v>
      </c>
      <c r="L19" s="364" t="s">
        <v>405</v>
      </c>
      <c r="M19" s="364" t="s">
        <v>405</v>
      </c>
      <c r="N19" s="364" t="s">
        <v>405</v>
      </c>
      <c r="O19" s="364" t="s">
        <v>405</v>
      </c>
      <c r="P19" s="364" t="s">
        <v>405</v>
      </c>
      <c r="Q19" s="364" t="s">
        <v>405</v>
      </c>
      <c r="R19" s="364" t="s">
        <v>405</v>
      </c>
      <c r="S19" s="364" t="s">
        <v>405</v>
      </c>
      <c r="T19" s="364" t="s">
        <v>405</v>
      </c>
      <c r="U19" s="364" t="s">
        <v>405</v>
      </c>
      <c r="V19" s="364" t="s">
        <v>405</v>
      </c>
      <c r="W19" s="364" t="s">
        <v>405</v>
      </c>
      <c r="X19" s="364" t="s">
        <v>405</v>
      </c>
      <c r="Y19" s="364" t="s">
        <v>405</v>
      </c>
      <c r="Z19" s="364" t="s">
        <v>405</v>
      </c>
      <c r="AA19" s="364" t="s">
        <v>405</v>
      </c>
      <c r="AB19" s="364" t="s">
        <v>405</v>
      </c>
      <c r="AC19" s="364" t="s">
        <v>405</v>
      </c>
      <c r="AD19" s="364" t="s">
        <v>405</v>
      </c>
      <c r="AE19" s="364" t="s">
        <v>405</v>
      </c>
      <c r="AF19" s="364" t="s">
        <v>405</v>
      </c>
      <c r="AG19" s="364" t="s">
        <v>405</v>
      </c>
      <c r="AH19" s="364" t="s">
        <v>405</v>
      </c>
      <c r="AI19" s="364" t="s">
        <v>405</v>
      </c>
      <c r="AJ19" s="364" t="s">
        <v>405</v>
      </c>
      <c r="AK19" s="364" t="s">
        <v>405</v>
      </c>
      <c r="AL19" s="364" t="s">
        <v>405</v>
      </c>
      <c r="AM19" s="364" t="s">
        <v>405</v>
      </c>
      <c r="AN19" s="364" t="s">
        <v>405</v>
      </c>
      <c r="AO19" s="364" t="s">
        <v>405</v>
      </c>
      <c r="AP19" s="364" t="s">
        <v>405</v>
      </c>
      <c r="AQ19" s="364" t="s">
        <v>405</v>
      </c>
      <c r="AR19" s="364" t="s">
        <v>405</v>
      </c>
      <c r="AS19" s="364" t="s">
        <v>405</v>
      </c>
      <c r="AT19" s="364" t="s">
        <v>405</v>
      </c>
      <c r="AU19" s="364" t="s">
        <v>405</v>
      </c>
      <c r="AV19" s="364" t="s">
        <v>405</v>
      </c>
      <c r="AW19" s="364" t="s">
        <v>405</v>
      </c>
      <c r="AX19" s="364" t="s">
        <v>405</v>
      </c>
      <c r="AY19" s="364" t="s">
        <v>405</v>
      </c>
      <c r="AZ19" s="364" t="s">
        <v>405</v>
      </c>
      <c r="BA19" s="364" t="s">
        <v>405</v>
      </c>
      <c r="BB19" s="364" t="s">
        <v>405</v>
      </c>
      <c r="BC19" s="364" t="s">
        <v>405</v>
      </c>
      <c r="BD19" s="364" t="s">
        <v>405</v>
      </c>
      <c r="BE19" s="364" t="s">
        <v>405</v>
      </c>
      <c r="BF19" s="364" t="s">
        <v>405</v>
      </c>
      <c r="BG19" s="364" t="s">
        <v>405</v>
      </c>
      <c r="BH19" s="364" t="s">
        <v>405</v>
      </c>
      <c r="BI19" s="364" t="s">
        <v>405</v>
      </c>
      <c r="BJ19" s="364" t="s">
        <v>405</v>
      </c>
      <c r="BK19" s="364" t="s">
        <v>405</v>
      </c>
      <c r="BL19" s="364">
        <v>315.32689004851829</v>
      </c>
      <c r="BM19" s="364">
        <v>391.93425198433891</v>
      </c>
      <c r="BN19" s="364">
        <v>465.09166515156534</v>
      </c>
      <c r="BO19" s="364">
        <v>540.50149467791391</v>
      </c>
      <c r="BP19" s="364">
        <v>626.09691811330299</v>
      </c>
      <c r="BQ19" s="364">
        <v>695.36424794605682</v>
      </c>
      <c r="BR19" s="364">
        <v>781.28564014637732</v>
      </c>
      <c r="BS19" s="364">
        <v>885.7633665276046</v>
      </c>
      <c r="BT19" s="364">
        <v>935.86524437191224</v>
      </c>
      <c r="BU19" s="364">
        <v>952.45801727383753</v>
      </c>
      <c r="BV19" s="364">
        <v>1101.6777651042539</v>
      </c>
      <c r="BW19" s="364">
        <v>1155.3506145957765</v>
      </c>
      <c r="BX19" s="373">
        <v>1223.7480912717544</v>
      </c>
      <c r="BY19" s="373">
        <v>1294.3684480303855</v>
      </c>
      <c r="BZ19" s="365">
        <v>1369.3771174146063</v>
      </c>
    </row>
    <row r="20" spans="1:78" s="51" customFormat="1" x14ac:dyDescent="0.35">
      <c r="A20" s="396"/>
      <c r="B20" s="61" t="s">
        <v>452</v>
      </c>
      <c r="C20" s="44"/>
      <c r="D20" s="364" t="s">
        <v>405</v>
      </c>
      <c r="E20" s="364" t="s">
        <v>405</v>
      </c>
      <c r="F20" s="364" t="s">
        <v>405</v>
      </c>
      <c r="G20" s="364" t="s">
        <v>405</v>
      </c>
      <c r="H20" s="364" t="s">
        <v>405</v>
      </c>
      <c r="I20" s="364" t="s">
        <v>405</v>
      </c>
      <c r="J20" s="364" t="s">
        <v>405</v>
      </c>
      <c r="K20" s="364" t="s">
        <v>405</v>
      </c>
      <c r="L20" s="364" t="s">
        <v>405</v>
      </c>
      <c r="M20" s="364" t="s">
        <v>405</v>
      </c>
      <c r="N20" s="364" t="s">
        <v>405</v>
      </c>
      <c r="O20" s="364" t="s">
        <v>405</v>
      </c>
      <c r="P20" s="364" t="s">
        <v>405</v>
      </c>
      <c r="Q20" s="364" t="s">
        <v>405</v>
      </c>
      <c r="R20" s="364" t="s">
        <v>405</v>
      </c>
      <c r="S20" s="364" t="s">
        <v>405</v>
      </c>
      <c r="T20" s="364" t="s">
        <v>405</v>
      </c>
      <c r="U20" s="364" t="s">
        <v>405</v>
      </c>
      <c r="V20" s="364" t="s">
        <v>405</v>
      </c>
      <c r="W20" s="364" t="s">
        <v>405</v>
      </c>
      <c r="X20" s="364" t="s">
        <v>405</v>
      </c>
      <c r="Y20" s="364" t="s">
        <v>405</v>
      </c>
      <c r="Z20" s="364" t="s">
        <v>405</v>
      </c>
      <c r="AA20" s="364" t="s">
        <v>405</v>
      </c>
      <c r="AB20" s="364" t="s">
        <v>405</v>
      </c>
      <c r="AC20" s="364" t="s">
        <v>405</v>
      </c>
      <c r="AD20" s="364" t="s">
        <v>405</v>
      </c>
      <c r="AE20" s="364" t="s">
        <v>405</v>
      </c>
      <c r="AF20" s="364" t="s">
        <v>405</v>
      </c>
      <c r="AG20" s="364" t="s">
        <v>405</v>
      </c>
      <c r="AH20" s="364" t="s">
        <v>405</v>
      </c>
      <c r="AI20" s="364" t="s">
        <v>405</v>
      </c>
      <c r="AJ20" s="364" t="s">
        <v>405</v>
      </c>
      <c r="AK20" s="364" t="s">
        <v>405</v>
      </c>
      <c r="AL20" s="364" t="s">
        <v>405</v>
      </c>
      <c r="AM20" s="364" t="s">
        <v>405</v>
      </c>
      <c r="AN20" s="364" t="s">
        <v>405</v>
      </c>
      <c r="AO20" s="364" t="s">
        <v>405</v>
      </c>
      <c r="AP20" s="364" t="s">
        <v>405</v>
      </c>
      <c r="AQ20" s="364" t="s">
        <v>405</v>
      </c>
      <c r="AR20" s="364" t="s">
        <v>405</v>
      </c>
      <c r="AS20" s="364" t="s">
        <v>405</v>
      </c>
      <c r="AT20" s="364" t="s">
        <v>405</v>
      </c>
      <c r="AU20" s="364" t="s">
        <v>405</v>
      </c>
      <c r="AV20" s="364" t="s">
        <v>405</v>
      </c>
      <c r="AW20" s="364" t="s">
        <v>405</v>
      </c>
      <c r="AX20" s="364" t="s">
        <v>405</v>
      </c>
      <c r="AY20" s="364" t="s">
        <v>405</v>
      </c>
      <c r="AZ20" s="364" t="s">
        <v>405</v>
      </c>
      <c r="BA20" s="364" t="s">
        <v>405</v>
      </c>
      <c r="BB20" s="364" t="s">
        <v>405</v>
      </c>
      <c r="BC20" s="364" t="s">
        <v>405</v>
      </c>
      <c r="BD20" s="364" t="s">
        <v>405</v>
      </c>
      <c r="BE20" s="364" t="s">
        <v>405</v>
      </c>
      <c r="BF20" s="364" t="s">
        <v>405</v>
      </c>
      <c r="BG20" s="364" t="s">
        <v>405</v>
      </c>
      <c r="BH20" s="364" t="s">
        <v>405</v>
      </c>
      <c r="BI20" s="364" t="s">
        <v>405</v>
      </c>
      <c r="BJ20" s="364" t="s">
        <v>405</v>
      </c>
      <c r="BK20" s="364" t="s">
        <v>405</v>
      </c>
      <c r="BL20" s="364">
        <v>648.39868019601681</v>
      </c>
      <c r="BM20" s="364">
        <v>677.56700463404729</v>
      </c>
      <c r="BN20" s="364">
        <v>663.08095054898035</v>
      </c>
      <c r="BO20" s="364">
        <v>626.78101775676737</v>
      </c>
      <c r="BP20" s="364">
        <v>550.93048016298599</v>
      </c>
      <c r="BQ20" s="364">
        <v>491.29283105119077</v>
      </c>
      <c r="BR20" s="364">
        <v>443.77461406450112</v>
      </c>
      <c r="BS20" s="364">
        <v>381.44098743695912</v>
      </c>
      <c r="BT20" s="364">
        <v>309.89289354464535</v>
      </c>
      <c r="BU20" s="364">
        <v>228.59139101437938</v>
      </c>
      <c r="BV20" s="364">
        <v>198.45673997322831</v>
      </c>
      <c r="BW20" s="364">
        <v>189.69365683956411</v>
      </c>
      <c r="BX20" s="373">
        <v>128.50544806192289</v>
      </c>
      <c r="BY20" s="373">
        <v>131.92373302832976</v>
      </c>
      <c r="BZ20" s="365">
        <v>135.32895947370704</v>
      </c>
    </row>
    <row r="21" spans="1:78" s="51" customFormat="1" ht="26.25" customHeight="1" x14ac:dyDescent="0.35">
      <c r="A21" s="396"/>
      <c r="B21" s="61" t="s">
        <v>414</v>
      </c>
      <c r="C21" s="44"/>
      <c r="D21" s="364" t="s">
        <v>405</v>
      </c>
      <c r="E21" s="364" t="s">
        <v>405</v>
      </c>
      <c r="F21" s="364" t="s">
        <v>405</v>
      </c>
      <c r="G21" s="364" t="s">
        <v>405</v>
      </c>
      <c r="H21" s="364" t="s">
        <v>405</v>
      </c>
      <c r="I21" s="364" t="s">
        <v>405</v>
      </c>
      <c r="J21" s="364" t="s">
        <v>405</v>
      </c>
      <c r="K21" s="364" t="s">
        <v>405</v>
      </c>
      <c r="L21" s="364" t="s">
        <v>405</v>
      </c>
      <c r="M21" s="364" t="s">
        <v>405</v>
      </c>
      <c r="N21" s="364" t="s">
        <v>405</v>
      </c>
      <c r="O21" s="364" t="s">
        <v>405</v>
      </c>
      <c r="P21" s="364" t="s">
        <v>405</v>
      </c>
      <c r="Q21" s="364" t="s">
        <v>405</v>
      </c>
      <c r="R21" s="364" t="s">
        <v>405</v>
      </c>
      <c r="S21" s="364" t="s">
        <v>405</v>
      </c>
      <c r="T21" s="364" t="s">
        <v>405</v>
      </c>
      <c r="U21" s="364" t="s">
        <v>405</v>
      </c>
      <c r="V21" s="364" t="s">
        <v>405</v>
      </c>
      <c r="W21" s="364" t="s">
        <v>405</v>
      </c>
      <c r="X21" s="364" t="s">
        <v>405</v>
      </c>
      <c r="Y21" s="364" t="s">
        <v>405</v>
      </c>
      <c r="Z21" s="364" t="s">
        <v>405</v>
      </c>
      <c r="AA21" s="364" t="s">
        <v>405</v>
      </c>
      <c r="AB21" s="364" t="s">
        <v>405</v>
      </c>
      <c r="AC21" s="364" t="s">
        <v>405</v>
      </c>
      <c r="AD21" s="364" t="s">
        <v>405</v>
      </c>
      <c r="AE21" s="364" t="s">
        <v>405</v>
      </c>
      <c r="AF21" s="364" t="s">
        <v>405</v>
      </c>
      <c r="AG21" s="364" t="s">
        <v>405</v>
      </c>
      <c r="AH21" s="364" t="s">
        <v>405</v>
      </c>
      <c r="AI21" s="364" t="s">
        <v>405</v>
      </c>
      <c r="AJ21" s="364" t="s">
        <v>405</v>
      </c>
      <c r="AK21" s="364" t="s">
        <v>405</v>
      </c>
      <c r="AL21" s="364" t="s">
        <v>405</v>
      </c>
      <c r="AM21" s="364" t="s">
        <v>405</v>
      </c>
      <c r="AN21" s="364" t="s">
        <v>405</v>
      </c>
      <c r="AO21" s="364" t="s">
        <v>405</v>
      </c>
      <c r="AP21" s="364" t="s">
        <v>405</v>
      </c>
      <c r="AQ21" s="364" t="s">
        <v>405</v>
      </c>
      <c r="AR21" s="364" t="s">
        <v>405</v>
      </c>
      <c r="AS21" s="364" t="s">
        <v>405</v>
      </c>
      <c r="AT21" s="364" t="s">
        <v>405</v>
      </c>
      <c r="AU21" s="364" t="s">
        <v>405</v>
      </c>
      <c r="AV21" s="364" t="s">
        <v>405</v>
      </c>
      <c r="AW21" s="364" t="s">
        <v>405</v>
      </c>
      <c r="AX21" s="364" t="s">
        <v>405</v>
      </c>
      <c r="AY21" s="364" t="s">
        <v>405</v>
      </c>
      <c r="AZ21" s="364" t="s">
        <v>405</v>
      </c>
      <c r="BA21" s="364" t="s">
        <v>405</v>
      </c>
      <c r="BB21" s="364" t="s">
        <v>405</v>
      </c>
      <c r="BC21" s="364" t="s">
        <v>405</v>
      </c>
      <c r="BD21" s="364" t="s">
        <v>405</v>
      </c>
      <c r="BE21" s="364" t="s">
        <v>405</v>
      </c>
      <c r="BF21" s="364" t="s">
        <v>405</v>
      </c>
      <c r="BG21" s="364" t="s">
        <v>405</v>
      </c>
      <c r="BH21" s="364" t="s">
        <v>405</v>
      </c>
      <c r="BI21" s="364" t="s">
        <v>405</v>
      </c>
      <c r="BJ21" s="364" t="s">
        <v>405</v>
      </c>
      <c r="BK21" s="364" t="s">
        <v>405</v>
      </c>
      <c r="BL21" s="364">
        <v>4152.579372791467</v>
      </c>
      <c r="BM21" s="364">
        <v>4313.2385099654957</v>
      </c>
      <c r="BN21" s="364">
        <v>4443.152787180662</v>
      </c>
      <c r="BO21" s="364">
        <v>4622.5520183609024</v>
      </c>
      <c r="BP21" s="364">
        <v>4745.7790610750062</v>
      </c>
      <c r="BQ21" s="364">
        <v>4846.240294482328</v>
      </c>
      <c r="BR21" s="364">
        <v>4852.202471269452</v>
      </c>
      <c r="BS21" s="364">
        <v>4802.0500860739676</v>
      </c>
      <c r="BT21" s="364">
        <v>4647.386078796203</v>
      </c>
      <c r="BU21" s="364">
        <v>4487.6199514639156</v>
      </c>
      <c r="BV21" s="364">
        <v>4307.5452013086042</v>
      </c>
      <c r="BW21" s="364">
        <v>4105.3173901934088</v>
      </c>
      <c r="BX21" s="373">
        <v>4012.6213870656707</v>
      </c>
      <c r="BY21" s="373">
        <v>3980.6909834890453</v>
      </c>
      <c r="BZ21" s="365">
        <v>3961.1008888870274</v>
      </c>
    </row>
    <row r="22" spans="1:78" s="51" customFormat="1" x14ac:dyDescent="0.35">
      <c r="A22" s="396"/>
      <c r="B22" s="61" t="s">
        <v>362</v>
      </c>
      <c r="C22" s="44"/>
      <c r="D22" s="364" t="s">
        <v>405</v>
      </c>
      <c r="E22" s="364" t="s">
        <v>405</v>
      </c>
      <c r="F22" s="364" t="s">
        <v>405</v>
      </c>
      <c r="G22" s="364" t="s">
        <v>405</v>
      </c>
      <c r="H22" s="364" t="s">
        <v>405</v>
      </c>
      <c r="I22" s="364" t="s">
        <v>405</v>
      </c>
      <c r="J22" s="364" t="s">
        <v>405</v>
      </c>
      <c r="K22" s="364" t="s">
        <v>405</v>
      </c>
      <c r="L22" s="364" t="s">
        <v>405</v>
      </c>
      <c r="M22" s="364" t="s">
        <v>405</v>
      </c>
      <c r="N22" s="364" t="s">
        <v>405</v>
      </c>
      <c r="O22" s="364" t="s">
        <v>405</v>
      </c>
      <c r="P22" s="364" t="s">
        <v>405</v>
      </c>
      <c r="Q22" s="364" t="s">
        <v>405</v>
      </c>
      <c r="R22" s="364" t="s">
        <v>405</v>
      </c>
      <c r="S22" s="364" t="s">
        <v>405</v>
      </c>
      <c r="T22" s="364" t="s">
        <v>405</v>
      </c>
      <c r="U22" s="364" t="s">
        <v>405</v>
      </c>
      <c r="V22" s="364" t="s">
        <v>405</v>
      </c>
      <c r="W22" s="364" t="s">
        <v>405</v>
      </c>
      <c r="X22" s="364" t="s">
        <v>405</v>
      </c>
      <c r="Y22" s="364" t="s">
        <v>405</v>
      </c>
      <c r="Z22" s="364" t="s">
        <v>405</v>
      </c>
      <c r="AA22" s="364" t="s">
        <v>405</v>
      </c>
      <c r="AB22" s="364" t="s">
        <v>405</v>
      </c>
      <c r="AC22" s="364" t="s">
        <v>405</v>
      </c>
      <c r="AD22" s="364" t="s">
        <v>405</v>
      </c>
      <c r="AE22" s="364" t="s">
        <v>405</v>
      </c>
      <c r="AF22" s="364" t="s">
        <v>405</v>
      </c>
      <c r="AG22" s="364" t="s">
        <v>405</v>
      </c>
      <c r="AH22" s="364" t="s">
        <v>405</v>
      </c>
      <c r="AI22" s="364" t="s">
        <v>405</v>
      </c>
      <c r="AJ22" s="364" t="s">
        <v>405</v>
      </c>
      <c r="AK22" s="364" t="s">
        <v>405</v>
      </c>
      <c r="AL22" s="364" t="s">
        <v>405</v>
      </c>
      <c r="AM22" s="364" t="s">
        <v>405</v>
      </c>
      <c r="AN22" s="364" t="s">
        <v>405</v>
      </c>
      <c r="AO22" s="364" t="s">
        <v>405</v>
      </c>
      <c r="AP22" s="364" t="s">
        <v>405</v>
      </c>
      <c r="AQ22" s="364" t="s">
        <v>405</v>
      </c>
      <c r="AR22" s="364" t="s">
        <v>405</v>
      </c>
      <c r="AS22" s="364" t="s">
        <v>405</v>
      </c>
      <c r="AT22" s="364" t="s">
        <v>405</v>
      </c>
      <c r="AU22" s="364" t="s">
        <v>405</v>
      </c>
      <c r="AV22" s="364" t="s">
        <v>405</v>
      </c>
      <c r="AW22" s="364" t="s">
        <v>405</v>
      </c>
      <c r="AX22" s="364" t="s">
        <v>405</v>
      </c>
      <c r="AY22" s="364" t="s">
        <v>405</v>
      </c>
      <c r="AZ22" s="364" t="s">
        <v>405</v>
      </c>
      <c r="BA22" s="364" t="s">
        <v>405</v>
      </c>
      <c r="BB22" s="364" t="s">
        <v>405</v>
      </c>
      <c r="BC22" s="364" t="s">
        <v>405</v>
      </c>
      <c r="BD22" s="364" t="s">
        <v>405</v>
      </c>
      <c r="BE22" s="364" t="s">
        <v>405</v>
      </c>
      <c r="BF22" s="364" t="s">
        <v>405</v>
      </c>
      <c r="BG22" s="364" t="s">
        <v>405</v>
      </c>
      <c r="BH22" s="364" t="s">
        <v>405</v>
      </c>
      <c r="BI22" s="364" t="s">
        <v>405</v>
      </c>
      <c r="BJ22" s="364" t="s">
        <v>405</v>
      </c>
      <c r="BK22" s="364" t="s">
        <v>405</v>
      </c>
      <c r="BL22" s="364">
        <v>99.45993897531325</v>
      </c>
      <c r="BM22" s="364">
        <v>126.1038655767793</v>
      </c>
      <c r="BN22" s="364">
        <v>152.98604032937789</v>
      </c>
      <c r="BO22" s="364">
        <v>179.42766398503792</v>
      </c>
      <c r="BP22" s="364">
        <v>220.87045793975454</v>
      </c>
      <c r="BQ22" s="364">
        <v>252.27197576665208</v>
      </c>
      <c r="BR22" s="364">
        <v>274.23709589580255</v>
      </c>
      <c r="BS22" s="364">
        <v>300.25519274908095</v>
      </c>
      <c r="BT22" s="364">
        <v>302.12204374352308</v>
      </c>
      <c r="BU22" s="364">
        <v>291.56221513507842</v>
      </c>
      <c r="BV22" s="364">
        <v>337.59657699795565</v>
      </c>
      <c r="BW22" s="364">
        <v>347.15372155775214</v>
      </c>
      <c r="BX22" s="373">
        <v>353.87560830741938</v>
      </c>
      <c r="BY22" s="373">
        <v>372.93110347416598</v>
      </c>
      <c r="BZ22" s="365">
        <v>387.55417361679616</v>
      </c>
    </row>
    <row r="23" spans="1:78" s="51" customFormat="1" x14ac:dyDescent="0.35">
      <c r="A23" s="396"/>
      <c r="B23" s="61" t="s">
        <v>415</v>
      </c>
      <c r="C23" s="44"/>
      <c r="D23" s="364" t="s">
        <v>405</v>
      </c>
      <c r="E23" s="364" t="s">
        <v>405</v>
      </c>
      <c r="F23" s="364" t="s">
        <v>405</v>
      </c>
      <c r="G23" s="364" t="s">
        <v>405</v>
      </c>
      <c r="H23" s="364" t="s">
        <v>405</v>
      </c>
      <c r="I23" s="364" t="s">
        <v>405</v>
      </c>
      <c r="J23" s="364" t="s">
        <v>405</v>
      </c>
      <c r="K23" s="364" t="s">
        <v>405</v>
      </c>
      <c r="L23" s="364" t="s">
        <v>405</v>
      </c>
      <c r="M23" s="364" t="s">
        <v>405</v>
      </c>
      <c r="N23" s="364" t="s">
        <v>405</v>
      </c>
      <c r="O23" s="364" t="s">
        <v>405</v>
      </c>
      <c r="P23" s="364" t="s">
        <v>405</v>
      </c>
      <c r="Q23" s="364" t="s">
        <v>405</v>
      </c>
      <c r="R23" s="364" t="s">
        <v>405</v>
      </c>
      <c r="S23" s="364" t="s">
        <v>405</v>
      </c>
      <c r="T23" s="364" t="s">
        <v>405</v>
      </c>
      <c r="U23" s="364" t="s">
        <v>405</v>
      </c>
      <c r="V23" s="364" t="s">
        <v>405</v>
      </c>
      <c r="W23" s="364" t="s">
        <v>405</v>
      </c>
      <c r="X23" s="364" t="s">
        <v>405</v>
      </c>
      <c r="Y23" s="364" t="s">
        <v>405</v>
      </c>
      <c r="Z23" s="364" t="s">
        <v>405</v>
      </c>
      <c r="AA23" s="364" t="s">
        <v>405</v>
      </c>
      <c r="AB23" s="364" t="s">
        <v>405</v>
      </c>
      <c r="AC23" s="364" t="s">
        <v>405</v>
      </c>
      <c r="AD23" s="364" t="s">
        <v>405</v>
      </c>
      <c r="AE23" s="364" t="s">
        <v>405</v>
      </c>
      <c r="AF23" s="364" t="s">
        <v>405</v>
      </c>
      <c r="AG23" s="364" t="s">
        <v>405</v>
      </c>
      <c r="AH23" s="364" t="s">
        <v>405</v>
      </c>
      <c r="AI23" s="364" t="s">
        <v>405</v>
      </c>
      <c r="AJ23" s="364" t="s">
        <v>405</v>
      </c>
      <c r="AK23" s="364" t="s">
        <v>405</v>
      </c>
      <c r="AL23" s="364" t="s">
        <v>405</v>
      </c>
      <c r="AM23" s="364" t="s">
        <v>405</v>
      </c>
      <c r="AN23" s="364" t="s">
        <v>405</v>
      </c>
      <c r="AO23" s="364" t="s">
        <v>405</v>
      </c>
      <c r="AP23" s="364" t="s">
        <v>405</v>
      </c>
      <c r="AQ23" s="364" t="s">
        <v>405</v>
      </c>
      <c r="AR23" s="364" t="s">
        <v>405</v>
      </c>
      <c r="AS23" s="364" t="s">
        <v>405</v>
      </c>
      <c r="AT23" s="364" t="s">
        <v>405</v>
      </c>
      <c r="AU23" s="364" t="s">
        <v>405</v>
      </c>
      <c r="AV23" s="364" t="s">
        <v>405</v>
      </c>
      <c r="AW23" s="364" t="s">
        <v>405</v>
      </c>
      <c r="AX23" s="364" t="s">
        <v>405</v>
      </c>
      <c r="AY23" s="364" t="s">
        <v>405</v>
      </c>
      <c r="AZ23" s="364" t="s">
        <v>405</v>
      </c>
      <c r="BA23" s="364" t="s">
        <v>405</v>
      </c>
      <c r="BB23" s="364" t="s">
        <v>405</v>
      </c>
      <c r="BC23" s="364" t="s">
        <v>405</v>
      </c>
      <c r="BD23" s="364" t="s">
        <v>405</v>
      </c>
      <c r="BE23" s="364" t="s">
        <v>405</v>
      </c>
      <c r="BF23" s="364" t="s">
        <v>405</v>
      </c>
      <c r="BG23" s="364" t="s">
        <v>405</v>
      </c>
      <c r="BH23" s="364" t="s">
        <v>405</v>
      </c>
      <c r="BI23" s="364" t="s">
        <v>405</v>
      </c>
      <c r="BJ23" s="364" t="s">
        <v>405</v>
      </c>
      <c r="BK23" s="364" t="s">
        <v>405</v>
      </c>
      <c r="BL23" s="364">
        <v>22.911098280285508</v>
      </c>
      <c r="BM23" s="364">
        <v>26.48139283378131</v>
      </c>
      <c r="BN23" s="364">
        <v>29.383466506712136</v>
      </c>
      <c r="BO23" s="364">
        <v>31.163302722754715</v>
      </c>
      <c r="BP23" s="364">
        <v>32.761190341591991</v>
      </c>
      <c r="BQ23" s="364">
        <v>32.515440545309076</v>
      </c>
      <c r="BR23" s="364">
        <v>32.218041485030888</v>
      </c>
      <c r="BS23" s="364">
        <v>32.620100909511436</v>
      </c>
      <c r="BT23" s="364">
        <v>31.906919767503069</v>
      </c>
      <c r="BU23" s="364">
        <v>30.999673016658495</v>
      </c>
      <c r="BV23" s="364">
        <v>45.967955866553055</v>
      </c>
      <c r="BW23" s="364">
        <v>46.570642772024897</v>
      </c>
      <c r="BX23" s="373">
        <v>47.781582865152906</v>
      </c>
      <c r="BY23" s="373">
        <v>48.954469717061393</v>
      </c>
      <c r="BZ23" s="365">
        <v>50.01220803431606</v>
      </c>
    </row>
    <row r="24" spans="1:78" s="51" customFormat="1" x14ac:dyDescent="0.35">
      <c r="A24" s="396"/>
      <c r="B24" s="61" t="s">
        <v>32</v>
      </c>
      <c r="C24" s="44"/>
      <c r="D24" s="364" t="s">
        <v>405</v>
      </c>
      <c r="E24" s="364" t="s">
        <v>405</v>
      </c>
      <c r="F24" s="364" t="s">
        <v>405</v>
      </c>
      <c r="G24" s="364" t="s">
        <v>405</v>
      </c>
      <c r="H24" s="364" t="s">
        <v>405</v>
      </c>
      <c r="I24" s="364" t="s">
        <v>405</v>
      </c>
      <c r="J24" s="364" t="s">
        <v>405</v>
      </c>
      <c r="K24" s="364" t="s">
        <v>405</v>
      </c>
      <c r="L24" s="364" t="s">
        <v>405</v>
      </c>
      <c r="M24" s="364" t="s">
        <v>405</v>
      </c>
      <c r="N24" s="364" t="s">
        <v>405</v>
      </c>
      <c r="O24" s="364" t="s">
        <v>405</v>
      </c>
      <c r="P24" s="364" t="s">
        <v>405</v>
      </c>
      <c r="Q24" s="364" t="s">
        <v>405</v>
      </c>
      <c r="R24" s="364" t="s">
        <v>405</v>
      </c>
      <c r="S24" s="364" t="s">
        <v>405</v>
      </c>
      <c r="T24" s="364" t="s">
        <v>405</v>
      </c>
      <c r="U24" s="364" t="s">
        <v>405</v>
      </c>
      <c r="V24" s="364" t="s">
        <v>405</v>
      </c>
      <c r="W24" s="364" t="s">
        <v>405</v>
      </c>
      <c r="X24" s="364" t="s">
        <v>405</v>
      </c>
      <c r="Y24" s="364" t="s">
        <v>405</v>
      </c>
      <c r="Z24" s="364" t="s">
        <v>405</v>
      </c>
      <c r="AA24" s="364" t="s">
        <v>405</v>
      </c>
      <c r="AB24" s="364" t="s">
        <v>405</v>
      </c>
      <c r="AC24" s="364" t="s">
        <v>405</v>
      </c>
      <c r="AD24" s="364" t="s">
        <v>405</v>
      </c>
      <c r="AE24" s="364" t="s">
        <v>405</v>
      </c>
      <c r="AF24" s="364" t="s">
        <v>405</v>
      </c>
      <c r="AG24" s="364" t="s">
        <v>405</v>
      </c>
      <c r="AH24" s="364" t="s">
        <v>405</v>
      </c>
      <c r="AI24" s="364" t="s">
        <v>405</v>
      </c>
      <c r="AJ24" s="364" t="s">
        <v>405</v>
      </c>
      <c r="AK24" s="364" t="s">
        <v>405</v>
      </c>
      <c r="AL24" s="364" t="s">
        <v>405</v>
      </c>
      <c r="AM24" s="364" t="s">
        <v>405</v>
      </c>
      <c r="AN24" s="364" t="s">
        <v>405</v>
      </c>
      <c r="AO24" s="364" t="s">
        <v>405</v>
      </c>
      <c r="AP24" s="364" t="s">
        <v>405</v>
      </c>
      <c r="AQ24" s="364" t="s">
        <v>405</v>
      </c>
      <c r="AR24" s="364" t="s">
        <v>405</v>
      </c>
      <c r="AS24" s="364" t="s">
        <v>405</v>
      </c>
      <c r="AT24" s="364" t="s">
        <v>405</v>
      </c>
      <c r="AU24" s="364" t="s">
        <v>405</v>
      </c>
      <c r="AV24" s="364" t="s">
        <v>405</v>
      </c>
      <c r="AW24" s="364" t="s">
        <v>405</v>
      </c>
      <c r="AX24" s="364" t="s">
        <v>405</v>
      </c>
      <c r="AY24" s="364" t="s">
        <v>405</v>
      </c>
      <c r="AZ24" s="364" t="s">
        <v>405</v>
      </c>
      <c r="BA24" s="364" t="s">
        <v>405</v>
      </c>
      <c r="BB24" s="364" t="s">
        <v>405</v>
      </c>
      <c r="BC24" s="364" t="s">
        <v>405</v>
      </c>
      <c r="BD24" s="364" t="s">
        <v>405</v>
      </c>
      <c r="BE24" s="364" t="s">
        <v>405</v>
      </c>
      <c r="BF24" s="364" t="s">
        <v>405</v>
      </c>
      <c r="BG24" s="364" t="s">
        <v>405</v>
      </c>
      <c r="BH24" s="364" t="s">
        <v>405</v>
      </c>
      <c r="BI24" s="364" t="s">
        <v>405</v>
      </c>
      <c r="BJ24" s="364" t="s">
        <v>405</v>
      </c>
      <c r="BK24" s="364" t="s">
        <v>405</v>
      </c>
      <c r="BL24" s="364">
        <v>729.57844381337998</v>
      </c>
      <c r="BM24" s="364">
        <v>811.77139366659742</v>
      </c>
      <c r="BN24" s="364">
        <v>789.08018610923807</v>
      </c>
      <c r="BO24" s="364">
        <v>845.76504266207826</v>
      </c>
      <c r="BP24" s="364">
        <v>954.91007025113925</v>
      </c>
      <c r="BQ24" s="364">
        <v>1050.0322154118712</v>
      </c>
      <c r="BR24" s="364">
        <v>1152.4229375804537</v>
      </c>
      <c r="BS24" s="364">
        <v>1242.6322315630098</v>
      </c>
      <c r="BT24" s="364">
        <v>1317.0764254864059</v>
      </c>
      <c r="BU24" s="364">
        <v>1381.4666541668141</v>
      </c>
      <c r="BV24" s="364">
        <v>1397.8284306998139</v>
      </c>
      <c r="BW24" s="364">
        <v>1414.5516385031858</v>
      </c>
      <c r="BX24" s="373">
        <v>1486.9166167417961</v>
      </c>
      <c r="BY24" s="373">
        <v>1611.5422678052998</v>
      </c>
      <c r="BZ24" s="365">
        <v>1758.1062562601476</v>
      </c>
    </row>
    <row r="25" spans="1:78" s="51" customFormat="1" x14ac:dyDescent="0.35">
      <c r="A25" s="396"/>
      <c r="B25" s="61" t="s">
        <v>453</v>
      </c>
      <c r="C25" s="44"/>
      <c r="D25" s="364" t="s">
        <v>405</v>
      </c>
      <c r="E25" s="364" t="s">
        <v>405</v>
      </c>
      <c r="F25" s="364" t="s">
        <v>405</v>
      </c>
      <c r="G25" s="364" t="s">
        <v>405</v>
      </c>
      <c r="H25" s="364" t="s">
        <v>405</v>
      </c>
      <c r="I25" s="364" t="s">
        <v>405</v>
      </c>
      <c r="J25" s="364" t="s">
        <v>405</v>
      </c>
      <c r="K25" s="364" t="s">
        <v>405</v>
      </c>
      <c r="L25" s="364" t="s">
        <v>405</v>
      </c>
      <c r="M25" s="364" t="s">
        <v>405</v>
      </c>
      <c r="N25" s="364" t="s">
        <v>405</v>
      </c>
      <c r="O25" s="364" t="s">
        <v>405</v>
      </c>
      <c r="P25" s="364" t="s">
        <v>405</v>
      </c>
      <c r="Q25" s="364" t="s">
        <v>405</v>
      </c>
      <c r="R25" s="364" t="s">
        <v>405</v>
      </c>
      <c r="S25" s="364" t="s">
        <v>405</v>
      </c>
      <c r="T25" s="364" t="s">
        <v>405</v>
      </c>
      <c r="U25" s="364" t="s">
        <v>405</v>
      </c>
      <c r="V25" s="364" t="s">
        <v>405</v>
      </c>
      <c r="W25" s="364" t="s">
        <v>405</v>
      </c>
      <c r="X25" s="364" t="s">
        <v>405</v>
      </c>
      <c r="Y25" s="364" t="s">
        <v>405</v>
      </c>
      <c r="Z25" s="364" t="s">
        <v>405</v>
      </c>
      <c r="AA25" s="364" t="s">
        <v>405</v>
      </c>
      <c r="AB25" s="364" t="s">
        <v>405</v>
      </c>
      <c r="AC25" s="364" t="s">
        <v>405</v>
      </c>
      <c r="AD25" s="364" t="s">
        <v>405</v>
      </c>
      <c r="AE25" s="364" t="s">
        <v>405</v>
      </c>
      <c r="AF25" s="364" t="s">
        <v>405</v>
      </c>
      <c r="AG25" s="364" t="s">
        <v>405</v>
      </c>
      <c r="AH25" s="364" t="s">
        <v>405</v>
      </c>
      <c r="AI25" s="364" t="s">
        <v>405</v>
      </c>
      <c r="AJ25" s="364" t="s">
        <v>405</v>
      </c>
      <c r="AK25" s="364" t="s">
        <v>405</v>
      </c>
      <c r="AL25" s="364" t="s">
        <v>405</v>
      </c>
      <c r="AM25" s="364" t="s">
        <v>405</v>
      </c>
      <c r="AN25" s="364" t="s">
        <v>405</v>
      </c>
      <c r="AO25" s="364" t="s">
        <v>405</v>
      </c>
      <c r="AP25" s="364" t="s">
        <v>405</v>
      </c>
      <c r="AQ25" s="364" t="s">
        <v>405</v>
      </c>
      <c r="AR25" s="364" t="s">
        <v>405</v>
      </c>
      <c r="AS25" s="364" t="s">
        <v>405</v>
      </c>
      <c r="AT25" s="364" t="s">
        <v>405</v>
      </c>
      <c r="AU25" s="364" t="s">
        <v>405</v>
      </c>
      <c r="AV25" s="364" t="s">
        <v>405</v>
      </c>
      <c r="AW25" s="364" t="s">
        <v>405</v>
      </c>
      <c r="AX25" s="364" t="s">
        <v>405</v>
      </c>
      <c r="AY25" s="364" t="s">
        <v>405</v>
      </c>
      <c r="AZ25" s="364" t="s">
        <v>405</v>
      </c>
      <c r="BA25" s="364" t="s">
        <v>405</v>
      </c>
      <c r="BB25" s="364" t="s">
        <v>405</v>
      </c>
      <c r="BC25" s="364" t="s">
        <v>405</v>
      </c>
      <c r="BD25" s="364" t="s">
        <v>405</v>
      </c>
      <c r="BE25" s="364" t="s">
        <v>405</v>
      </c>
      <c r="BF25" s="364" t="s">
        <v>405</v>
      </c>
      <c r="BG25" s="364" t="s">
        <v>405</v>
      </c>
      <c r="BH25" s="364" t="s">
        <v>405</v>
      </c>
      <c r="BI25" s="364" t="s">
        <v>405</v>
      </c>
      <c r="BJ25" s="364" t="s">
        <v>405</v>
      </c>
      <c r="BK25" s="364" t="s">
        <v>405</v>
      </c>
      <c r="BL25" s="364">
        <v>1732.6349857079667</v>
      </c>
      <c r="BM25" s="364">
        <v>2425.5878015465441</v>
      </c>
      <c r="BN25" s="364">
        <v>3188.439054253764</v>
      </c>
      <c r="BO25" s="364">
        <v>3820.5403163022961</v>
      </c>
      <c r="BP25" s="364">
        <v>4315.1379425227778</v>
      </c>
      <c r="BQ25" s="364">
        <v>4861.3146503387634</v>
      </c>
      <c r="BR25" s="364">
        <v>5311.7474062442998</v>
      </c>
      <c r="BS25" s="364">
        <v>5479.6586182681949</v>
      </c>
      <c r="BT25" s="364">
        <v>5300.9156882785428</v>
      </c>
      <c r="BU25" s="364">
        <v>5029.5087564750265</v>
      </c>
      <c r="BV25" s="364">
        <v>5405.1385566591462</v>
      </c>
      <c r="BW25" s="364">
        <v>5489.0270772973736</v>
      </c>
      <c r="BX25" s="373">
        <v>5573.812445057777</v>
      </c>
      <c r="BY25" s="373">
        <v>5621.6451602821144</v>
      </c>
      <c r="BZ25" s="365">
        <v>5663.9075849950859</v>
      </c>
    </row>
    <row r="26" spans="1:78" s="51" customFormat="1" ht="26.25" customHeight="1" x14ac:dyDescent="0.35">
      <c r="A26" s="396"/>
      <c r="B26" s="119" t="s">
        <v>417</v>
      </c>
      <c r="C26" s="44"/>
      <c r="D26" s="364">
        <f t="shared" ref="D26:AG26" si="4">D29</f>
        <v>0</v>
      </c>
      <c r="E26" s="364">
        <f t="shared" si="4"/>
        <v>0</v>
      </c>
      <c r="F26" s="364">
        <f t="shared" si="4"/>
        <v>0</v>
      </c>
      <c r="G26" s="364">
        <f t="shared" si="4"/>
        <v>0</v>
      </c>
      <c r="H26" s="364">
        <f t="shared" si="4"/>
        <v>0</v>
      </c>
      <c r="I26" s="364">
        <f t="shared" si="4"/>
        <v>0</v>
      </c>
      <c r="J26" s="364">
        <f t="shared" si="4"/>
        <v>0</v>
      </c>
      <c r="K26" s="364">
        <f t="shared" si="4"/>
        <v>0</v>
      </c>
      <c r="L26" s="364">
        <f t="shared" si="4"/>
        <v>0</v>
      </c>
      <c r="M26" s="364">
        <f t="shared" si="4"/>
        <v>0</v>
      </c>
      <c r="N26" s="364">
        <f t="shared" si="4"/>
        <v>0</v>
      </c>
      <c r="O26" s="364">
        <f t="shared" si="4"/>
        <v>0</v>
      </c>
      <c r="P26" s="364">
        <f t="shared" si="4"/>
        <v>0</v>
      </c>
      <c r="Q26" s="364">
        <f t="shared" si="4"/>
        <v>0</v>
      </c>
      <c r="R26" s="364">
        <f t="shared" si="4"/>
        <v>0</v>
      </c>
      <c r="S26" s="364">
        <f t="shared" si="4"/>
        <v>0</v>
      </c>
      <c r="T26" s="364">
        <f t="shared" si="4"/>
        <v>0</v>
      </c>
      <c r="U26" s="364">
        <f t="shared" si="4"/>
        <v>0</v>
      </c>
      <c r="V26" s="364">
        <f t="shared" si="4"/>
        <v>0</v>
      </c>
      <c r="W26" s="364">
        <f t="shared" si="4"/>
        <v>0</v>
      </c>
      <c r="X26" s="364">
        <f t="shared" si="4"/>
        <v>0</v>
      </c>
      <c r="Y26" s="364">
        <f t="shared" si="4"/>
        <v>0</v>
      </c>
      <c r="Z26" s="364">
        <f t="shared" si="4"/>
        <v>0</v>
      </c>
      <c r="AA26" s="364">
        <f t="shared" si="4"/>
        <v>0</v>
      </c>
      <c r="AB26" s="364">
        <f t="shared" si="4"/>
        <v>0</v>
      </c>
      <c r="AC26" s="364">
        <f t="shared" si="4"/>
        <v>0</v>
      </c>
      <c r="AD26" s="364">
        <f t="shared" si="4"/>
        <v>0</v>
      </c>
      <c r="AE26" s="364">
        <f t="shared" si="4"/>
        <v>0</v>
      </c>
      <c r="AF26" s="364">
        <f t="shared" si="4"/>
        <v>0</v>
      </c>
      <c r="AG26" s="364">
        <f t="shared" si="4"/>
        <v>0</v>
      </c>
      <c r="AH26" s="364">
        <f>AH29</f>
        <v>320.9395900106818</v>
      </c>
      <c r="AI26" s="364">
        <f t="shared" ref="AI26:AQ26" si="5">AI29</f>
        <v>352.75813604081998</v>
      </c>
      <c r="AJ26" s="364">
        <f t="shared" si="5"/>
        <v>455.35323341022615</v>
      </c>
      <c r="AK26" s="364">
        <f t="shared" si="5"/>
        <v>736.40552867942881</v>
      </c>
      <c r="AL26" s="364">
        <f t="shared" si="5"/>
        <v>946.35929177961918</v>
      </c>
      <c r="AM26" s="364">
        <f t="shared" si="5"/>
        <v>1119.0866247744702</v>
      </c>
      <c r="AN26" s="364">
        <f t="shared" si="5"/>
        <v>1260.4022225303984</v>
      </c>
      <c r="AO26" s="364">
        <f t="shared" si="5"/>
        <v>1413.4558865030046</v>
      </c>
      <c r="AP26" s="364">
        <f t="shared" si="5"/>
        <v>1518.3915054319073</v>
      </c>
      <c r="AQ26" s="364">
        <f t="shared" si="5"/>
        <v>1572.8116400781266</v>
      </c>
      <c r="AR26" s="364">
        <f>AR29</f>
        <v>1819.8820000000001</v>
      </c>
      <c r="AS26" s="364">
        <f>AS29</f>
        <v>2044.9829999999999</v>
      </c>
      <c r="AT26" s="364">
        <f t="shared" ref="AT26:BQ26" si="6">AT29</f>
        <v>2323.52</v>
      </c>
      <c r="AU26" s="364">
        <f t="shared" si="6"/>
        <v>2573.1280000000002</v>
      </c>
      <c r="AV26" s="364">
        <f t="shared" si="6"/>
        <v>2807.8249999999998</v>
      </c>
      <c r="AW26" s="364">
        <f t="shared" si="6"/>
        <v>3189.0050000000001</v>
      </c>
      <c r="AX26" s="364">
        <f t="shared" si="6"/>
        <v>3402.2148963971672</v>
      </c>
      <c r="AY26" s="364">
        <f t="shared" si="6"/>
        <v>3614.8473488867526</v>
      </c>
      <c r="AZ26" s="364">
        <f t="shared" si="6"/>
        <v>3751.9206727282358</v>
      </c>
      <c r="BA26" s="364">
        <f t="shared" si="6"/>
        <v>3788.0146137757624</v>
      </c>
      <c r="BB26" s="364">
        <f t="shared" si="6"/>
        <v>3851.7417929521921</v>
      </c>
      <c r="BC26" s="364">
        <f t="shared" si="6"/>
        <v>3997.2728888889624</v>
      </c>
      <c r="BD26" s="364">
        <f t="shared" si="6"/>
        <v>4207.3417317175063</v>
      </c>
      <c r="BE26" s="364">
        <f t="shared" si="6"/>
        <v>4458.6120397296809</v>
      </c>
      <c r="BF26" s="364">
        <f t="shared" si="6"/>
        <v>4782.8062827579006</v>
      </c>
      <c r="BG26" s="364">
        <f t="shared" si="6"/>
        <v>4439.9426964228405</v>
      </c>
      <c r="BH26" s="364">
        <f t="shared" si="6"/>
        <v>4548.4601171225586</v>
      </c>
      <c r="BI26" s="364">
        <f t="shared" si="6"/>
        <v>4563.9384927414358</v>
      </c>
      <c r="BJ26" s="364">
        <f t="shared" si="6"/>
        <v>4861.4789099542368</v>
      </c>
      <c r="BK26" s="364">
        <f t="shared" si="6"/>
        <v>4923.6027084858815</v>
      </c>
      <c r="BL26" s="364">
        <f t="shared" si="6"/>
        <v>5503.9442212258709</v>
      </c>
      <c r="BM26" s="364">
        <f t="shared" si="6"/>
        <v>5762.4397376097304</v>
      </c>
      <c r="BN26" s="364">
        <f t="shared" si="6"/>
        <v>5948.9797621593234</v>
      </c>
      <c r="BO26" s="364">
        <f t="shared" si="6"/>
        <v>6241.622946717006</v>
      </c>
      <c r="BP26" s="364">
        <f t="shared" si="6"/>
        <v>6427.139962759471</v>
      </c>
      <c r="BQ26" s="364">
        <f t="shared" si="6"/>
        <v>6544.0581409153201</v>
      </c>
      <c r="BR26" s="364">
        <v>6578.0549409279665</v>
      </c>
      <c r="BS26" s="364">
        <v>6527.4880116677159</v>
      </c>
      <c r="BT26" s="364">
        <v>6329.2889150000001</v>
      </c>
      <c r="BU26" s="364">
        <v>6083.9166262010649</v>
      </c>
      <c r="BV26" s="364">
        <v>5741.8255197869003</v>
      </c>
      <c r="BW26" s="364">
        <v>5519.8690286966021</v>
      </c>
      <c r="BX26" s="373">
        <v>5499.5380038074745</v>
      </c>
      <c r="BY26" s="373">
        <v>5592.2332512943494</v>
      </c>
      <c r="BZ26" s="365">
        <v>5719.2071451471829</v>
      </c>
    </row>
    <row r="27" spans="1:78" s="51" customFormat="1" x14ac:dyDescent="0.35">
      <c r="A27" s="396"/>
      <c r="B27" s="119" t="s">
        <v>418</v>
      </c>
      <c r="C27" s="44"/>
      <c r="D27" s="364">
        <f t="shared" ref="D27:AG27" si="7">SUM(D30:D33)</f>
        <v>0</v>
      </c>
      <c r="E27" s="364">
        <f t="shared" si="7"/>
        <v>0</v>
      </c>
      <c r="F27" s="364">
        <f t="shared" si="7"/>
        <v>0</v>
      </c>
      <c r="G27" s="364">
        <f t="shared" si="7"/>
        <v>0</v>
      </c>
      <c r="H27" s="364">
        <f t="shared" si="7"/>
        <v>0</v>
      </c>
      <c r="I27" s="364">
        <f t="shared" si="7"/>
        <v>0</v>
      </c>
      <c r="J27" s="364">
        <f t="shared" si="7"/>
        <v>0</v>
      </c>
      <c r="K27" s="364">
        <f t="shared" si="7"/>
        <v>0</v>
      </c>
      <c r="L27" s="364">
        <f t="shared" si="7"/>
        <v>0</v>
      </c>
      <c r="M27" s="364">
        <f t="shared" si="7"/>
        <v>0</v>
      </c>
      <c r="N27" s="364">
        <f t="shared" si="7"/>
        <v>0</v>
      </c>
      <c r="O27" s="364">
        <f t="shared" si="7"/>
        <v>0</v>
      </c>
      <c r="P27" s="364">
        <f t="shared" si="7"/>
        <v>0</v>
      </c>
      <c r="Q27" s="364">
        <f t="shared" si="7"/>
        <v>0</v>
      </c>
      <c r="R27" s="364">
        <f t="shared" si="7"/>
        <v>0</v>
      </c>
      <c r="S27" s="364">
        <f t="shared" si="7"/>
        <v>0</v>
      </c>
      <c r="T27" s="364">
        <f t="shared" si="7"/>
        <v>0</v>
      </c>
      <c r="U27" s="364">
        <f t="shared" si="7"/>
        <v>0</v>
      </c>
      <c r="V27" s="364">
        <f t="shared" si="7"/>
        <v>0</v>
      </c>
      <c r="W27" s="364">
        <f t="shared" si="7"/>
        <v>0</v>
      </c>
      <c r="X27" s="364">
        <f t="shared" si="7"/>
        <v>0</v>
      </c>
      <c r="Y27" s="364">
        <f t="shared" si="7"/>
        <v>0</v>
      </c>
      <c r="Z27" s="364">
        <f t="shared" si="7"/>
        <v>0</v>
      </c>
      <c r="AA27" s="364">
        <f t="shared" si="7"/>
        <v>0</v>
      </c>
      <c r="AB27" s="364">
        <f t="shared" si="7"/>
        <v>0</v>
      </c>
      <c r="AC27" s="364">
        <f t="shared" si="7"/>
        <v>0</v>
      </c>
      <c r="AD27" s="364">
        <f t="shared" si="7"/>
        <v>0</v>
      </c>
      <c r="AE27" s="364">
        <f t="shared" si="7"/>
        <v>0</v>
      </c>
      <c r="AF27" s="364">
        <f t="shared" si="7"/>
        <v>0</v>
      </c>
      <c r="AG27" s="364">
        <f t="shared" si="7"/>
        <v>0</v>
      </c>
      <c r="AH27" s="364">
        <f>SUM(AH30:AH33)</f>
        <v>400.06040998931815</v>
      </c>
      <c r="AI27" s="364">
        <f t="shared" ref="AI27:AQ27" si="8">SUM(AI30:AI33)</f>
        <v>440.24186395917997</v>
      </c>
      <c r="AJ27" s="364">
        <f t="shared" si="8"/>
        <v>568.64676658977396</v>
      </c>
      <c r="AK27" s="364">
        <f t="shared" si="8"/>
        <v>919.19447132057121</v>
      </c>
      <c r="AL27" s="364">
        <f t="shared" si="8"/>
        <v>1181.6407082203809</v>
      </c>
      <c r="AM27" s="364">
        <f t="shared" si="8"/>
        <v>1396.9133752255298</v>
      </c>
      <c r="AN27" s="364">
        <f t="shared" si="8"/>
        <v>1572.5977774696016</v>
      </c>
      <c r="AO27" s="364">
        <f t="shared" si="8"/>
        <v>1763.5441134969951</v>
      </c>
      <c r="AP27" s="364">
        <f t="shared" si="8"/>
        <v>1896.6084945680932</v>
      </c>
      <c r="AQ27" s="364">
        <f t="shared" si="8"/>
        <v>1963.1883599218736</v>
      </c>
      <c r="AR27" s="364">
        <f>SUM(AR30:AR33)</f>
        <v>1903.5669999999996</v>
      </c>
      <c r="AS27" s="364">
        <f>SUM(AS30:AS33)</f>
        <v>2187.5540000000001</v>
      </c>
      <c r="AT27" s="364">
        <f t="shared" ref="AT27:BQ27" si="9">SUM(AT30:AT33)</f>
        <v>2771.8209999999999</v>
      </c>
      <c r="AU27" s="364">
        <f t="shared" si="9"/>
        <v>3785.5240000000008</v>
      </c>
      <c r="AV27" s="364">
        <f t="shared" si="9"/>
        <v>5004.2709999999997</v>
      </c>
      <c r="AW27" s="364">
        <f t="shared" si="9"/>
        <v>6027.8400000000011</v>
      </c>
      <c r="AX27" s="364">
        <f t="shared" si="9"/>
        <v>6701.0210236028324</v>
      </c>
      <c r="AY27" s="364">
        <f t="shared" si="9"/>
        <v>7259.8193451132465</v>
      </c>
      <c r="AZ27" s="364">
        <f t="shared" si="9"/>
        <v>7627.8412922717607</v>
      </c>
      <c r="BA27" s="364">
        <f t="shared" si="9"/>
        <v>7388.3815092242394</v>
      </c>
      <c r="BB27" s="364">
        <f t="shared" si="9"/>
        <v>7213.0624270478074</v>
      </c>
      <c r="BC27" s="364">
        <f t="shared" si="9"/>
        <v>7066.8309277856351</v>
      </c>
      <c r="BD27" s="364">
        <f t="shared" si="9"/>
        <v>6955.0272430824934</v>
      </c>
      <c r="BE27" s="364">
        <f t="shared" si="9"/>
        <v>7130.0830912703177</v>
      </c>
      <c r="BF27" s="364">
        <f t="shared" si="9"/>
        <v>7853.4141332420995</v>
      </c>
      <c r="BG27" s="364">
        <f t="shared" si="9"/>
        <v>7907.4304242871603</v>
      </c>
      <c r="BH27" s="364">
        <f t="shared" si="9"/>
        <v>8609.1099443174389</v>
      </c>
      <c r="BI27" s="364">
        <f t="shared" si="9"/>
        <v>9364.2666422585644</v>
      </c>
      <c r="BJ27" s="364">
        <f t="shared" si="9"/>
        <v>9979.0686760457666</v>
      </c>
      <c r="BK27" s="364">
        <f t="shared" si="9"/>
        <v>10808.197886514117</v>
      </c>
      <c r="BL27" s="364">
        <f t="shared" si="9"/>
        <v>11599.496940774132</v>
      </c>
      <c r="BM27" s="364">
        <f t="shared" si="9"/>
        <v>14226.791440390265</v>
      </c>
      <c r="BN27" s="364">
        <f t="shared" si="9"/>
        <v>15478.01053884067</v>
      </c>
      <c r="BO27" s="364">
        <f t="shared" si="9"/>
        <v>16578.667176283001</v>
      </c>
      <c r="BP27" s="364">
        <f t="shared" si="9"/>
        <v>17472.491649240532</v>
      </c>
      <c r="BQ27" s="364">
        <f t="shared" si="9"/>
        <v>17625.749532084679</v>
      </c>
      <c r="BR27" s="364">
        <v>17738.510614072031</v>
      </c>
      <c r="BS27" s="364">
        <v>17716.225635332288</v>
      </c>
      <c r="BT27" s="364">
        <v>17111.31100400001</v>
      </c>
      <c r="BU27" s="364">
        <v>16409.14234669273</v>
      </c>
      <c r="BV27" s="364">
        <v>18212.932914959354</v>
      </c>
      <c r="BW27" s="364">
        <v>18516.857565050912</v>
      </c>
      <c r="BX27" s="373">
        <v>18117.021972054958</v>
      </c>
      <c r="BY27" s="373">
        <v>18524.974839706461</v>
      </c>
      <c r="BZ27" s="365">
        <v>18912.48760304815</v>
      </c>
    </row>
    <row r="28" spans="1:78" s="51" customFormat="1" ht="26.25" customHeight="1" x14ac:dyDescent="0.35">
      <c r="A28" s="238"/>
      <c r="B28" s="238" t="s">
        <v>419</v>
      </c>
      <c r="C28" s="4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73"/>
      <c r="BY28" s="373"/>
      <c r="BZ28" s="365"/>
    </row>
    <row r="29" spans="1:78" s="51" customFormat="1" x14ac:dyDescent="0.35">
      <c r="A29" s="44"/>
      <c r="B29" s="119" t="s">
        <v>454</v>
      </c>
      <c r="C29" s="44"/>
      <c r="D29" s="364">
        <v>0</v>
      </c>
      <c r="E29" s="364">
        <v>0</v>
      </c>
      <c r="F29" s="364">
        <v>0</v>
      </c>
      <c r="G29" s="364">
        <v>0</v>
      </c>
      <c r="H29" s="364">
        <v>0</v>
      </c>
      <c r="I29" s="364">
        <v>0</v>
      </c>
      <c r="J29" s="364">
        <v>0</v>
      </c>
      <c r="K29" s="364">
        <v>0</v>
      </c>
      <c r="L29" s="364">
        <v>0</v>
      </c>
      <c r="M29" s="364">
        <v>0</v>
      </c>
      <c r="N29" s="364">
        <v>0</v>
      </c>
      <c r="O29" s="364">
        <v>0</v>
      </c>
      <c r="P29" s="364">
        <v>0</v>
      </c>
      <c r="Q29" s="364">
        <v>0</v>
      </c>
      <c r="R29" s="364">
        <v>0</v>
      </c>
      <c r="S29" s="364">
        <v>0</v>
      </c>
      <c r="T29" s="364">
        <v>0</v>
      </c>
      <c r="U29" s="364">
        <v>0</v>
      </c>
      <c r="V29" s="364">
        <v>0</v>
      </c>
      <c r="W29" s="364">
        <v>0</v>
      </c>
      <c r="X29" s="364">
        <v>0</v>
      </c>
      <c r="Y29" s="364">
        <v>0</v>
      </c>
      <c r="Z29" s="364">
        <v>0</v>
      </c>
      <c r="AA29" s="364">
        <v>0</v>
      </c>
      <c r="AB29" s="364">
        <v>0</v>
      </c>
      <c r="AC29" s="364">
        <v>0</v>
      </c>
      <c r="AD29" s="364">
        <v>0</v>
      </c>
      <c r="AE29" s="364">
        <v>0</v>
      </c>
      <c r="AF29" s="364">
        <v>0</v>
      </c>
      <c r="AG29" s="364">
        <v>0</v>
      </c>
      <c r="AH29" s="364">
        <v>320.9395900106818</v>
      </c>
      <c r="AI29" s="364">
        <v>352.75813604081998</v>
      </c>
      <c r="AJ29" s="364">
        <v>455.35323341022615</v>
      </c>
      <c r="AK29" s="364">
        <v>736.40552867942881</v>
      </c>
      <c r="AL29" s="364">
        <v>946.35929177961918</v>
      </c>
      <c r="AM29" s="364">
        <v>1119.0866247744702</v>
      </c>
      <c r="AN29" s="364">
        <v>1260.4022225303984</v>
      </c>
      <c r="AO29" s="364">
        <v>1413.4558865030046</v>
      </c>
      <c r="AP29" s="364">
        <v>1518.3915054319073</v>
      </c>
      <c r="AQ29" s="364">
        <v>1572.8116400781266</v>
      </c>
      <c r="AR29" s="364">
        <v>1819.8820000000001</v>
      </c>
      <c r="AS29" s="364">
        <v>2044.9829999999999</v>
      </c>
      <c r="AT29" s="364">
        <v>2323.52</v>
      </c>
      <c r="AU29" s="364">
        <v>2573.1280000000002</v>
      </c>
      <c r="AV29" s="364">
        <v>2807.8249999999998</v>
      </c>
      <c r="AW29" s="364">
        <v>3189.0050000000001</v>
      </c>
      <c r="AX29" s="364">
        <v>3402.2148963971672</v>
      </c>
      <c r="AY29" s="364">
        <v>3614.8473488867526</v>
      </c>
      <c r="AZ29" s="364">
        <v>3751.9206727282358</v>
      </c>
      <c r="BA29" s="364">
        <v>3788.0146137757624</v>
      </c>
      <c r="BB29" s="364">
        <v>3851.7417929521921</v>
      </c>
      <c r="BC29" s="364">
        <v>3997.2728888889624</v>
      </c>
      <c r="BD29" s="364">
        <v>4207.3417317175063</v>
      </c>
      <c r="BE29" s="364">
        <v>4458.6120397296809</v>
      </c>
      <c r="BF29" s="364">
        <v>4782.8062827579006</v>
      </c>
      <c r="BG29" s="364">
        <v>4439.9426964228405</v>
      </c>
      <c r="BH29" s="364">
        <v>4548.4601171225586</v>
      </c>
      <c r="BI29" s="364">
        <v>4563.9384927414358</v>
      </c>
      <c r="BJ29" s="364">
        <v>4861.4789099542368</v>
      </c>
      <c r="BK29" s="364">
        <v>4923.6027084858815</v>
      </c>
      <c r="BL29" s="364">
        <v>5503.9442212258709</v>
      </c>
      <c r="BM29" s="364">
        <v>5762.4397376097304</v>
      </c>
      <c r="BN29" s="364">
        <v>5948.9797621593234</v>
      </c>
      <c r="BO29" s="364">
        <v>6241.622946717006</v>
      </c>
      <c r="BP29" s="364">
        <v>6427.139962759471</v>
      </c>
      <c r="BQ29" s="364">
        <v>6544.0581409153201</v>
      </c>
      <c r="BR29" s="364">
        <v>6578.0549409279665</v>
      </c>
      <c r="BS29" s="364">
        <v>6527.4880116677159</v>
      </c>
      <c r="BT29" s="364">
        <v>6329.2889150000001</v>
      </c>
      <c r="BU29" s="364"/>
      <c r="BV29" s="364"/>
      <c r="BW29" s="364"/>
      <c r="BX29" s="373"/>
      <c r="BY29" s="373"/>
      <c r="BZ29" s="365"/>
    </row>
    <row r="30" spans="1:78" s="51" customFormat="1" ht="22.5" customHeight="1" x14ac:dyDescent="0.35">
      <c r="A30" s="44"/>
      <c r="B30" s="119" t="s">
        <v>365</v>
      </c>
      <c r="C30" s="44"/>
      <c r="D30" s="364">
        <v>0</v>
      </c>
      <c r="E30" s="364">
        <v>0</v>
      </c>
      <c r="F30" s="364">
        <v>0</v>
      </c>
      <c r="G30" s="364">
        <v>0</v>
      </c>
      <c r="H30" s="364">
        <v>0</v>
      </c>
      <c r="I30" s="364">
        <v>0</v>
      </c>
      <c r="J30" s="364">
        <v>0</v>
      </c>
      <c r="K30" s="364">
        <v>0</v>
      </c>
      <c r="L30" s="364">
        <v>0</v>
      </c>
      <c r="M30" s="364">
        <v>0</v>
      </c>
      <c r="N30" s="364">
        <v>0</v>
      </c>
      <c r="O30" s="364">
        <v>0</v>
      </c>
      <c r="P30" s="364">
        <v>0</v>
      </c>
      <c r="Q30" s="364">
        <v>0</v>
      </c>
      <c r="R30" s="364">
        <v>0</v>
      </c>
      <c r="S30" s="364">
        <v>0</v>
      </c>
      <c r="T30" s="364">
        <v>0</v>
      </c>
      <c r="U30" s="364">
        <v>0</v>
      </c>
      <c r="V30" s="364">
        <v>0</v>
      </c>
      <c r="W30" s="364">
        <v>0</v>
      </c>
      <c r="X30" s="364">
        <v>0</v>
      </c>
      <c r="Y30" s="364">
        <v>0</v>
      </c>
      <c r="Z30" s="364">
        <v>0</v>
      </c>
      <c r="AA30" s="364">
        <v>0</v>
      </c>
      <c r="AB30" s="364">
        <v>0</v>
      </c>
      <c r="AC30" s="364">
        <v>0</v>
      </c>
      <c r="AD30" s="364">
        <v>0</v>
      </c>
      <c r="AE30" s="364">
        <v>0</v>
      </c>
      <c r="AF30" s="364">
        <v>0</v>
      </c>
      <c r="AG30" s="364">
        <v>0</v>
      </c>
      <c r="AH30" s="364">
        <v>51.497172727332845</v>
      </c>
      <c r="AI30" s="364">
        <v>56.414147956273574</v>
      </c>
      <c r="AJ30" s="364">
        <v>72.615417878922116</v>
      </c>
      <c r="AK30" s="364">
        <v>117.78692276529311</v>
      </c>
      <c r="AL30" s="364">
        <v>151.22362386540289</v>
      </c>
      <c r="AM30" s="364">
        <v>178.70507247687672</v>
      </c>
      <c r="AN30" s="364">
        <v>201.80019075346371</v>
      </c>
      <c r="AO30" s="364">
        <v>225.35883833034222</v>
      </c>
      <c r="AP30" s="364">
        <v>242.96586799409306</v>
      </c>
      <c r="AQ30" s="364">
        <v>251.3770479196252</v>
      </c>
      <c r="AR30" s="364">
        <v>219.61099999999999</v>
      </c>
      <c r="AS30" s="364">
        <v>302.30599999999998</v>
      </c>
      <c r="AT30" s="364">
        <v>415.50300000000004</v>
      </c>
      <c r="AU30" s="364">
        <v>549.82100000000003</v>
      </c>
      <c r="AV30" s="364">
        <v>722.96500000000003</v>
      </c>
      <c r="AW30" s="364">
        <v>963.53300000000002</v>
      </c>
      <c r="AX30" s="364">
        <v>1237.7020586775143</v>
      </c>
      <c r="AY30" s="364">
        <v>1440.7675679371928</v>
      </c>
      <c r="AZ30" s="364">
        <v>1632.1173192887268</v>
      </c>
      <c r="BA30" s="364">
        <v>1783.2014949487759</v>
      </c>
      <c r="BB30" s="364">
        <v>1966.2753495570933</v>
      </c>
      <c r="BC30" s="364">
        <v>2143.4684371455282</v>
      </c>
      <c r="BD30" s="364">
        <v>2303.1767229957381</v>
      </c>
      <c r="BE30" s="364">
        <v>2531.7035246192022</v>
      </c>
      <c r="BF30" s="364">
        <v>2999.4614887041653</v>
      </c>
      <c r="BG30" s="364">
        <v>2966.6712049912694</v>
      </c>
      <c r="BH30" s="364">
        <v>3201.5130041258617</v>
      </c>
      <c r="BI30" s="364">
        <v>3472.5465205192463</v>
      </c>
      <c r="BJ30" s="364">
        <v>3760.9241738617989</v>
      </c>
      <c r="BK30" s="364">
        <v>3996.4280011900032</v>
      </c>
      <c r="BL30" s="364">
        <v>4244.6051546596109</v>
      </c>
      <c r="BM30" s="364">
        <v>4816.6368835239837</v>
      </c>
      <c r="BN30" s="364">
        <v>5116.2278732207014</v>
      </c>
      <c r="BO30" s="364">
        <v>5469.0315633652781</v>
      </c>
      <c r="BP30" s="364">
        <v>5737.9549651022062</v>
      </c>
      <c r="BQ30" s="364">
        <v>5906.7941022493942</v>
      </c>
      <c r="BR30" s="364">
        <v>6506.7348483009719</v>
      </c>
      <c r="BS30" s="364">
        <v>6964.344186289647</v>
      </c>
      <c r="BT30" s="364">
        <v>7015.2522599964095</v>
      </c>
      <c r="BU30" s="364"/>
      <c r="BV30" s="364"/>
      <c r="BW30" s="364"/>
      <c r="BX30" s="373"/>
      <c r="BY30" s="373"/>
      <c r="BZ30" s="365"/>
    </row>
    <row r="31" spans="1:78" s="51" customFormat="1" x14ac:dyDescent="0.35">
      <c r="A31" s="44"/>
      <c r="B31" s="119" t="s">
        <v>421</v>
      </c>
      <c r="C31" s="44"/>
      <c r="D31" s="364">
        <v>0</v>
      </c>
      <c r="E31" s="364">
        <v>0</v>
      </c>
      <c r="F31" s="364">
        <v>0</v>
      </c>
      <c r="G31" s="364">
        <v>0</v>
      </c>
      <c r="H31" s="364">
        <v>0</v>
      </c>
      <c r="I31" s="364">
        <v>0</v>
      </c>
      <c r="J31" s="364">
        <v>0</v>
      </c>
      <c r="K31" s="364">
        <v>0</v>
      </c>
      <c r="L31" s="364">
        <v>0</v>
      </c>
      <c r="M31" s="364">
        <v>0</v>
      </c>
      <c r="N31" s="364">
        <v>0</v>
      </c>
      <c r="O31" s="364">
        <v>0</v>
      </c>
      <c r="P31" s="364">
        <v>0</v>
      </c>
      <c r="Q31" s="364">
        <v>0</v>
      </c>
      <c r="R31" s="364">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168.08730332909167</v>
      </c>
      <c r="AI31" s="364">
        <v>184.99751749637238</v>
      </c>
      <c r="AJ31" s="364">
        <v>239.23474572028033</v>
      </c>
      <c r="AK31" s="364">
        <v>386.48978982576017</v>
      </c>
      <c r="AL31" s="364">
        <v>497.02647197775968</v>
      </c>
      <c r="AM31" s="364">
        <v>587.578235170884</v>
      </c>
      <c r="AN31" s="364">
        <v>661.2712513369687</v>
      </c>
      <c r="AO31" s="364">
        <v>741.87435234499264</v>
      </c>
      <c r="AP31" s="364">
        <v>797.59674087542669</v>
      </c>
      <c r="AQ31" s="364">
        <v>825.30668435995631</v>
      </c>
      <c r="AR31" s="364">
        <v>605.18799999999999</v>
      </c>
      <c r="AS31" s="364">
        <v>725.47699999999998</v>
      </c>
      <c r="AT31" s="364">
        <v>943.97500000000002</v>
      </c>
      <c r="AU31" s="364">
        <v>1292.8490000000002</v>
      </c>
      <c r="AV31" s="364">
        <v>1634.97</v>
      </c>
      <c r="AW31" s="364">
        <v>1949.7149999999999</v>
      </c>
      <c r="AX31" s="364">
        <v>2178.8338293619486</v>
      </c>
      <c r="AY31" s="364">
        <v>2410.3410278276319</v>
      </c>
      <c r="AZ31" s="364">
        <v>2602.0677779938896</v>
      </c>
      <c r="BA31" s="364">
        <v>2613.3758641330728</v>
      </c>
      <c r="BB31" s="364">
        <v>2654.0090183747411</v>
      </c>
      <c r="BC31" s="364">
        <v>2717.25314288246</v>
      </c>
      <c r="BD31" s="364">
        <v>2631.7231073019957</v>
      </c>
      <c r="BE31" s="364">
        <v>2676.4827117072482</v>
      </c>
      <c r="BF31" s="364">
        <v>2863.2198953002007</v>
      </c>
      <c r="BG31" s="364">
        <v>3002.8396047330152</v>
      </c>
      <c r="BH31" s="364">
        <v>3231.1334929200289</v>
      </c>
      <c r="BI31" s="364">
        <v>3522.8486328112713</v>
      </c>
      <c r="BJ31" s="364">
        <v>3676.4928151004046</v>
      </c>
      <c r="BK31" s="364">
        <v>3930.1189148811586</v>
      </c>
      <c r="BL31" s="364">
        <v>4122.4846621636352</v>
      </c>
      <c r="BM31" s="364">
        <v>4731.9697243651808</v>
      </c>
      <c r="BN31" s="364">
        <v>5152.3156460949622</v>
      </c>
      <c r="BO31" s="364">
        <v>5488.63957396979</v>
      </c>
      <c r="BP31" s="364">
        <v>5687.7660422616582</v>
      </c>
      <c r="BQ31" s="364">
        <v>5692.0412985289258</v>
      </c>
      <c r="BR31" s="364">
        <v>5596.288435049948</v>
      </c>
      <c r="BS31" s="364">
        <v>5467.8613278076509</v>
      </c>
      <c r="BT31" s="364">
        <v>5175.8452222501146</v>
      </c>
      <c r="BU31" s="364"/>
      <c r="BV31" s="364"/>
      <c r="BW31" s="364"/>
      <c r="BX31" s="373"/>
      <c r="BY31" s="373"/>
      <c r="BZ31" s="365"/>
    </row>
    <row r="32" spans="1:78" s="51" customFormat="1" x14ac:dyDescent="0.35">
      <c r="A32" s="160"/>
      <c r="B32" s="119" t="s">
        <v>320</v>
      </c>
      <c r="C32" s="44"/>
      <c r="D32" s="364">
        <v>0</v>
      </c>
      <c r="E32" s="364">
        <v>0</v>
      </c>
      <c r="F32" s="364">
        <v>0</v>
      </c>
      <c r="G32" s="364">
        <v>0</v>
      </c>
      <c r="H32" s="364">
        <v>0</v>
      </c>
      <c r="I32" s="364">
        <v>0</v>
      </c>
      <c r="J32" s="364">
        <v>0</v>
      </c>
      <c r="K32" s="364">
        <v>0</v>
      </c>
      <c r="L32" s="364">
        <v>0</v>
      </c>
      <c r="M32" s="364">
        <v>0</v>
      </c>
      <c r="N32" s="364">
        <v>0</v>
      </c>
      <c r="O32" s="364">
        <v>0</v>
      </c>
      <c r="P32" s="364">
        <v>0</v>
      </c>
      <c r="Q32" s="364">
        <v>0</v>
      </c>
      <c r="R32" s="364">
        <v>0</v>
      </c>
      <c r="S32" s="364">
        <v>0</v>
      </c>
      <c r="T32" s="364">
        <v>0</v>
      </c>
      <c r="U32" s="364">
        <v>0</v>
      </c>
      <c r="V32" s="364">
        <v>0</v>
      </c>
      <c r="W32" s="364">
        <v>0</v>
      </c>
      <c r="X32" s="364">
        <v>0</v>
      </c>
      <c r="Y32" s="364">
        <v>0</v>
      </c>
      <c r="Z32" s="364">
        <v>0</v>
      </c>
      <c r="AA32" s="364">
        <v>0</v>
      </c>
      <c r="AB32" s="364">
        <v>0</v>
      </c>
      <c r="AC32" s="364">
        <v>0</v>
      </c>
      <c r="AD32" s="364">
        <v>0</v>
      </c>
      <c r="AE32" s="364">
        <v>0</v>
      </c>
      <c r="AF32" s="364">
        <v>0</v>
      </c>
      <c r="AG32" s="364">
        <v>0</v>
      </c>
      <c r="AH32" s="364">
        <v>167.7572054033308</v>
      </c>
      <c r="AI32" s="364">
        <v>184.83191810654029</v>
      </c>
      <c r="AJ32" s="364">
        <v>238.69433276913807</v>
      </c>
      <c r="AK32" s="364">
        <v>385.67308278503288</v>
      </c>
      <c r="AL32" s="364">
        <v>495.78191354102592</v>
      </c>
      <c r="AM32" s="364">
        <v>586.16955262509271</v>
      </c>
      <c r="AN32" s="364">
        <v>659.48966179596255</v>
      </c>
      <c r="AO32" s="364">
        <v>740.17522248237037</v>
      </c>
      <c r="AP32" s="364">
        <v>795.69381732493002</v>
      </c>
      <c r="AQ32" s="364">
        <v>824.05582000417701</v>
      </c>
      <c r="AR32" s="364">
        <v>827.64699999999993</v>
      </c>
      <c r="AS32" s="364">
        <v>856.07600000000002</v>
      </c>
      <c r="AT32" s="364">
        <v>998.779</v>
      </c>
      <c r="AU32" s="364">
        <v>1447.0230000000001</v>
      </c>
      <c r="AV32" s="364">
        <v>2057.3580000000002</v>
      </c>
      <c r="AW32" s="364">
        <v>2331.1950000000002</v>
      </c>
      <c r="AX32" s="364">
        <v>2407.7275243945537</v>
      </c>
      <c r="AY32" s="364">
        <v>2329.3000610574099</v>
      </c>
      <c r="AZ32" s="364">
        <v>2177.215384967817</v>
      </c>
      <c r="BA32" s="364">
        <v>1713.8246039972835</v>
      </c>
      <c r="BB32" s="364">
        <v>1410.9078789879757</v>
      </c>
      <c r="BC32" s="364">
        <v>1214.0820612666143</v>
      </c>
      <c r="BD32" s="364">
        <v>1085.7342355085079</v>
      </c>
      <c r="BE32" s="364">
        <v>1001.1096309288404</v>
      </c>
      <c r="BF32" s="364">
        <v>1053.6159987005542</v>
      </c>
      <c r="BG32" s="364">
        <v>956.77120862113122</v>
      </c>
      <c r="BH32" s="364">
        <v>1087.8137888204469</v>
      </c>
      <c r="BI32" s="364">
        <v>1160.1935787766724</v>
      </c>
      <c r="BJ32" s="364">
        <v>1245.1512127626136</v>
      </c>
      <c r="BK32" s="364">
        <v>1315.7849954177275</v>
      </c>
      <c r="BL32" s="364">
        <v>1528.2356823684902</v>
      </c>
      <c r="BM32" s="364">
        <v>2474.492773813538</v>
      </c>
      <c r="BN32" s="364">
        <v>2492.3723448820447</v>
      </c>
      <c r="BO32" s="364">
        <v>2602.272972800276</v>
      </c>
      <c r="BP32" s="364">
        <v>2678.532284898341</v>
      </c>
      <c r="BQ32" s="364">
        <v>2355.381181651002</v>
      </c>
      <c r="BR32" s="364">
        <v>1753.117847664269</v>
      </c>
      <c r="BS32" s="364">
        <v>1374.1237680959821</v>
      </c>
      <c r="BT32" s="364">
        <v>1130.7432728882734</v>
      </c>
      <c r="BU32" s="364"/>
      <c r="BV32" s="364"/>
      <c r="BW32" s="364"/>
      <c r="BX32" s="373"/>
      <c r="BY32" s="373"/>
      <c r="BZ32" s="365"/>
    </row>
    <row r="33" spans="1:78" s="51" customFormat="1" x14ac:dyDescent="0.35">
      <c r="A33" s="44"/>
      <c r="B33" s="119" t="s">
        <v>422</v>
      </c>
      <c r="C33" s="44"/>
      <c r="D33" s="364">
        <v>0</v>
      </c>
      <c r="E33" s="364">
        <v>0</v>
      </c>
      <c r="F33" s="364">
        <v>0</v>
      </c>
      <c r="G33" s="364">
        <v>0</v>
      </c>
      <c r="H33" s="364">
        <v>0</v>
      </c>
      <c r="I33" s="364">
        <v>0</v>
      </c>
      <c r="J33" s="364">
        <v>0</v>
      </c>
      <c r="K33" s="364">
        <v>0</v>
      </c>
      <c r="L33" s="364">
        <v>0</v>
      </c>
      <c r="M33" s="364">
        <v>0</v>
      </c>
      <c r="N33" s="364">
        <v>0</v>
      </c>
      <c r="O33" s="364">
        <v>0</v>
      </c>
      <c r="P33" s="364">
        <v>0</v>
      </c>
      <c r="Q33" s="364">
        <v>0</v>
      </c>
      <c r="R33" s="364">
        <v>0</v>
      </c>
      <c r="S33" s="364">
        <v>0</v>
      </c>
      <c r="T33" s="364">
        <v>0</v>
      </c>
      <c r="U33" s="364">
        <v>0</v>
      </c>
      <c r="V33" s="364">
        <v>0</v>
      </c>
      <c r="W33" s="364">
        <v>0</v>
      </c>
      <c r="X33" s="364">
        <v>0</v>
      </c>
      <c r="Y33" s="364">
        <v>0</v>
      </c>
      <c r="Z33" s="364">
        <v>0</v>
      </c>
      <c r="AA33" s="364">
        <v>0</v>
      </c>
      <c r="AB33" s="364">
        <v>0</v>
      </c>
      <c r="AC33" s="364">
        <v>0</v>
      </c>
      <c r="AD33" s="364">
        <v>0</v>
      </c>
      <c r="AE33" s="364">
        <v>0</v>
      </c>
      <c r="AF33" s="364">
        <v>0</v>
      </c>
      <c r="AG33" s="364">
        <v>0</v>
      </c>
      <c r="AH33" s="364">
        <v>12.718728529562867</v>
      </c>
      <c r="AI33" s="364">
        <v>13.998280399993689</v>
      </c>
      <c r="AJ33" s="364">
        <v>18.102270221433344</v>
      </c>
      <c r="AK33" s="364">
        <v>29.244675944485095</v>
      </c>
      <c r="AL33" s="364">
        <v>37.608698836192275</v>
      </c>
      <c r="AM33" s="364">
        <v>44.460514952676363</v>
      </c>
      <c r="AN33" s="364">
        <v>50.036673583206834</v>
      </c>
      <c r="AO33" s="364">
        <v>56.135700339289997</v>
      </c>
      <c r="AP33" s="364">
        <v>60.352068373643192</v>
      </c>
      <c r="AQ33" s="364">
        <v>62.448807638114886</v>
      </c>
      <c r="AR33" s="364">
        <v>251.12099999999964</v>
      </c>
      <c r="AS33" s="364">
        <v>303.69499999999999</v>
      </c>
      <c r="AT33" s="364">
        <v>413.56399999999968</v>
      </c>
      <c r="AU33" s="364">
        <v>495.83100000000047</v>
      </c>
      <c r="AV33" s="364">
        <v>588.97799999999972</v>
      </c>
      <c r="AW33" s="364">
        <v>783.39700000000119</v>
      </c>
      <c r="AX33" s="364">
        <v>876.75761116881586</v>
      </c>
      <c r="AY33" s="364">
        <v>1079.4106882910114</v>
      </c>
      <c r="AZ33" s="364">
        <v>1216.4408100213277</v>
      </c>
      <c r="BA33" s="364">
        <v>1277.9795461451065</v>
      </c>
      <c r="BB33" s="364">
        <v>1181.8701801279974</v>
      </c>
      <c r="BC33" s="364">
        <v>992.02728649103301</v>
      </c>
      <c r="BD33" s="364">
        <v>934.39317727625121</v>
      </c>
      <c r="BE33" s="364">
        <v>920.78722401502739</v>
      </c>
      <c r="BF33" s="364">
        <v>937.11675053717931</v>
      </c>
      <c r="BG33" s="364">
        <v>981.1484059417445</v>
      </c>
      <c r="BH33" s="364">
        <v>1088.6496584511015</v>
      </c>
      <c r="BI33" s="364">
        <v>1208.6779101513739</v>
      </c>
      <c r="BJ33" s="364">
        <v>1296.5004743209502</v>
      </c>
      <c r="BK33" s="364">
        <v>1565.8659750252277</v>
      </c>
      <c r="BL33" s="364">
        <v>1704.1714415823972</v>
      </c>
      <c r="BM33" s="364">
        <v>2203.6920586875649</v>
      </c>
      <c r="BN33" s="364">
        <v>2717.0946746429627</v>
      </c>
      <c r="BO33" s="364">
        <v>3018.723066147656</v>
      </c>
      <c r="BP33" s="364">
        <v>3368.2383569783251</v>
      </c>
      <c r="BQ33" s="364">
        <v>3671.532949655355</v>
      </c>
      <c r="BR33" s="364">
        <v>3882.3694830568411</v>
      </c>
      <c r="BS33" s="364">
        <v>3909.8963531390082</v>
      </c>
      <c r="BT33" s="364">
        <v>3789.4702488652092</v>
      </c>
      <c r="BU33" s="364"/>
      <c r="BV33" s="364"/>
      <c r="BW33" s="364"/>
      <c r="BX33" s="373"/>
      <c r="BY33" s="373"/>
      <c r="BZ33" s="365"/>
    </row>
    <row r="34" spans="1:78" s="51" customFormat="1" x14ac:dyDescent="0.35">
      <c r="A34" s="44"/>
      <c r="B34" s="119" t="s">
        <v>418</v>
      </c>
      <c r="C34" s="44"/>
      <c r="D34" s="364">
        <f t="shared" ref="D34:AI34" si="10">SUM(D30:D33)</f>
        <v>0</v>
      </c>
      <c r="E34" s="364">
        <f t="shared" si="10"/>
        <v>0</v>
      </c>
      <c r="F34" s="364">
        <f t="shared" si="10"/>
        <v>0</v>
      </c>
      <c r="G34" s="364">
        <f t="shared" si="10"/>
        <v>0</v>
      </c>
      <c r="H34" s="364">
        <f t="shared" si="10"/>
        <v>0</v>
      </c>
      <c r="I34" s="364">
        <f t="shared" si="10"/>
        <v>0</v>
      </c>
      <c r="J34" s="364">
        <f t="shared" si="10"/>
        <v>0</v>
      </c>
      <c r="K34" s="364">
        <f t="shared" si="10"/>
        <v>0</v>
      </c>
      <c r="L34" s="364">
        <f t="shared" si="10"/>
        <v>0</v>
      </c>
      <c r="M34" s="364">
        <f t="shared" si="10"/>
        <v>0</v>
      </c>
      <c r="N34" s="364">
        <f t="shared" si="10"/>
        <v>0</v>
      </c>
      <c r="O34" s="364">
        <f t="shared" si="10"/>
        <v>0</v>
      </c>
      <c r="P34" s="364">
        <f t="shared" si="10"/>
        <v>0</v>
      </c>
      <c r="Q34" s="364">
        <f t="shared" si="10"/>
        <v>0</v>
      </c>
      <c r="R34" s="364">
        <f t="shared" si="10"/>
        <v>0</v>
      </c>
      <c r="S34" s="364">
        <f t="shared" si="10"/>
        <v>0</v>
      </c>
      <c r="T34" s="364">
        <f t="shared" si="10"/>
        <v>0</v>
      </c>
      <c r="U34" s="364">
        <f t="shared" si="10"/>
        <v>0</v>
      </c>
      <c r="V34" s="364">
        <f t="shared" si="10"/>
        <v>0</v>
      </c>
      <c r="W34" s="364">
        <f t="shared" si="10"/>
        <v>0</v>
      </c>
      <c r="X34" s="364">
        <f t="shared" si="10"/>
        <v>0</v>
      </c>
      <c r="Y34" s="364">
        <f t="shared" si="10"/>
        <v>0</v>
      </c>
      <c r="Z34" s="364">
        <f t="shared" si="10"/>
        <v>0</v>
      </c>
      <c r="AA34" s="364">
        <f t="shared" si="10"/>
        <v>0</v>
      </c>
      <c r="AB34" s="364">
        <f t="shared" si="10"/>
        <v>0</v>
      </c>
      <c r="AC34" s="364">
        <f t="shared" si="10"/>
        <v>0</v>
      </c>
      <c r="AD34" s="364">
        <f t="shared" si="10"/>
        <v>0</v>
      </c>
      <c r="AE34" s="364">
        <f t="shared" si="10"/>
        <v>0</v>
      </c>
      <c r="AF34" s="364">
        <f t="shared" si="10"/>
        <v>0</v>
      </c>
      <c r="AG34" s="364">
        <f t="shared" si="10"/>
        <v>0</v>
      </c>
      <c r="AH34" s="364">
        <f t="shared" si="10"/>
        <v>400.06040998931815</v>
      </c>
      <c r="AI34" s="364">
        <f t="shared" si="10"/>
        <v>440.24186395917997</v>
      </c>
      <c r="AJ34" s="364">
        <f t="shared" ref="AJ34:BQ34" si="11">SUM(AJ30:AJ33)</f>
        <v>568.64676658977396</v>
      </c>
      <c r="AK34" s="364">
        <f t="shared" si="11"/>
        <v>919.19447132057121</v>
      </c>
      <c r="AL34" s="364">
        <f t="shared" si="11"/>
        <v>1181.6407082203809</v>
      </c>
      <c r="AM34" s="364">
        <f t="shared" si="11"/>
        <v>1396.9133752255298</v>
      </c>
      <c r="AN34" s="364">
        <f t="shared" si="11"/>
        <v>1572.5977774696016</v>
      </c>
      <c r="AO34" s="364">
        <f t="shared" si="11"/>
        <v>1763.5441134969951</v>
      </c>
      <c r="AP34" s="364">
        <f t="shared" si="11"/>
        <v>1896.6084945680932</v>
      </c>
      <c r="AQ34" s="364">
        <f t="shared" si="11"/>
        <v>1963.1883599218736</v>
      </c>
      <c r="AR34" s="364">
        <f t="shared" si="11"/>
        <v>1903.5669999999996</v>
      </c>
      <c r="AS34" s="364">
        <f t="shared" si="11"/>
        <v>2187.5540000000001</v>
      </c>
      <c r="AT34" s="364">
        <f t="shared" si="11"/>
        <v>2771.8209999999999</v>
      </c>
      <c r="AU34" s="364">
        <f t="shared" si="11"/>
        <v>3785.5240000000008</v>
      </c>
      <c r="AV34" s="364">
        <f t="shared" si="11"/>
        <v>5004.2709999999997</v>
      </c>
      <c r="AW34" s="364">
        <f t="shared" si="11"/>
        <v>6027.8400000000011</v>
      </c>
      <c r="AX34" s="364">
        <f t="shared" si="11"/>
        <v>6701.0210236028324</v>
      </c>
      <c r="AY34" s="364">
        <f t="shared" si="11"/>
        <v>7259.8193451132465</v>
      </c>
      <c r="AZ34" s="364">
        <f t="shared" si="11"/>
        <v>7627.8412922717607</v>
      </c>
      <c r="BA34" s="364">
        <f t="shared" si="11"/>
        <v>7388.3815092242394</v>
      </c>
      <c r="BB34" s="364">
        <f t="shared" si="11"/>
        <v>7213.0624270478074</v>
      </c>
      <c r="BC34" s="364">
        <f t="shared" si="11"/>
        <v>7066.8309277856351</v>
      </c>
      <c r="BD34" s="364">
        <f t="shared" si="11"/>
        <v>6955.0272430824934</v>
      </c>
      <c r="BE34" s="364">
        <f t="shared" si="11"/>
        <v>7130.0830912703177</v>
      </c>
      <c r="BF34" s="364">
        <f t="shared" si="11"/>
        <v>7853.4141332420995</v>
      </c>
      <c r="BG34" s="364">
        <f t="shared" si="11"/>
        <v>7907.4304242871603</v>
      </c>
      <c r="BH34" s="364">
        <f t="shared" si="11"/>
        <v>8609.1099443174389</v>
      </c>
      <c r="BI34" s="364">
        <f t="shared" si="11"/>
        <v>9364.2666422585644</v>
      </c>
      <c r="BJ34" s="364">
        <f t="shared" si="11"/>
        <v>9979.0686760457666</v>
      </c>
      <c r="BK34" s="364">
        <f t="shared" si="11"/>
        <v>10808.197886514117</v>
      </c>
      <c r="BL34" s="364">
        <f t="shared" si="11"/>
        <v>11599.496940774132</v>
      </c>
      <c r="BM34" s="364">
        <f t="shared" si="11"/>
        <v>14226.791440390265</v>
      </c>
      <c r="BN34" s="364">
        <f t="shared" si="11"/>
        <v>15478.01053884067</v>
      </c>
      <c r="BO34" s="364">
        <f t="shared" si="11"/>
        <v>16578.667176283001</v>
      </c>
      <c r="BP34" s="364">
        <f t="shared" si="11"/>
        <v>17472.491649240532</v>
      </c>
      <c r="BQ34" s="364">
        <f t="shared" si="11"/>
        <v>17625.749532084679</v>
      </c>
      <c r="BR34" s="364">
        <f>SUM(BR30:BR33)</f>
        <v>17738.510614072031</v>
      </c>
      <c r="BS34" s="364">
        <f>SUM(BS30:BS33)</f>
        <v>17716.225635332288</v>
      </c>
      <c r="BT34" s="364">
        <f>SUM(BT30:BT33)</f>
        <v>17111.31100400001</v>
      </c>
      <c r="BU34" s="364"/>
      <c r="BV34" s="364"/>
      <c r="BW34" s="364"/>
      <c r="BX34" s="373"/>
      <c r="BY34" s="373"/>
      <c r="BZ34" s="365"/>
    </row>
    <row r="35" spans="1:78" s="51" customFormat="1" ht="26.25" customHeight="1" x14ac:dyDescent="0.35">
      <c r="A35" s="238"/>
      <c r="B35" s="238" t="s">
        <v>424</v>
      </c>
      <c r="C35" s="4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73"/>
      <c r="BY35" s="373"/>
      <c r="BZ35" s="365"/>
    </row>
    <row r="36" spans="1:78" s="51" customFormat="1" x14ac:dyDescent="0.35">
      <c r="A36" s="44"/>
      <c r="B36" s="119" t="s">
        <v>455</v>
      </c>
      <c r="C36" s="44"/>
      <c r="D36" s="364">
        <f t="shared" ref="D36:BO36" si="12">SUM(D37:D39)</f>
        <v>0</v>
      </c>
      <c r="E36" s="364">
        <f t="shared" si="12"/>
        <v>0</v>
      </c>
      <c r="F36" s="364">
        <f t="shared" si="12"/>
        <v>0</v>
      </c>
      <c r="G36" s="364">
        <f t="shared" si="12"/>
        <v>0</v>
      </c>
      <c r="H36" s="364">
        <f t="shared" si="12"/>
        <v>0</v>
      </c>
      <c r="I36" s="364">
        <f t="shared" si="12"/>
        <v>0</v>
      </c>
      <c r="J36" s="364">
        <f t="shared" si="12"/>
        <v>0</v>
      </c>
      <c r="K36" s="364">
        <f t="shared" si="12"/>
        <v>0</v>
      </c>
      <c r="L36" s="364">
        <f t="shared" si="12"/>
        <v>0</v>
      </c>
      <c r="M36" s="364">
        <f t="shared" si="12"/>
        <v>0</v>
      </c>
      <c r="N36" s="364">
        <f t="shared" si="12"/>
        <v>0</v>
      </c>
      <c r="O36" s="364">
        <f t="shared" si="12"/>
        <v>0</v>
      </c>
      <c r="P36" s="364">
        <f t="shared" si="12"/>
        <v>0</v>
      </c>
      <c r="Q36" s="364">
        <f t="shared" si="12"/>
        <v>0</v>
      </c>
      <c r="R36" s="364">
        <f t="shared" si="12"/>
        <v>0</v>
      </c>
      <c r="S36" s="364">
        <f t="shared" si="12"/>
        <v>0</v>
      </c>
      <c r="T36" s="364">
        <f t="shared" si="12"/>
        <v>0</v>
      </c>
      <c r="U36" s="364">
        <f t="shared" si="12"/>
        <v>0</v>
      </c>
      <c r="V36" s="364">
        <f t="shared" si="12"/>
        <v>0</v>
      </c>
      <c r="W36" s="364">
        <f t="shared" si="12"/>
        <v>0</v>
      </c>
      <c r="X36" s="364">
        <f t="shared" si="12"/>
        <v>0</v>
      </c>
      <c r="Y36" s="364">
        <f t="shared" si="12"/>
        <v>0</v>
      </c>
      <c r="Z36" s="364">
        <f t="shared" si="12"/>
        <v>0</v>
      </c>
      <c r="AA36" s="364">
        <f t="shared" si="12"/>
        <v>0</v>
      </c>
      <c r="AB36" s="364">
        <f t="shared" si="12"/>
        <v>0</v>
      </c>
      <c r="AC36" s="364">
        <f t="shared" si="12"/>
        <v>0</v>
      </c>
      <c r="AD36" s="364">
        <f t="shared" si="12"/>
        <v>0</v>
      </c>
      <c r="AE36" s="364">
        <f t="shared" si="12"/>
        <v>0</v>
      </c>
      <c r="AF36" s="364">
        <f t="shared" si="12"/>
        <v>0</v>
      </c>
      <c r="AG36" s="364">
        <f t="shared" si="12"/>
        <v>0</v>
      </c>
      <c r="AH36" s="364">
        <f t="shared" si="12"/>
        <v>0</v>
      </c>
      <c r="AI36" s="364">
        <f t="shared" si="12"/>
        <v>0</v>
      </c>
      <c r="AJ36" s="364">
        <f t="shared" si="12"/>
        <v>0</v>
      </c>
      <c r="AK36" s="364">
        <f t="shared" si="12"/>
        <v>0</v>
      </c>
      <c r="AL36" s="364">
        <f t="shared" si="12"/>
        <v>0</v>
      </c>
      <c r="AM36" s="364">
        <f t="shared" si="12"/>
        <v>0</v>
      </c>
      <c r="AN36" s="364">
        <f t="shared" si="12"/>
        <v>0</v>
      </c>
      <c r="AO36" s="364">
        <f t="shared" si="12"/>
        <v>0</v>
      </c>
      <c r="AP36" s="364">
        <f t="shared" si="12"/>
        <v>0</v>
      </c>
      <c r="AQ36" s="364">
        <f t="shared" si="12"/>
        <v>0</v>
      </c>
      <c r="AR36" s="364">
        <f t="shared" si="12"/>
        <v>0</v>
      </c>
      <c r="AS36" s="364">
        <f t="shared" si="12"/>
        <v>0</v>
      </c>
      <c r="AT36" s="364">
        <f t="shared" si="12"/>
        <v>0</v>
      </c>
      <c r="AU36" s="364">
        <f t="shared" si="12"/>
        <v>3945.2429999999995</v>
      </c>
      <c r="AV36" s="364">
        <f t="shared" si="12"/>
        <v>4566.0839999999998</v>
      </c>
      <c r="AW36" s="364">
        <f t="shared" si="12"/>
        <v>5028.2650000000003</v>
      </c>
      <c r="AX36" s="364">
        <f t="shared" si="12"/>
        <v>5228.0419039999997</v>
      </c>
      <c r="AY36" s="364">
        <f t="shared" si="12"/>
        <v>5429.9853480000002</v>
      </c>
      <c r="AZ36" s="364">
        <f t="shared" si="12"/>
        <v>5569.4310189999997</v>
      </c>
      <c r="BA36" s="364">
        <f t="shared" si="12"/>
        <v>5497.5839940000005</v>
      </c>
      <c r="BB36" s="364">
        <f t="shared" si="12"/>
        <v>5404.9490960500007</v>
      </c>
      <c r="BC36" s="364">
        <f t="shared" si="12"/>
        <v>5344.7178286746339</v>
      </c>
      <c r="BD36" s="364">
        <f t="shared" si="12"/>
        <v>5258.2453963295238</v>
      </c>
      <c r="BE36" s="364">
        <f t="shared" si="12"/>
        <v>5282.4608215130647</v>
      </c>
      <c r="BF36" s="364">
        <f t="shared" si="12"/>
        <v>5405.2562457978129</v>
      </c>
      <c r="BG36" s="364">
        <f t="shared" si="12"/>
        <v>5027.4844449073989</v>
      </c>
      <c r="BH36" s="364">
        <f t="shared" si="12"/>
        <v>5200.1678251855656</v>
      </c>
      <c r="BI36" s="364">
        <f t="shared" si="12"/>
        <v>5262.5853160000006</v>
      </c>
      <c r="BJ36" s="364">
        <f t="shared" si="12"/>
        <v>5369.7323449999994</v>
      </c>
      <c r="BK36" s="364">
        <f t="shared" si="12"/>
        <v>5453.8794030000026</v>
      </c>
      <c r="BL36" s="364">
        <f t="shared" si="12"/>
        <v>5368.0309109999998</v>
      </c>
      <c r="BM36" s="364">
        <f t="shared" si="12"/>
        <v>5469.5985130000008</v>
      </c>
      <c r="BN36" s="364">
        <f t="shared" si="12"/>
        <v>5405.4632049999982</v>
      </c>
      <c r="BO36" s="364">
        <f t="shared" si="12"/>
        <v>5577.6619860000001</v>
      </c>
      <c r="BP36" s="364">
        <f t="shared" ref="BP36:BU36" si="13">SUM(BP37:BP39)</f>
        <v>5877.8337030000021</v>
      </c>
      <c r="BQ36" s="364">
        <f t="shared" si="13"/>
        <v>5949.4745670000011</v>
      </c>
      <c r="BR36" s="364">
        <f t="shared" si="13"/>
        <v>5996.8369509999993</v>
      </c>
      <c r="BS36" s="364">
        <f t="shared" si="13"/>
        <v>5971.5869620000003</v>
      </c>
      <c r="BT36" s="364">
        <f t="shared" si="13"/>
        <v>5801.1453980000006</v>
      </c>
      <c r="BU36" s="364">
        <f t="shared" si="13"/>
        <v>5520.0571249683671</v>
      </c>
      <c r="BV36" s="364">
        <f>SUM(BV37:BV39)</f>
        <v>5812.6688441527785</v>
      </c>
      <c r="BW36" s="364">
        <f>SUM(BW37:BW39)</f>
        <v>5790.1933750440985</v>
      </c>
      <c r="BX36" s="373">
        <f>SUM(BX37:BX39)</f>
        <v>5921.3694625108355</v>
      </c>
      <c r="BY36" s="373">
        <f>SUM(BY37:BY39)</f>
        <v>6067.5222610079636</v>
      </c>
      <c r="BZ36" s="365">
        <f>SUM(BZ37:BZ39)</f>
        <v>6208.6203936315833</v>
      </c>
    </row>
    <row r="37" spans="1:78" s="51" customFormat="1" x14ac:dyDescent="0.35">
      <c r="A37" s="44"/>
      <c r="B37" s="265" t="s">
        <v>425</v>
      </c>
      <c r="C37" s="44"/>
      <c r="D37" s="364" t="s">
        <v>405</v>
      </c>
      <c r="E37" s="364" t="s">
        <v>405</v>
      </c>
      <c r="F37" s="364" t="s">
        <v>405</v>
      </c>
      <c r="G37" s="364" t="s">
        <v>405</v>
      </c>
      <c r="H37" s="364" t="s">
        <v>405</v>
      </c>
      <c r="I37" s="364" t="s">
        <v>405</v>
      </c>
      <c r="J37" s="364" t="s">
        <v>405</v>
      </c>
      <c r="K37" s="364" t="s">
        <v>405</v>
      </c>
      <c r="L37" s="364" t="s">
        <v>405</v>
      </c>
      <c r="M37" s="364" t="s">
        <v>405</v>
      </c>
      <c r="N37" s="364" t="s">
        <v>405</v>
      </c>
      <c r="O37" s="364" t="s">
        <v>405</v>
      </c>
      <c r="P37" s="364" t="s">
        <v>405</v>
      </c>
      <c r="Q37" s="364" t="s">
        <v>405</v>
      </c>
      <c r="R37" s="364" t="s">
        <v>405</v>
      </c>
      <c r="S37" s="364" t="s">
        <v>405</v>
      </c>
      <c r="T37" s="364" t="s">
        <v>405</v>
      </c>
      <c r="U37" s="364" t="s">
        <v>405</v>
      </c>
      <c r="V37" s="364" t="s">
        <v>405</v>
      </c>
      <c r="W37" s="364" t="s">
        <v>405</v>
      </c>
      <c r="X37" s="364" t="s">
        <v>405</v>
      </c>
      <c r="Y37" s="364" t="s">
        <v>405</v>
      </c>
      <c r="Z37" s="364" t="s">
        <v>405</v>
      </c>
      <c r="AA37" s="364" t="s">
        <v>405</v>
      </c>
      <c r="AB37" s="364" t="s">
        <v>405</v>
      </c>
      <c r="AC37" s="364" t="s">
        <v>405</v>
      </c>
      <c r="AD37" s="364" t="s">
        <v>405</v>
      </c>
      <c r="AE37" s="364" t="s">
        <v>405</v>
      </c>
      <c r="AF37" s="364" t="s">
        <v>405</v>
      </c>
      <c r="AG37" s="364" t="s">
        <v>405</v>
      </c>
      <c r="AH37" s="364" t="s">
        <v>405</v>
      </c>
      <c r="AI37" s="364" t="s">
        <v>405</v>
      </c>
      <c r="AJ37" s="364" t="s">
        <v>405</v>
      </c>
      <c r="AK37" s="364" t="s">
        <v>405</v>
      </c>
      <c r="AL37" s="364" t="s">
        <v>405</v>
      </c>
      <c r="AM37" s="364" t="s">
        <v>405</v>
      </c>
      <c r="AN37" s="364" t="s">
        <v>405</v>
      </c>
      <c r="AO37" s="364" t="s">
        <v>405</v>
      </c>
      <c r="AP37" s="364" t="s">
        <v>405</v>
      </c>
      <c r="AQ37" s="364" t="s">
        <v>405</v>
      </c>
      <c r="AR37" s="364" t="s">
        <v>405</v>
      </c>
      <c r="AS37" s="364" t="s">
        <v>405</v>
      </c>
      <c r="AT37" s="364" t="s">
        <v>405</v>
      </c>
      <c r="AU37" s="364">
        <v>3236.7390749716378</v>
      </c>
      <c r="AV37" s="364">
        <v>3777.160321579041</v>
      </c>
      <c r="AW37" s="364">
        <v>4181.6408677259369</v>
      </c>
      <c r="AX37" s="364">
        <v>4354.828047</v>
      </c>
      <c r="AY37" s="364">
        <v>4537.4679940000005</v>
      </c>
      <c r="AZ37" s="364">
        <v>4634.1636629999994</v>
      </c>
      <c r="BA37" s="364">
        <v>4535.8971240000001</v>
      </c>
      <c r="BB37" s="364">
        <v>4440.2668552700006</v>
      </c>
      <c r="BC37" s="364">
        <v>4375.6373696746332</v>
      </c>
      <c r="BD37" s="364">
        <v>4287.3265713295241</v>
      </c>
      <c r="BE37" s="364">
        <v>4295.7709825130651</v>
      </c>
      <c r="BF37" s="364">
        <v>4378.7157327978121</v>
      </c>
      <c r="BG37" s="364">
        <v>4215.6524239073988</v>
      </c>
      <c r="BH37" s="364">
        <v>4369.9485561855663</v>
      </c>
      <c r="BI37" s="364">
        <v>4418.6826030000011</v>
      </c>
      <c r="BJ37" s="364">
        <v>4504.6312519999992</v>
      </c>
      <c r="BK37" s="364">
        <v>4581.3157550000024</v>
      </c>
      <c r="BL37" s="364">
        <v>4510.0732129999997</v>
      </c>
      <c r="BM37" s="364">
        <v>4583.9270970000007</v>
      </c>
      <c r="BN37" s="364">
        <v>4509.0307519999978</v>
      </c>
      <c r="BO37" s="364">
        <v>4682.9926180000002</v>
      </c>
      <c r="BP37" s="364">
        <v>4958.7607460000017</v>
      </c>
      <c r="BQ37" s="364">
        <v>5047.1581330000008</v>
      </c>
      <c r="BR37" s="364">
        <v>5091.0835709999992</v>
      </c>
      <c r="BS37" s="364">
        <v>5058.5009950000003</v>
      </c>
      <c r="BT37" s="364">
        <v>4893.5645820000009</v>
      </c>
      <c r="BU37" s="364">
        <v>4624.4661426107223</v>
      </c>
      <c r="BV37" s="364">
        <v>4835.0232897200431</v>
      </c>
      <c r="BW37" s="364">
        <v>4779.9362298668648</v>
      </c>
      <c r="BX37" s="373">
        <v>4884.3664465161428</v>
      </c>
      <c r="BY37" s="373">
        <v>5002.4230438651703</v>
      </c>
      <c r="BZ37" s="365">
        <v>5116.1018721798418</v>
      </c>
    </row>
    <row r="38" spans="1:78" s="51" customFormat="1" x14ac:dyDescent="0.35">
      <c r="A38" s="44"/>
      <c r="B38" s="265" t="s">
        <v>426</v>
      </c>
      <c r="C38" s="44"/>
      <c r="D38" s="364" t="s">
        <v>405</v>
      </c>
      <c r="E38" s="364" t="s">
        <v>405</v>
      </c>
      <c r="F38" s="364" t="s">
        <v>405</v>
      </c>
      <c r="G38" s="364" t="s">
        <v>405</v>
      </c>
      <c r="H38" s="364" t="s">
        <v>405</v>
      </c>
      <c r="I38" s="364" t="s">
        <v>405</v>
      </c>
      <c r="J38" s="364" t="s">
        <v>405</v>
      </c>
      <c r="K38" s="364" t="s">
        <v>405</v>
      </c>
      <c r="L38" s="364" t="s">
        <v>405</v>
      </c>
      <c r="M38" s="364" t="s">
        <v>405</v>
      </c>
      <c r="N38" s="364" t="s">
        <v>405</v>
      </c>
      <c r="O38" s="364" t="s">
        <v>405</v>
      </c>
      <c r="P38" s="364" t="s">
        <v>405</v>
      </c>
      <c r="Q38" s="364" t="s">
        <v>405</v>
      </c>
      <c r="R38" s="364" t="s">
        <v>405</v>
      </c>
      <c r="S38" s="364" t="s">
        <v>405</v>
      </c>
      <c r="T38" s="364" t="s">
        <v>405</v>
      </c>
      <c r="U38" s="364" t="s">
        <v>405</v>
      </c>
      <c r="V38" s="364" t="s">
        <v>405</v>
      </c>
      <c r="W38" s="364" t="s">
        <v>405</v>
      </c>
      <c r="X38" s="364" t="s">
        <v>405</v>
      </c>
      <c r="Y38" s="364" t="s">
        <v>405</v>
      </c>
      <c r="Z38" s="364" t="s">
        <v>405</v>
      </c>
      <c r="AA38" s="364" t="s">
        <v>405</v>
      </c>
      <c r="AB38" s="364" t="s">
        <v>405</v>
      </c>
      <c r="AC38" s="364" t="s">
        <v>405</v>
      </c>
      <c r="AD38" s="364" t="s">
        <v>405</v>
      </c>
      <c r="AE38" s="364" t="s">
        <v>405</v>
      </c>
      <c r="AF38" s="364" t="s">
        <v>405</v>
      </c>
      <c r="AG38" s="364" t="s">
        <v>405</v>
      </c>
      <c r="AH38" s="364" t="s">
        <v>405</v>
      </c>
      <c r="AI38" s="364" t="s">
        <v>405</v>
      </c>
      <c r="AJ38" s="364" t="s">
        <v>405</v>
      </c>
      <c r="AK38" s="364" t="s">
        <v>405</v>
      </c>
      <c r="AL38" s="364" t="s">
        <v>405</v>
      </c>
      <c r="AM38" s="364" t="s">
        <v>405</v>
      </c>
      <c r="AN38" s="364" t="s">
        <v>405</v>
      </c>
      <c r="AO38" s="364" t="s">
        <v>405</v>
      </c>
      <c r="AP38" s="364" t="s">
        <v>405</v>
      </c>
      <c r="AQ38" s="364" t="s">
        <v>405</v>
      </c>
      <c r="AR38" s="364" t="s">
        <v>405</v>
      </c>
      <c r="AS38" s="364" t="s">
        <v>405</v>
      </c>
      <c r="AT38" s="364" t="s">
        <v>405</v>
      </c>
      <c r="AU38" s="364">
        <v>183.55250930270057</v>
      </c>
      <c r="AV38" s="364">
        <v>215.76524734087627</v>
      </c>
      <c r="AW38" s="364">
        <v>233.48116452688467</v>
      </c>
      <c r="AX38" s="364">
        <v>249.68303599999999</v>
      </c>
      <c r="AY38" s="364">
        <v>261.47803500000003</v>
      </c>
      <c r="AZ38" s="364">
        <v>270.25333700000004</v>
      </c>
      <c r="BA38" s="364">
        <v>267.80757900000003</v>
      </c>
      <c r="BB38" s="364">
        <v>266.30177027999997</v>
      </c>
      <c r="BC38" s="364">
        <v>267.94469299999997</v>
      </c>
      <c r="BD38" s="364">
        <v>270.05906600000003</v>
      </c>
      <c r="BE38" s="364">
        <v>273.37646599999994</v>
      </c>
      <c r="BF38" s="364">
        <v>283.87166200000001</v>
      </c>
      <c r="BG38" s="364">
        <v>272.87907999999999</v>
      </c>
      <c r="BH38" s="364">
        <v>273.85431499999993</v>
      </c>
      <c r="BI38" s="364">
        <v>281.61558000000008</v>
      </c>
      <c r="BJ38" s="364">
        <v>289.47423800000001</v>
      </c>
      <c r="BK38" s="364">
        <v>298.57093800000001</v>
      </c>
      <c r="BL38" s="364">
        <v>265.65446399999996</v>
      </c>
      <c r="BM38" s="364">
        <v>250.632768</v>
      </c>
      <c r="BN38" s="364">
        <v>232.66302899999994</v>
      </c>
      <c r="BO38" s="364">
        <v>220.99752100000003</v>
      </c>
      <c r="BP38" s="364">
        <v>229.47088200000007</v>
      </c>
      <c r="BQ38" s="364">
        <v>230.47488800000002</v>
      </c>
      <c r="BR38" s="364">
        <v>230.44787599999995</v>
      </c>
      <c r="BS38" s="364">
        <v>235.603419</v>
      </c>
      <c r="BT38" s="364">
        <v>238.79134599999998</v>
      </c>
      <c r="BU38" s="364">
        <v>239.96147455854648</v>
      </c>
      <c r="BV38" s="364">
        <v>264.28755859741273</v>
      </c>
      <c r="BW38" s="364">
        <v>275.64152349735394</v>
      </c>
      <c r="BX38" s="373">
        <v>281.5852344185999</v>
      </c>
      <c r="BY38" s="373">
        <v>288.42322562003346</v>
      </c>
      <c r="BZ38" s="365">
        <v>295.04911217604081</v>
      </c>
    </row>
    <row r="39" spans="1:78" s="51" customFormat="1" x14ac:dyDescent="0.35">
      <c r="A39" s="44"/>
      <c r="B39" s="265" t="s">
        <v>427</v>
      </c>
      <c r="C39" s="44"/>
      <c r="D39" s="364" t="s">
        <v>405</v>
      </c>
      <c r="E39" s="364" t="s">
        <v>405</v>
      </c>
      <c r="F39" s="364" t="s">
        <v>405</v>
      </c>
      <c r="G39" s="364" t="s">
        <v>405</v>
      </c>
      <c r="H39" s="364" t="s">
        <v>405</v>
      </c>
      <c r="I39" s="364" t="s">
        <v>405</v>
      </c>
      <c r="J39" s="364" t="s">
        <v>405</v>
      </c>
      <c r="K39" s="364" t="s">
        <v>405</v>
      </c>
      <c r="L39" s="364" t="s">
        <v>405</v>
      </c>
      <c r="M39" s="364" t="s">
        <v>405</v>
      </c>
      <c r="N39" s="364" t="s">
        <v>405</v>
      </c>
      <c r="O39" s="364" t="s">
        <v>405</v>
      </c>
      <c r="P39" s="364" t="s">
        <v>405</v>
      </c>
      <c r="Q39" s="364" t="s">
        <v>405</v>
      </c>
      <c r="R39" s="364" t="s">
        <v>405</v>
      </c>
      <c r="S39" s="364" t="s">
        <v>405</v>
      </c>
      <c r="T39" s="364" t="s">
        <v>405</v>
      </c>
      <c r="U39" s="364" t="s">
        <v>405</v>
      </c>
      <c r="V39" s="364" t="s">
        <v>405</v>
      </c>
      <c r="W39" s="364" t="s">
        <v>405</v>
      </c>
      <c r="X39" s="364" t="s">
        <v>405</v>
      </c>
      <c r="Y39" s="364" t="s">
        <v>405</v>
      </c>
      <c r="Z39" s="364" t="s">
        <v>405</v>
      </c>
      <c r="AA39" s="364" t="s">
        <v>405</v>
      </c>
      <c r="AB39" s="364" t="s">
        <v>405</v>
      </c>
      <c r="AC39" s="364" t="s">
        <v>405</v>
      </c>
      <c r="AD39" s="364" t="s">
        <v>405</v>
      </c>
      <c r="AE39" s="364" t="s">
        <v>405</v>
      </c>
      <c r="AF39" s="364" t="s">
        <v>405</v>
      </c>
      <c r="AG39" s="364" t="s">
        <v>405</v>
      </c>
      <c r="AH39" s="364" t="s">
        <v>405</v>
      </c>
      <c r="AI39" s="364" t="s">
        <v>405</v>
      </c>
      <c r="AJ39" s="364" t="s">
        <v>405</v>
      </c>
      <c r="AK39" s="364" t="s">
        <v>405</v>
      </c>
      <c r="AL39" s="364" t="s">
        <v>405</v>
      </c>
      <c r="AM39" s="364" t="s">
        <v>405</v>
      </c>
      <c r="AN39" s="364" t="s">
        <v>405</v>
      </c>
      <c r="AO39" s="364" t="s">
        <v>405</v>
      </c>
      <c r="AP39" s="364" t="s">
        <v>405</v>
      </c>
      <c r="AQ39" s="364" t="s">
        <v>405</v>
      </c>
      <c r="AR39" s="364" t="s">
        <v>405</v>
      </c>
      <c r="AS39" s="364" t="s">
        <v>405</v>
      </c>
      <c r="AT39" s="364" t="s">
        <v>405</v>
      </c>
      <c r="AU39" s="364">
        <v>524.95141572566149</v>
      </c>
      <c r="AV39" s="364">
        <v>573.15843108008266</v>
      </c>
      <c r="AW39" s="364">
        <v>613.142967747179</v>
      </c>
      <c r="AX39" s="364">
        <v>623.53082099999983</v>
      </c>
      <c r="AY39" s="364">
        <v>631.03931899999998</v>
      </c>
      <c r="AZ39" s="364">
        <v>665.01401899999996</v>
      </c>
      <c r="BA39" s="364">
        <v>693.87929099999985</v>
      </c>
      <c r="BB39" s="364">
        <v>698.3804705</v>
      </c>
      <c r="BC39" s="364">
        <v>701.13576599999999</v>
      </c>
      <c r="BD39" s="364">
        <v>700.85975900000005</v>
      </c>
      <c r="BE39" s="364">
        <v>713.31337299999996</v>
      </c>
      <c r="BF39" s="364">
        <v>742.66885100000002</v>
      </c>
      <c r="BG39" s="364">
        <v>538.95294100000001</v>
      </c>
      <c r="BH39" s="364">
        <v>556.36495400000001</v>
      </c>
      <c r="BI39" s="364">
        <v>562.28713300000015</v>
      </c>
      <c r="BJ39" s="364">
        <v>575.62685500000009</v>
      </c>
      <c r="BK39" s="364">
        <v>573.99270999999999</v>
      </c>
      <c r="BL39" s="364">
        <v>592.30323399999986</v>
      </c>
      <c r="BM39" s="364">
        <v>635.03864799999997</v>
      </c>
      <c r="BN39" s="364">
        <v>663.76942399999973</v>
      </c>
      <c r="BO39" s="364">
        <v>673.67184699999996</v>
      </c>
      <c r="BP39" s="364">
        <v>689.60207500000024</v>
      </c>
      <c r="BQ39" s="364">
        <v>671.84154600000011</v>
      </c>
      <c r="BR39" s="364">
        <v>675.30550399999993</v>
      </c>
      <c r="BS39" s="364">
        <v>677.48254800000007</v>
      </c>
      <c r="BT39" s="364">
        <v>668.78947000000005</v>
      </c>
      <c r="BU39" s="364">
        <v>655.62950779909841</v>
      </c>
      <c r="BV39" s="364">
        <v>713.35799583532264</v>
      </c>
      <c r="BW39" s="364">
        <v>734.61562167988029</v>
      </c>
      <c r="BX39" s="373">
        <v>755.41778157609303</v>
      </c>
      <c r="BY39" s="373">
        <v>776.67599152275943</v>
      </c>
      <c r="BZ39" s="365">
        <v>797.46940927570108</v>
      </c>
    </row>
    <row r="40" spans="1:78" s="51" customFormat="1" ht="26.25" customHeight="1" x14ac:dyDescent="0.35">
      <c r="A40" s="44"/>
      <c r="B40" s="119" t="s">
        <v>451</v>
      </c>
      <c r="C40" s="44"/>
      <c r="D40" s="364">
        <f t="shared" ref="D40:AI40" si="14">SUM(D41:D43)</f>
        <v>0</v>
      </c>
      <c r="E40" s="364">
        <f t="shared" si="14"/>
        <v>0</v>
      </c>
      <c r="F40" s="364">
        <f t="shared" si="14"/>
        <v>0</v>
      </c>
      <c r="G40" s="364">
        <f t="shared" si="14"/>
        <v>0</v>
      </c>
      <c r="H40" s="364">
        <f t="shared" si="14"/>
        <v>0</v>
      </c>
      <c r="I40" s="364">
        <f t="shared" si="14"/>
        <v>0</v>
      </c>
      <c r="J40" s="364">
        <f t="shared" si="14"/>
        <v>0</v>
      </c>
      <c r="K40" s="364">
        <f t="shared" si="14"/>
        <v>0</v>
      </c>
      <c r="L40" s="364">
        <f t="shared" si="14"/>
        <v>0</v>
      </c>
      <c r="M40" s="364">
        <f t="shared" si="14"/>
        <v>0</v>
      </c>
      <c r="N40" s="364">
        <f t="shared" si="14"/>
        <v>0</v>
      </c>
      <c r="O40" s="364">
        <f t="shared" si="14"/>
        <v>0</v>
      </c>
      <c r="P40" s="364">
        <f t="shared" si="14"/>
        <v>0</v>
      </c>
      <c r="Q40" s="364">
        <f t="shared" si="14"/>
        <v>0</v>
      </c>
      <c r="R40" s="364">
        <f t="shared" si="14"/>
        <v>0</v>
      </c>
      <c r="S40" s="364">
        <f t="shared" si="14"/>
        <v>0</v>
      </c>
      <c r="T40" s="364">
        <f t="shared" si="14"/>
        <v>0</v>
      </c>
      <c r="U40" s="364">
        <f t="shared" si="14"/>
        <v>0</v>
      </c>
      <c r="V40" s="364">
        <f t="shared" si="14"/>
        <v>0</v>
      </c>
      <c r="W40" s="364">
        <f t="shared" si="14"/>
        <v>0</v>
      </c>
      <c r="X40" s="364">
        <f t="shared" si="14"/>
        <v>0</v>
      </c>
      <c r="Y40" s="364">
        <f t="shared" si="14"/>
        <v>0</v>
      </c>
      <c r="Z40" s="364">
        <f t="shared" si="14"/>
        <v>0</v>
      </c>
      <c r="AA40" s="364">
        <f t="shared" si="14"/>
        <v>0</v>
      </c>
      <c r="AB40" s="364">
        <f t="shared" si="14"/>
        <v>0</v>
      </c>
      <c r="AC40" s="364">
        <f t="shared" si="14"/>
        <v>0</v>
      </c>
      <c r="AD40" s="364">
        <f t="shared" si="14"/>
        <v>0</v>
      </c>
      <c r="AE40" s="364">
        <f t="shared" si="14"/>
        <v>0</v>
      </c>
      <c r="AF40" s="364">
        <f t="shared" si="14"/>
        <v>0</v>
      </c>
      <c r="AG40" s="364">
        <f t="shared" si="14"/>
        <v>0</v>
      </c>
      <c r="AH40" s="364">
        <f t="shared" si="14"/>
        <v>0</v>
      </c>
      <c r="AI40" s="364">
        <f t="shared" si="14"/>
        <v>0</v>
      </c>
      <c r="AJ40" s="364">
        <f t="shared" ref="AJ40:BU40" si="15">SUM(AJ41:AJ43)</f>
        <v>0</v>
      </c>
      <c r="AK40" s="364">
        <f t="shared" si="15"/>
        <v>0</v>
      </c>
      <c r="AL40" s="364">
        <f t="shared" si="15"/>
        <v>0</v>
      </c>
      <c r="AM40" s="364">
        <f t="shared" si="15"/>
        <v>0</v>
      </c>
      <c r="AN40" s="364">
        <f t="shared" si="15"/>
        <v>0</v>
      </c>
      <c r="AO40" s="364">
        <f t="shared" si="15"/>
        <v>0</v>
      </c>
      <c r="AP40" s="364">
        <f t="shared" si="15"/>
        <v>0</v>
      </c>
      <c r="AQ40" s="364">
        <f t="shared" si="15"/>
        <v>0</v>
      </c>
      <c r="AR40" s="364">
        <f t="shared" si="15"/>
        <v>0</v>
      </c>
      <c r="AS40" s="364">
        <f t="shared" si="15"/>
        <v>0</v>
      </c>
      <c r="AT40" s="364">
        <f t="shared" si="15"/>
        <v>0</v>
      </c>
      <c r="AU40" s="364">
        <f t="shared" si="15"/>
        <v>2413.4089999999997</v>
      </c>
      <c r="AV40" s="364">
        <f t="shared" si="15"/>
        <v>3246.0120000000002</v>
      </c>
      <c r="AW40" s="364">
        <f t="shared" si="15"/>
        <v>4188.58</v>
      </c>
      <c r="AX40" s="364">
        <f t="shared" si="15"/>
        <v>4875.1940160000004</v>
      </c>
      <c r="AY40" s="364">
        <f t="shared" si="15"/>
        <v>5444.6813459999994</v>
      </c>
      <c r="AZ40" s="364">
        <f t="shared" si="15"/>
        <v>5810.3309459999982</v>
      </c>
      <c r="BA40" s="364">
        <f t="shared" si="15"/>
        <v>5678.8121289999999</v>
      </c>
      <c r="BB40" s="364">
        <f t="shared" si="15"/>
        <v>5659.8551239500011</v>
      </c>
      <c r="BC40" s="364">
        <f t="shared" si="15"/>
        <v>5719.3859879999654</v>
      </c>
      <c r="BD40" s="364">
        <f t="shared" si="15"/>
        <v>5904.123578470475</v>
      </c>
      <c r="BE40" s="364">
        <f t="shared" si="15"/>
        <v>6306.2343094869357</v>
      </c>
      <c r="BF40" s="364">
        <f t="shared" si="15"/>
        <v>7230.9641702021872</v>
      </c>
      <c r="BG40" s="364">
        <f t="shared" si="15"/>
        <v>7319.8412333400011</v>
      </c>
      <c r="BH40" s="364">
        <f t="shared" si="15"/>
        <v>7957.4022362544338</v>
      </c>
      <c r="BI40" s="364">
        <f t="shared" si="15"/>
        <v>8665.6198189999977</v>
      </c>
      <c r="BJ40" s="364">
        <f t="shared" si="15"/>
        <v>9470.8152410000039</v>
      </c>
      <c r="BK40" s="364">
        <f t="shared" si="15"/>
        <v>10277.921191999998</v>
      </c>
      <c r="BL40" s="364">
        <f t="shared" si="15"/>
        <v>11735.410251000003</v>
      </c>
      <c r="BM40" s="364">
        <f t="shared" si="15"/>
        <v>14519.632665000001</v>
      </c>
      <c r="BN40" s="364">
        <f t="shared" si="15"/>
        <v>16021.527095999994</v>
      </c>
      <c r="BO40" s="364">
        <f t="shared" si="15"/>
        <v>17242.628137000007</v>
      </c>
      <c r="BP40" s="364">
        <f t="shared" si="15"/>
        <v>18021.797909000001</v>
      </c>
      <c r="BQ40" s="364">
        <f t="shared" si="15"/>
        <v>18220.333105999998</v>
      </c>
      <c r="BR40" s="364">
        <f t="shared" si="15"/>
        <v>18319.728604</v>
      </c>
      <c r="BS40" s="364">
        <f t="shared" si="15"/>
        <v>18272.126685000003</v>
      </c>
      <c r="BT40" s="364">
        <f t="shared" si="15"/>
        <v>17639.454521000003</v>
      </c>
      <c r="BU40" s="364">
        <f t="shared" si="15"/>
        <v>16973.001847925429</v>
      </c>
      <c r="BV40" s="364">
        <f>SUM(BV41:BV43)</f>
        <v>18142.089590593474</v>
      </c>
      <c r="BW40" s="364">
        <f>SUM(BW41:BW43)</f>
        <v>18246.533218703411</v>
      </c>
      <c r="BX40" s="373">
        <f>SUM(BX41:BX43)</f>
        <v>17695.190513351594</v>
      </c>
      <c r="BY40" s="373">
        <f>SUM(BY41:BY43)</f>
        <v>18049.685829992843</v>
      </c>
      <c r="BZ40" s="365">
        <f>SUM(BZ41:BZ43)</f>
        <v>18423.074354563745</v>
      </c>
    </row>
    <row r="41" spans="1:78" s="51" customFormat="1" x14ac:dyDescent="0.35">
      <c r="A41" s="44"/>
      <c r="B41" s="265" t="s">
        <v>425</v>
      </c>
      <c r="C41" s="44"/>
      <c r="D41" s="364" t="s">
        <v>405</v>
      </c>
      <c r="E41" s="364" t="s">
        <v>405</v>
      </c>
      <c r="F41" s="364" t="s">
        <v>405</v>
      </c>
      <c r="G41" s="364" t="s">
        <v>405</v>
      </c>
      <c r="H41" s="364" t="s">
        <v>405</v>
      </c>
      <c r="I41" s="364" t="s">
        <v>405</v>
      </c>
      <c r="J41" s="364" t="s">
        <v>405</v>
      </c>
      <c r="K41" s="364" t="s">
        <v>405</v>
      </c>
      <c r="L41" s="364" t="s">
        <v>405</v>
      </c>
      <c r="M41" s="364" t="s">
        <v>405</v>
      </c>
      <c r="N41" s="364" t="s">
        <v>405</v>
      </c>
      <c r="O41" s="364" t="s">
        <v>405</v>
      </c>
      <c r="P41" s="364" t="s">
        <v>405</v>
      </c>
      <c r="Q41" s="364" t="s">
        <v>405</v>
      </c>
      <c r="R41" s="364" t="s">
        <v>405</v>
      </c>
      <c r="S41" s="364" t="s">
        <v>405</v>
      </c>
      <c r="T41" s="364" t="s">
        <v>405</v>
      </c>
      <c r="U41" s="364" t="s">
        <v>405</v>
      </c>
      <c r="V41" s="364" t="s">
        <v>405</v>
      </c>
      <c r="W41" s="364" t="s">
        <v>405</v>
      </c>
      <c r="X41" s="364" t="s">
        <v>405</v>
      </c>
      <c r="Y41" s="364" t="s">
        <v>405</v>
      </c>
      <c r="Z41" s="364" t="s">
        <v>405</v>
      </c>
      <c r="AA41" s="364" t="s">
        <v>405</v>
      </c>
      <c r="AB41" s="364" t="s">
        <v>405</v>
      </c>
      <c r="AC41" s="364" t="s">
        <v>405</v>
      </c>
      <c r="AD41" s="364" t="s">
        <v>405</v>
      </c>
      <c r="AE41" s="364" t="s">
        <v>405</v>
      </c>
      <c r="AF41" s="364" t="s">
        <v>405</v>
      </c>
      <c r="AG41" s="364" t="s">
        <v>405</v>
      </c>
      <c r="AH41" s="364" t="s">
        <v>405</v>
      </c>
      <c r="AI41" s="364" t="s">
        <v>405</v>
      </c>
      <c r="AJ41" s="364" t="s">
        <v>405</v>
      </c>
      <c r="AK41" s="364" t="s">
        <v>405</v>
      </c>
      <c r="AL41" s="364" t="s">
        <v>405</v>
      </c>
      <c r="AM41" s="364" t="s">
        <v>405</v>
      </c>
      <c r="AN41" s="364" t="s">
        <v>405</v>
      </c>
      <c r="AO41" s="364" t="s">
        <v>405</v>
      </c>
      <c r="AP41" s="364" t="s">
        <v>405</v>
      </c>
      <c r="AQ41" s="364" t="s">
        <v>405</v>
      </c>
      <c r="AR41" s="364" t="s">
        <v>405</v>
      </c>
      <c r="AS41" s="364" t="s">
        <v>405</v>
      </c>
      <c r="AT41" s="364" t="s">
        <v>405</v>
      </c>
      <c r="AU41" s="364">
        <v>2167.1547548999097</v>
      </c>
      <c r="AV41" s="364">
        <v>2933.9340063665963</v>
      </c>
      <c r="AW41" s="364">
        <v>3808.909900802536</v>
      </c>
      <c r="AX41" s="364">
        <v>4431.8053010000003</v>
      </c>
      <c r="AY41" s="364">
        <v>4945.9247070000001</v>
      </c>
      <c r="AZ41" s="364">
        <v>5272.4258929999987</v>
      </c>
      <c r="BA41" s="364">
        <v>5125.3931899999998</v>
      </c>
      <c r="BB41" s="364">
        <v>5085.6280137300009</v>
      </c>
      <c r="BC41" s="364">
        <v>5127.7575389068625</v>
      </c>
      <c r="BD41" s="364">
        <v>5286.4482749333047</v>
      </c>
      <c r="BE41" s="364">
        <v>5644.5086698518116</v>
      </c>
      <c r="BF41" s="364">
        <v>6440.9761648831518</v>
      </c>
      <c r="BG41" s="364">
        <v>6436.3892621292925</v>
      </c>
      <c r="BH41" s="364">
        <v>7040.1673683997742</v>
      </c>
      <c r="BI41" s="364">
        <v>7712.8027929999989</v>
      </c>
      <c r="BJ41" s="364">
        <v>8463.0670730000038</v>
      </c>
      <c r="BK41" s="364">
        <v>9198.6850749999976</v>
      </c>
      <c r="BL41" s="364">
        <v>10489.469894000003</v>
      </c>
      <c r="BM41" s="364">
        <v>13015.576289000001</v>
      </c>
      <c r="BN41" s="364">
        <v>14364.520094999996</v>
      </c>
      <c r="BO41" s="364">
        <v>15453.731155000005</v>
      </c>
      <c r="BP41" s="364">
        <v>16160.501292999999</v>
      </c>
      <c r="BQ41" s="364">
        <v>16348.544953999997</v>
      </c>
      <c r="BR41" s="364">
        <v>16438.019783</v>
      </c>
      <c r="BS41" s="364">
        <v>16388.976737000001</v>
      </c>
      <c r="BT41" s="364">
        <v>15805.191595000006</v>
      </c>
      <c r="BU41" s="364">
        <v>15170.94853933268</v>
      </c>
      <c r="BV41" s="364">
        <v>16169.026955749385</v>
      </c>
      <c r="BW41" s="364">
        <v>16214.297083276848</v>
      </c>
      <c r="BX41" s="373">
        <v>15727.286555513707</v>
      </c>
      <c r="BY41" s="373">
        <v>16034.877434722721</v>
      </c>
      <c r="BZ41" s="365">
        <v>16359.613001640202</v>
      </c>
    </row>
    <row r="42" spans="1:78" s="51" customFormat="1" x14ac:dyDescent="0.35">
      <c r="A42" s="44"/>
      <c r="B42" s="265" t="s">
        <v>426</v>
      </c>
      <c r="C42" s="44"/>
      <c r="D42" s="364" t="s">
        <v>405</v>
      </c>
      <c r="E42" s="364" t="s">
        <v>405</v>
      </c>
      <c r="F42" s="364" t="s">
        <v>405</v>
      </c>
      <c r="G42" s="364" t="s">
        <v>405</v>
      </c>
      <c r="H42" s="364" t="s">
        <v>405</v>
      </c>
      <c r="I42" s="364" t="s">
        <v>405</v>
      </c>
      <c r="J42" s="364" t="s">
        <v>405</v>
      </c>
      <c r="K42" s="364" t="s">
        <v>405</v>
      </c>
      <c r="L42" s="364" t="s">
        <v>405</v>
      </c>
      <c r="M42" s="364" t="s">
        <v>405</v>
      </c>
      <c r="N42" s="364" t="s">
        <v>405</v>
      </c>
      <c r="O42" s="364" t="s">
        <v>405</v>
      </c>
      <c r="P42" s="364" t="s">
        <v>405</v>
      </c>
      <c r="Q42" s="364" t="s">
        <v>405</v>
      </c>
      <c r="R42" s="364" t="s">
        <v>405</v>
      </c>
      <c r="S42" s="364" t="s">
        <v>405</v>
      </c>
      <c r="T42" s="364" t="s">
        <v>405</v>
      </c>
      <c r="U42" s="364" t="s">
        <v>405</v>
      </c>
      <c r="V42" s="364" t="s">
        <v>405</v>
      </c>
      <c r="W42" s="364" t="s">
        <v>405</v>
      </c>
      <c r="X42" s="364" t="s">
        <v>405</v>
      </c>
      <c r="Y42" s="364" t="s">
        <v>405</v>
      </c>
      <c r="Z42" s="364" t="s">
        <v>405</v>
      </c>
      <c r="AA42" s="364" t="s">
        <v>405</v>
      </c>
      <c r="AB42" s="364" t="s">
        <v>405</v>
      </c>
      <c r="AC42" s="364" t="s">
        <v>405</v>
      </c>
      <c r="AD42" s="364" t="s">
        <v>405</v>
      </c>
      <c r="AE42" s="364" t="s">
        <v>405</v>
      </c>
      <c r="AF42" s="364" t="s">
        <v>405</v>
      </c>
      <c r="AG42" s="364" t="s">
        <v>405</v>
      </c>
      <c r="AH42" s="364" t="s">
        <v>405</v>
      </c>
      <c r="AI42" s="364" t="s">
        <v>405</v>
      </c>
      <c r="AJ42" s="364" t="s">
        <v>405</v>
      </c>
      <c r="AK42" s="364" t="s">
        <v>405</v>
      </c>
      <c r="AL42" s="364" t="s">
        <v>405</v>
      </c>
      <c r="AM42" s="364" t="s">
        <v>405</v>
      </c>
      <c r="AN42" s="364" t="s">
        <v>405</v>
      </c>
      <c r="AO42" s="364" t="s">
        <v>405</v>
      </c>
      <c r="AP42" s="364" t="s">
        <v>405</v>
      </c>
      <c r="AQ42" s="364" t="s">
        <v>405</v>
      </c>
      <c r="AR42" s="364" t="s">
        <v>405</v>
      </c>
      <c r="AS42" s="364" t="s">
        <v>405</v>
      </c>
      <c r="AT42" s="364" t="s">
        <v>405</v>
      </c>
      <c r="AU42" s="364">
        <v>109.79860287962624</v>
      </c>
      <c r="AV42" s="364">
        <v>141.66202051450421</v>
      </c>
      <c r="AW42" s="364">
        <v>175.6639341584962</v>
      </c>
      <c r="AX42" s="364">
        <v>202.48892000000004</v>
      </c>
      <c r="AY42" s="364">
        <v>222.72060800000003</v>
      </c>
      <c r="AZ42" s="364">
        <v>236.10433199999997</v>
      </c>
      <c r="BA42" s="364">
        <v>233.49411200000003</v>
      </c>
      <c r="BB42" s="364">
        <v>233.80841371999998</v>
      </c>
      <c r="BC42" s="364">
        <v>239.17032009310364</v>
      </c>
      <c r="BD42" s="364">
        <v>245.04842974875737</v>
      </c>
      <c r="BE42" s="364">
        <v>256.9479966351247</v>
      </c>
      <c r="BF42" s="364">
        <v>289.38963031903631</v>
      </c>
      <c r="BG42" s="364">
        <v>272.54368921070835</v>
      </c>
      <c r="BH42" s="364">
        <v>285.19785585465985</v>
      </c>
      <c r="BI42" s="364">
        <v>301.48449999999997</v>
      </c>
      <c r="BJ42" s="364">
        <v>324.24810600000001</v>
      </c>
      <c r="BK42" s="364">
        <v>357.63231799999994</v>
      </c>
      <c r="BL42" s="364">
        <v>446.53869700000007</v>
      </c>
      <c r="BM42" s="364">
        <v>583.22119599999996</v>
      </c>
      <c r="BN42" s="364">
        <v>660.18464399999982</v>
      </c>
      <c r="BO42" s="364">
        <v>734.82701900000029</v>
      </c>
      <c r="BP42" s="364">
        <v>762.09558300000015</v>
      </c>
      <c r="BQ42" s="364">
        <v>773.47292899999979</v>
      </c>
      <c r="BR42" s="364">
        <v>780.83464700000013</v>
      </c>
      <c r="BS42" s="364">
        <v>788.56670200000008</v>
      </c>
      <c r="BT42" s="364">
        <v>769.92821600000002</v>
      </c>
      <c r="BU42" s="364">
        <v>758.90749005870623</v>
      </c>
      <c r="BV42" s="364">
        <v>832.95282015352541</v>
      </c>
      <c r="BW42" s="364">
        <v>859.02433869591528</v>
      </c>
      <c r="BX42" s="373">
        <v>830.742665046718</v>
      </c>
      <c r="BY42" s="373">
        <v>849.39228168519162</v>
      </c>
      <c r="BZ42" s="365">
        <v>868.77345334663949</v>
      </c>
    </row>
    <row r="43" spans="1:78" s="51" customFormat="1" x14ac:dyDescent="0.35">
      <c r="A43" s="44"/>
      <c r="B43" s="265" t="s">
        <v>427</v>
      </c>
      <c r="C43" s="44"/>
      <c r="D43" s="364" t="s">
        <v>405</v>
      </c>
      <c r="E43" s="364" t="s">
        <v>405</v>
      </c>
      <c r="F43" s="364" t="s">
        <v>405</v>
      </c>
      <c r="G43" s="364" t="s">
        <v>405</v>
      </c>
      <c r="H43" s="364" t="s">
        <v>405</v>
      </c>
      <c r="I43" s="364" t="s">
        <v>405</v>
      </c>
      <c r="J43" s="364" t="s">
        <v>405</v>
      </c>
      <c r="K43" s="364" t="s">
        <v>405</v>
      </c>
      <c r="L43" s="364" t="s">
        <v>405</v>
      </c>
      <c r="M43" s="364" t="s">
        <v>405</v>
      </c>
      <c r="N43" s="364" t="s">
        <v>405</v>
      </c>
      <c r="O43" s="364" t="s">
        <v>405</v>
      </c>
      <c r="P43" s="364" t="s">
        <v>405</v>
      </c>
      <c r="Q43" s="364" t="s">
        <v>405</v>
      </c>
      <c r="R43" s="364" t="s">
        <v>405</v>
      </c>
      <c r="S43" s="364" t="s">
        <v>405</v>
      </c>
      <c r="T43" s="364" t="s">
        <v>405</v>
      </c>
      <c r="U43" s="364" t="s">
        <v>405</v>
      </c>
      <c r="V43" s="364" t="s">
        <v>405</v>
      </c>
      <c r="W43" s="364" t="s">
        <v>405</v>
      </c>
      <c r="X43" s="364" t="s">
        <v>405</v>
      </c>
      <c r="Y43" s="364" t="s">
        <v>405</v>
      </c>
      <c r="Z43" s="364" t="s">
        <v>405</v>
      </c>
      <c r="AA43" s="364" t="s">
        <v>405</v>
      </c>
      <c r="AB43" s="364" t="s">
        <v>405</v>
      </c>
      <c r="AC43" s="364" t="s">
        <v>405</v>
      </c>
      <c r="AD43" s="364" t="s">
        <v>405</v>
      </c>
      <c r="AE43" s="364" t="s">
        <v>405</v>
      </c>
      <c r="AF43" s="364" t="s">
        <v>405</v>
      </c>
      <c r="AG43" s="364" t="s">
        <v>405</v>
      </c>
      <c r="AH43" s="364" t="s">
        <v>405</v>
      </c>
      <c r="AI43" s="364" t="s">
        <v>405</v>
      </c>
      <c r="AJ43" s="364" t="s">
        <v>405</v>
      </c>
      <c r="AK43" s="364" t="s">
        <v>405</v>
      </c>
      <c r="AL43" s="364" t="s">
        <v>405</v>
      </c>
      <c r="AM43" s="364" t="s">
        <v>405</v>
      </c>
      <c r="AN43" s="364" t="s">
        <v>405</v>
      </c>
      <c r="AO43" s="364" t="s">
        <v>405</v>
      </c>
      <c r="AP43" s="364" t="s">
        <v>405</v>
      </c>
      <c r="AQ43" s="364" t="s">
        <v>405</v>
      </c>
      <c r="AR43" s="364" t="s">
        <v>405</v>
      </c>
      <c r="AS43" s="364" t="s">
        <v>405</v>
      </c>
      <c r="AT43" s="364" t="s">
        <v>405</v>
      </c>
      <c r="AU43" s="364">
        <v>136.45564222046383</v>
      </c>
      <c r="AV43" s="364">
        <v>170.41597311889956</v>
      </c>
      <c r="AW43" s="364">
        <v>204.00616503896794</v>
      </c>
      <c r="AX43" s="364">
        <v>240.89979499999998</v>
      </c>
      <c r="AY43" s="364">
        <v>276.03603100000004</v>
      </c>
      <c r="AZ43" s="364">
        <v>301.80072100000007</v>
      </c>
      <c r="BA43" s="364">
        <v>319.92482699999994</v>
      </c>
      <c r="BB43" s="364">
        <v>340.41869650000012</v>
      </c>
      <c r="BC43" s="364">
        <v>352.45812899999993</v>
      </c>
      <c r="BD43" s="364">
        <v>372.62687378841298</v>
      </c>
      <c r="BE43" s="364">
        <v>404.7776429999999</v>
      </c>
      <c r="BF43" s="364">
        <v>500.59837500000003</v>
      </c>
      <c r="BG43" s="364">
        <v>610.90828199999987</v>
      </c>
      <c r="BH43" s="364">
        <v>632.037012</v>
      </c>
      <c r="BI43" s="364">
        <v>651.33252599999992</v>
      </c>
      <c r="BJ43" s="364">
        <v>683.50006199999996</v>
      </c>
      <c r="BK43" s="364">
        <v>721.60379899999998</v>
      </c>
      <c r="BL43" s="364">
        <v>799.40165999999999</v>
      </c>
      <c r="BM43" s="364">
        <v>920.83518000000004</v>
      </c>
      <c r="BN43" s="364">
        <v>996.82235699999978</v>
      </c>
      <c r="BO43" s="364">
        <v>1054.0699630000004</v>
      </c>
      <c r="BP43" s="364">
        <v>1099.2010330000003</v>
      </c>
      <c r="BQ43" s="364">
        <v>1098.3152229999996</v>
      </c>
      <c r="BR43" s="364">
        <v>1100.874174</v>
      </c>
      <c r="BS43" s="364">
        <v>1094.5832460000001</v>
      </c>
      <c r="BT43" s="364">
        <v>1064.3347100000001</v>
      </c>
      <c r="BU43" s="364">
        <v>1043.1458185340425</v>
      </c>
      <c r="BV43" s="364">
        <v>1140.1098146905651</v>
      </c>
      <c r="BW43" s="364">
        <v>1173.2117967306492</v>
      </c>
      <c r="BX43" s="373">
        <v>1137.1612927911692</v>
      </c>
      <c r="BY43" s="373">
        <v>1165.4161135849322</v>
      </c>
      <c r="BZ43" s="365">
        <v>1194.6878995769021</v>
      </c>
    </row>
    <row r="44" spans="1:78" s="51" customFormat="1" ht="26.25" customHeight="1" x14ac:dyDescent="0.35">
      <c r="A44" s="44"/>
      <c r="B44" s="160" t="s">
        <v>430</v>
      </c>
      <c r="C44" s="4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73"/>
      <c r="BY44" s="373"/>
      <c r="BZ44" s="365"/>
    </row>
    <row r="45" spans="1:78" s="51" customFormat="1" x14ac:dyDescent="0.35">
      <c r="A45" s="44"/>
      <c r="B45" s="119" t="s">
        <v>431</v>
      </c>
      <c r="C45" s="44"/>
      <c r="D45" s="364">
        <f t="shared" ref="D45:AT45" si="16">SUM(D46:D48)</f>
        <v>0</v>
      </c>
      <c r="E45" s="364">
        <f t="shared" si="16"/>
        <v>0</v>
      </c>
      <c r="F45" s="364">
        <f t="shared" si="16"/>
        <v>0</v>
      </c>
      <c r="G45" s="364">
        <f t="shared" si="16"/>
        <v>0</v>
      </c>
      <c r="H45" s="364">
        <f t="shared" si="16"/>
        <v>0</v>
      </c>
      <c r="I45" s="364">
        <f t="shared" si="16"/>
        <v>0</v>
      </c>
      <c r="J45" s="364">
        <f t="shared" si="16"/>
        <v>0</v>
      </c>
      <c r="K45" s="364">
        <f t="shared" si="16"/>
        <v>0</v>
      </c>
      <c r="L45" s="364">
        <f t="shared" si="16"/>
        <v>0</v>
      </c>
      <c r="M45" s="364">
        <f t="shared" si="16"/>
        <v>0</v>
      </c>
      <c r="N45" s="364">
        <f t="shared" si="16"/>
        <v>0</v>
      </c>
      <c r="O45" s="364">
        <f t="shared" si="16"/>
        <v>0</v>
      </c>
      <c r="P45" s="364">
        <f t="shared" si="16"/>
        <v>0</v>
      </c>
      <c r="Q45" s="364">
        <f t="shared" si="16"/>
        <v>0</v>
      </c>
      <c r="R45" s="364">
        <f t="shared" si="16"/>
        <v>0</v>
      </c>
      <c r="S45" s="364">
        <f t="shared" si="16"/>
        <v>0</v>
      </c>
      <c r="T45" s="364">
        <f t="shared" si="16"/>
        <v>0</v>
      </c>
      <c r="U45" s="364">
        <f t="shared" si="16"/>
        <v>0</v>
      </c>
      <c r="V45" s="364">
        <f t="shared" si="16"/>
        <v>0</v>
      </c>
      <c r="W45" s="364">
        <f t="shared" si="16"/>
        <v>0</v>
      </c>
      <c r="X45" s="364">
        <f t="shared" si="16"/>
        <v>0</v>
      </c>
      <c r="Y45" s="364">
        <f t="shared" si="16"/>
        <v>0</v>
      </c>
      <c r="Z45" s="364">
        <f t="shared" si="16"/>
        <v>0</v>
      </c>
      <c r="AA45" s="364">
        <f t="shared" si="16"/>
        <v>0</v>
      </c>
      <c r="AB45" s="364">
        <f t="shared" si="16"/>
        <v>0</v>
      </c>
      <c r="AC45" s="364">
        <f t="shared" si="16"/>
        <v>0</v>
      </c>
      <c r="AD45" s="364">
        <f t="shared" si="16"/>
        <v>0</v>
      </c>
      <c r="AE45" s="364">
        <f t="shared" si="16"/>
        <v>0</v>
      </c>
      <c r="AF45" s="364">
        <f t="shared" si="16"/>
        <v>0</v>
      </c>
      <c r="AG45" s="364">
        <f t="shared" si="16"/>
        <v>0</v>
      </c>
      <c r="AH45" s="364">
        <f t="shared" si="16"/>
        <v>0</v>
      </c>
      <c r="AI45" s="364">
        <f t="shared" si="16"/>
        <v>0</v>
      </c>
      <c r="AJ45" s="364">
        <f t="shared" si="16"/>
        <v>0</v>
      </c>
      <c r="AK45" s="364">
        <f t="shared" si="16"/>
        <v>0</v>
      </c>
      <c r="AL45" s="364">
        <f t="shared" si="16"/>
        <v>0</v>
      </c>
      <c r="AM45" s="364">
        <f t="shared" si="16"/>
        <v>0</v>
      </c>
      <c r="AN45" s="364">
        <f t="shared" si="16"/>
        <v>0</v>
      </c>
      <c r="AO45" s="364">
        <f t="shared" si="16"/>
        <v>0</v>
      </c>
      <c r="AP45" s="364">
        <f t="shared" si="16"/>
        <v>0</v>
      </c>
      <c r="AQ45" s="364">
        <f t="shared" si="16"/>
        <v>0</v>
      </c>
      <c r="AR45" s="364">
        <f t="shared" si="16"/>
        <v>0</v>
      </c>
      <c r="AS45" s="364">
        <f t="shared" si="16"/>
        <v>0</v>
      </c>
      <c r="AT45" s="364">
        <f t="shared" si="16"/>
        <v>0</v>
      </c>
      <c r="AU45" s="364">
        <v>2708.66</v>
      </c>
      <c r="AV45" s="364">
        <v>3535.2440000000001</v>
      </c>
      <c r="AW45" s="364">
        <v>4454.2159999999994</v>
      </c>
      <c r="AX45" s="364">
        <f t="shared" ref="AX45:BT45" si="17">SUM(AX46:AX48)</f>
        <v>5113.3546770751864</v>
      </c>
      <c r="AY45" s="364">
        <f t="shared" si="17"/>
        <v>5651.4439407474802</v>
      </c>
      <c r="AZ45" s="364">
        <f t="shared" si="17"/>
        <v>6028.8879480805444</v>
      </c>
      <c r="BA45" s="364">
        <f t="shared" si="17"/>
        <v>5953.7060448394323</v>
      </c>
      <c r="BB45" s="364">
        <f t="shared" si="17"/>
        <v>5958.6779989229053</v>
      </c>
      <c r="BC45" s="364">
        <f t="shared" si="17"/>
        <v>6007.0621828336034</v>
      </c>
      <c r="BD45" s="364">
        <f t="shared" si="17"/>
        <v>6181.0154254508516</v>
      </c>
      <c r="BE45" s="364">
        <f t="shared" si="17"/>
        <v>6626.9679922369442</v>
      </c>
      <c r="BF45" s="364">
        <f t="shared" si="17"/>
        <v>7599.9883777870036</v>
      </c>
      <c r="BG45" s="364">
        <f t="shared" si="17"/>
        <v>7549.9188525306281</v>
      </c>
      <c r="BH45" s="364">
        <f t="shared" si="17"/>
        <v>12804.77139214534</v>
      </c>
      <c r="BI45" s="364">
        <f t="shared" si="17"/>
        <v>13557.341300000002</v>
      </c>
      <c r="BJ45" s="364">
        <f t="shared" si="17"/>
        <v>14497.841268</v>
      </c>
      <c r="BK45" s="364">
        <f t="shared" si="17"/>
        <v>15410.146448000001</v>
      </c>
      <c r="BL45" s="364">
        <f t="shared" si="17"/>
        <v>16755.202160000001</v>
      </c>
      <c r="BM45" s="364">
        <f t="shared" si="17"/>
        <v>19603.200417</v>
      </c>
      <c r="BN45" s="364">
        <f t="shared" si="17"/>
        <v>21027.491165999996</v>
      </c>
      <c r="BO45" s="364">
        <f t="shared" si="17"/>
        <v>22387.085473999996</v>
      </c>
      <c r="BP45" s="364">
        <f t="shared" si="17"/>
        <v>23452.705895999996</v>
      </c>
      <c r="BQ45" s="364">
        <f t="shared" si="17"/>
        <v>23698.914690999998</v>
      </c>
      <c r="BR45" s="364">
        <f t="shared" si="17"/>
        <v>23752.597499000003</v>
      </c>
      <c r="BS45" s="364">
        <f t="shared" si="17"/>
        <v>23615.447659000001</v>
      </c>
      <c r="BT45" s="364">
        <f t="shared" si="17"/>
        <v>22894.495554000001</v>
      </c>
      <c r="BU45" s="364">
        <f t="shared" ref="BU45:BZ45" si="18">SUM(BU46:BU48)</f>
        <v>21915.622125534068</v>
      </c>
      <c r="BV45" s="364">
        <f t="shared" si="18"/>
        <v>23373.476939088916</v>
      </c>
      <c r="BW45" s="364">
        <f t="shared" si="18"/>
        <v>23451.573454923186</v>
      </c>
      <c r="BX45" s="373">
        <f t="shared" si="18"/>
        <v>23014.637139046023</v>
      </c>
      <c r="BY45" s="373">
        <f t="shared" si="18"/>
        <v>23496.905425789875</v>
      </c>
      <c r="BZ45" s="365">
        <f t="shared" si="18"/>
        <v>23991.53183403271</v>
      </c>
    </row>
    <row r="46" spans="1:78" s="51" customFormat="1" x14ac:dyDescent="0.35">
      <c r="A46" s="44"/>
      <c r="B46" s="265" t="s">
        <v>456</v>
      </c>
      <c r="C46" s="44"/>
      <c r="D46" s="364" t="s">
        <v>405</v>
      </c>
      <c r="E46" s="364" t="s">
        <v>405</v>
      </c>
      <c r="F46" s="364" t="s">
        <v>405</v>
      </c>
      <c r="G46" s="364" t="s">
        <v>405</v>
      </c>
      <c r="H46" s="364" t="s">
        <v>405</v>
      </c>
      <c r="I46" s="364" t="s">
        <v>405</v>
      </c>
      <c r="J46" s="364" t="s">
        <v>405</v>
      </c>
      <c r="K46" s="364" t="s">
        <v>405</v>
      </c>
      <c r="L46" s="364" t="s">
        <v>405</v>
      </c>
      <c r="M46" s="364" t="s">
        <v>405</v>
      </c>
      <c r="N46" s="364" t="s">
        <v>405</v>
      </c>
      <c r="O46" s="364" t="s">
        <v>405</v>
      </c>
      <c r="P46" s="364" t="s">
        <v>405</v>
      </c>
      <c r="Q46" s="364" t="s">
        <v>405</v>
      </c>
      <c r="R46" s="364" t="s">
        <v>405</v>
      </c>
      <c r="S46" s="364" t="s">
        <v>405</v>
      </c>
      <c r="T46" s="364" t="s">
        <v>405</v>
      </c>
      <c r="U46" s="364" t="s">
        <v>405</v>
      </c>
      <c r="V46" s="364" t="s">
        <v>405</v>
      </c>
      <c r="W46" s="364" t="s">
        <v>405</v>
      </c>
      <c r="X46" s="364" t="s">
        <v>405</v>
      </c>
      <c r="Y46" s="364" t="s">
        <v>405</v>
      </c>
      <c r="Z46" s="364" t="s">
        <v>405</v>
      </c>
      <c r="AA46" s="364" t="s">
        <v>405</v>
      </c>
      <c r="AB46" s="364" t="s">
        <v>405</v>
      </c>
      <c r="AC46" s="364" t="s">
        <v>405</v>
      </c>
      <c r="AD46" s="364" t="s">
        <v>405</v>
      </c>
      <c r="AE46" s="364" t="s">
        <v>405</v>
      </c>
      <c r="AF46" s="364" t="s">
        <v>405</v>
      </c>
      <c r="AG46" s="364" t="s">
        <v>405</v>
      </c>
      <c r="AH46" s="364" t="s">
        <v>405</v>
      </c>
      <c r="AI46" s="364" t="s">
        <v>405</v>
      </c>
      <c r="AJ46" s="364" t="s">
        <v>405</v>
      </c>
      <c r="AK46" s="364" t="s">
        <v>405</v>
      </c>
      <c r="AL46" s="364" t="s">
        <v>405</v>
      </c>
      <c r="AM46" s="364" t="s">
        <v>405</v>
      </c>
      <c r="AN46" s="364" t="s">
        <v>405</v>
      </c>
      <c r="AO46" s="364" t="s">
        <v>405</v>
      </c>
      <c r="AP46" s="364" t="s">
        <v>405</v>
      </c>
      <c r="AQ46" s="364" t="s">
        <v>405</v>
      </c>
      <c r="AR46" s="364" t="s">
        <v>405</v>
      </c>
      <c r="AS46" s="364" t="s">
        <v>405</v>
      </c>
      <c r="AT46" s="364" t="s">
        <v>405</v>
      </c>
      <c r="AU46" s="364" t="s">
        <v>405</v>
      </c>
      <c r="AV46" s="364" t="s">
        <v>405</v>
      </c>
      <c r="AW46" s="364" t="s">
        <v>405</v>
      </c>
      <c r="AX46" s="364">
        <v>4429.415416868932</v>
      </c>
      <c r="AY46" s="364">
        <v>4968.5965239301477</v>
      </c>
      <c r="AZ46" s="364">
        <v>5313.8474070000002</v>
      </c>
      <c r="BA46" s="364">
        <v>5219.4321618548292</v>
      </c>
      <c r="BB46" s="364">
        <v>5207.4534479525946</v>
      </c>
      <c r="BC46" s="364">
        <v>5247.5654994292272</v>
      </c>
      <c r="BD46" s="364">
        <v>5411.0352473970588</v>
      </c>
      <c r="BE46" s="364">
        <v>5803.9106138518118</v>
      </c>
      <c r="BF46" s="364">
        <v>6684.2752928831515</v>
      </c>
      <c r="BG46" s="364">
        <v>6757.0424057892933</v>
      </c>
      <c r="BH46" s="364">
        <v>7812.838736879773</v>
      </c>
      <c r="BI46" s="364">
        <v>8496.7527129999999</v>
      </c>
      <c r="BJ46" s="364">
        <v>9293.8341270000001</v>
      </c>
      <c r="BK46" s="364">
        <v>10107.739526000001</v>
      </c>
      <c r="BL46" s="364">
        <v>11544.045435999999</v>
      </c>
      <c r="BM46" s="364">
        <v>14280.365131999999</v>
      </c>
      <c r="BN46" s="364">
        <v>15754.283516999996</v>
      </c>
      <c r="BO46" s="364">
        <v>16935.230993999998</v>
      </c>
      <c r="BP46" s="364">
        <v>17703.513562999997</v>
      </c>
      <c r="BQ46" s="364">
        <v>17883.090279</v>
      </c>
      <c r="BR46" s="364">
        <v>17907.511554000001</v>
      </c>
      <c r="BS46" s="364">
        <v>17818.636347000003</v>
      </c>
      <c r="BT46" s="364">
        <v>17252.238771999997</v>
      </c>
      <c r="BU46" s="364">
        <v>16608.613488307343</v>
      </c>
      <c r="BV46" s="364">
        <v>17778.706973765129</v>
      </c>
      <c r="BW46" s="364">
        <v>17884.147564781386</v>
      </c>
      <c r="BX46" s="373">
        <v>17324.255427943532</v>
      </c>
      <c r="BY46" s="373">
        <v>17669.21720733765</v>
      </c>
      <c r="BZ46" s="365">
        <v>18031.913100079539</v>
      </c>
    </row>
    <row r="47" spans="1:78" s="51" customFormat="1" x14ac:dyDescent="0.35">
      <c r="A47" s="44"/>
      <c r="B47" s="265" t="s">
        <v>457</v>
      </c>
      <c r="C47" s="44"/>
      <c r="D47" s="364" t="s">
        <v>405</v>
      </c>
      <c r="E47" s="364" t="s">
        <v>405</v>
      </c>
      <c r="F47" s="364" t="s">
        <v>405</v>
      </c>
      <c r="G47" s="364" t="s">
        <v>405</v>
      </c>
      <c r="H47" s="364" t="s">
        <v>405</v>
      </c>
      <c r="I47" s="364" t="s">
        <v>405</v>
      </c>
      <c r="J47" s="364" t="s">
        <v>405</v>
      </c>
      <c r="K47" s="364" t="s">
        <v>405</v>
      </c>
      <c r="L47" s="364" t="s">
        <v>405</v>
      </c>
      <c r="M47" s="364" t="s">
        <v>405</v>
      </c>
      <c r="N47" s="364" t="s">
        <v>405</v>
      </c>
      <c r="O47" s="364" t="s">
        <v>405</v>
      </c>
      <c r="P47" s="364" t="s">
        <v>405</v>
      </c>
      <c r="Q47" s="364" t="s">
        <v>405</v>
      </c>
      <c r="R47" s="364" t="s">
        <v>405</v>
      </c>
      <c r="S47" s="364" t="s">
        <v>405</v>
      </c>
      <c r="T47" s="364" t="s">
        <v>405</v>
      </c>
      <c r="U47" s="364" t="s">
        <v>405</v>
      </c>
      <c r="V47" s="364" t="s">
        <v>405</v>
      </c>
      <c r="W47" s="364" t="s">
        <v>405</v>
      </c>
      <c r="X47" s="364" t="s">
        <v>405</v>
      </c>
      <c r="Y47" s="364" t="s">
        <v>405</v>
      </c>
      <c r="Z47" s="364" t="s">
        <v>405</v>
      </c>
      <c r="AA47" s="364" t="s">
        <v>405</v>
      </c>
      <c r="AB47" s="364" t="s">
        <v>405</v>
      </c>
      <c r="AC47" s="364" t="s">
        <v>405</v>
      </c>
      <c r="AD47" s="364" t="s">
        <v>405</v>
      </c>
      <c r="AE47" s="364" t="s">
        <v>405</v>
      </c>
      <c r="AF47" s="364" t="s">
        <v>405</v>
      </c>
      <c r="AG47" s="364" t="s">
        <v>405</v>
      </c>
      <c r="AH47" s="364" t="s">
        <v>405</v>
      </c>
      <c r="AI47" s="364" t="s">
        <v>405</v>
      </c>
      <c r="AJ47" s="364" t="s">
        <v>405</v>
      </c>
      <c r="AK47" s="364" t="s">
        <v>405</v>
      </c>
      <c r="AL47" s="364" t="s">
        <v>405</v>
      </c>
      <c r="AM47" s="364" t="s">
        <v>405</v>
      </c>
      <c r="AN47" s="364" t="s">
        <v>405</v>
      </c>
      <c r="AO47" s="364" t="s">
        <v>405</v>
      </c>
      <c r="AP47" s="364" t="s">
        <v>405</v>
      </c>
      <c r="AQ47" s="364" t="s">
        <v>405</v>
      </c>
      <c r="AR47" s="364" t="s">
        <v>405</v>
      </c>
      <c r="AS47" s="364" t="s">
        <v>405</v>
      </c>
      <c r="AT47" s="364" t="s">
        <v>405</v>
      </c>
      <c r="AU47" s="364" t="s">
        <v>405</v>
      </c>
      <c r="AV47" s="364" t="s">
        <v>405</v>
      </c>
      <c r="AW47" s="364" t="s">
        <v>405</v>
      </c>
      <c r="AX47" s="364">
        <v>97.835934361254431</v>
      </c>
      <c r="AY47" s="364">
        <v>92.96147905233147</v>
      </c>
      <c r="AZ47" s="364">
        <v>95.657403645544264</v>
      </c>
      <c r="BA47" s="364">
        <v>90.424803879432829</v>
      </c>
      <c r="BB47" s="364">
        <v>106.58802431385607</v>
      </c>
      <c r="BC47" s="364">
        <v>116.47249782937627</v>
      </c>
      <c r="BD47" s="364">
        <v>125.77455034379273</v>
      </c>
      <c r="BE47" s="364">
        <v>168.56066903013232</v>
      </c>
      <c r="BF47" s="364">
        <v>232.54356990385213</v>
      </c>
      <c r="BG47" s="364">
        <v>301.1443687413348</v>
      </c>
      <c r="BH47" s="364">
        <v>446.74966326556677</v>
      </c>
      <c r="BI47" s="364">
        <v>543.66435000000001</v>
      </c>
      <c r="BJ47" s="364">
        <v>611.69554699999992</v>
      </c>
      <c r="BK47" s="364">
        <v>646.66085999999996</v>
      </c>
      <c r="BL47" s="364">
        <v>596.97222399999998</v>
      </c>
      <c r="BM47" s="364">
        <v>527.91480200000001</v>
      </c>
      <c r="BN47" s="364">
        <v>451.205443</v>
      </c>
      <c r="BO47" s="364">
        <v>478.69337500000006</v>
      </c>
      <c r="BP47" s="364">
        <v>516.43352000000016</v>
      </c>
      <c r="BQ47" s="364">
        <v>557.09083299999986</v>
      </c>
      <c r="BR47" s="364">
        <v>585.29426899999999</v>
      </c>
      <c r="BS47" s="364">
        <v>633.61245500000007</v>
      </c>
      <c r="BT47" s="364">
        <v>663.14482100000009</v>
      </c>
      <c r="BU47" s="364">
        <v>573.23350827029742</v>
      </c>
      <c r="BV47" s="364">
        <v>692.11278666772228</v>
      </c>
      <c r="BW47" s="364">
        <v>730.2161171683083</v>
      </c>
      <c r="BX47" s="373">
        <v>764.25515721836564</v>
      </c>
      <c r="BY47" s="373">
        <v>799.30108724662409</v>
      </c>
      <c r="BZ47" s="365">
        <v>833.41058991938235</v>
      </c>
    </row>
    <row r="48" spans="1:78" s="51" customFormat="1" x14ac:dyDescent="0.35">
      <c r="A48" s="44"/>
      <c r="B48" s="265" t="s">
        <v>458</v>
      </c>
      <c r="C48" s="44"/>
      <c r="D48" s="364" t="s">
        <v>405</v>
      </c>
      <c r="E48" s="364" t="s">
        <v>405</v>
      </c>
      <c r="F48" s="364" t="s">
        <v>405</v>
      </c>
      <c r="G48" s="364" t="s">
        <v>405</v>
      </c>
      <c r="H48" s="364" t="s">
        <v>405</v>
      </c>
      <c r="I48" s="364" t="s">
        <v>405</v>
      </c>
      <c r="J48" s="364" t="s">
        <v>405</v>
      </c>
      <c r="K48" s="364" t="s">
        <v>405</v>
      </c>
      <c r="L48" s="364" t="s">
        <v>405</v>
      </c>
      <c r="M48" s="364" t="s">
        <v>405</v>
      </c>
      <c r="N48" s="364" t="s">
        <v>405</v>
      </c>
      <c r="O48" s="364" t="s">
        <v>405</v>
      </c>
      <c r="P48" s="364" t="s">
        <v>405</v>
      </c>
      <c r="Q48" s="364" t="s">
        <v>405</v>
      </c>
      <c r="R48" s="364" t="s">
        <v>405</v>
      </c>
      <c r="S48" s="364" t="s">
        <v>405</v>
      </c>
      <c r="T48" s="364" t="s">
        <v>405</v>
      </c>
      <c r="U48" s="364" t="s">
        <v>405</v>
      </c>
      <c r="V48" s="364" t="s">
        <v>405</v>
      </c>
      <c r="W48" s="364" t="s">
        <v>405</v>
      </c>
      <c r="X48" s="364" t="s">
        <v>405</v>
      </c>
      <c r="Y48" s="364" t="s">
        <v>405</v>
      </c>
      <c r="Z48" s="364" t="s">
        <v>405</v>
      </c>
      <c r="AA48" s="364" t="s">
        <v>405</v>
      </c>
      <c r="AB48" s="364" t="s">
        <v>405</v>
      </c>
      <c r="AC48" s="364" t="s">
        <v>405</v>
      </c>
      <c r="AD48" s="364" t="s">
        <v>405</v>
      </c>
      <c r="AE48" s="364" t="s">
        <v>405</v>
      </c>
      <c r="AF48" s="364" t="s">
        <v>405</v>
      </c>
      <c r="AG48" s="364" t="s">
        <v>405</v>
      </c>
      <c r="AH48" s="364" t="s">
        <v>405</v>
      </c>
      <c r="AI48" s="364" t="s">
        <v>405</v>
      </c>
      <c r="AJ48" s="364" t="s">
        <v>405</v>
      </c>
      <c r="AK48" s="364" t="s">
        <v>405</v>
      </c>
      <c r="AL48" s="364" t="s">
        <v>405</v>
      </c>
      <c r="AM48" s="364" t="s">
        <v>405</v>
      </c>
      <c r="AN48" s="364" t="s">
        <v>405</v>
      </c>
      <c r="AO48" s="364" t="s">
        <v>405</v>
      </c>
      <c r="AP48" s="364" t="s">
        <v>405</v>
      </c>
      <c r="AQ48" s="364" t="s">
        <v>405</v>
      </c>
      <c r="AR48" s="364" t="s">
        <v>405</v>
      </c>
      <c r="AS48" s="364" t="s">
        <v>405</v>
      </c>
      <c r="AT48" s="364" t="s">
        <v>405</v>
      </c>
      <c r="AU48" s="364" t="s">
        <v>405</v>
      </c>
      <c r="AV48" s="364" t="s">
        <v>405</v>
      </c>
      <c r="AW48" s="364" t="s">
        <v>405</v>
      </c>
      <c r="AX48" s="364">
        <v>586.10332584499997</v>
      </c>
      <c r="AY48" s="364">
        <v>589.88593776500011</v>
      </c>
      <c r="AZ48" s="364">
        <v>619.38313743499998</v>
      </c>
      <c r="BA48" s="364">
        <v>643.84907910517018</v>
      </c>
      <c r="BB48" s="364">
        <v>644.63652665645463</v>
      </c>
      <c r="BC48" s="364">
        <v>643.02418557499993</v>
      </c>
      <c r="BD48" s="364">
        <v>644.20562771000004</v>
      </c>
      <c r="BE48" s="364">
        <v>654.49670935500001</v>
      </c>
      <c r="BF48" s="364">
        <v>683.16951500000005</v>
      </c>
      <c r="BG48" s="364">
        <v>491.732078</v>
      </c>
      <c r="BH48" s="364">
        <v>4545.182992</v>
      </c>
      <c r="BI48" s="364">
        <v>4516.9242370000011</v>
      </c>
      <c r="BJ48" s="364">
        <v>4592.3115940000016</v>
      </c>
      <c r="BK48" s="364">
        <v>4655.7460620000002</v>
      </c>
      <c r="BL48" s="364">
        <v>4614.1845000000012</v>
      </c>
      <c r="BM48" s="364">
        <v>4794.9204830000017</v>
      </c>
      <c r="BN48" s="364">
        <v>4822.0022060000001</v>
      </c>
      <c r="BO48" s="364">
        <v>4973.1611050000001</v>
      </c>
      <c r="BP48" s="364">
        <v>5232.7588130000004</v>
      </c>
      <c r="BQ48" s="364">
        <v>5258.7335790000016</v>
      </c>
      <c r="BR48" s="364">
        <v>5259.7916759999998</v>
      </c>
      <c r="BS48" s="364">
        <v>5163.1988570000003</v>
      </c>
      <c r="BT48" s="364">
        <v>4979.1119610000005</v>
      </c>
      <c r="BU48" s="364">
        <v>4733.7751289564285</v>
      </c>
      <c r="BV48" s="364">
        <v>4902.6571786560635</v>
      </c>
      <c r="BW48" s="364">
        <v>4837.2097729734942</v>
      </c>
      <c r="BX48" s="373">
        <v>4926.1265538841253</v>
      </c>
      <c r="BY48" s="373">
        <v>5028.3871312056017</v>
      </c>
      <c r="BZ48" s="365">
        <v>5126.2081440337906</v>
      </c>
    </row>
    <row r="49" spans="1:78" s="51" customFormat="1" ht="24.75" customHeight="1" x14ac:dyDescent="0.35">
      <c r="A49" s="44"/>
      <c r="B49" s="119" t="s">
        <v>432</v>
      </c>
      <c r="C49" s="44"/>
      <c r="D49" s="364">
        <f t="shared" ref="D49:AI49" si="19">SUM(D50:D52)</f>
        <v>0</v>
      </c>
      <c r="E49" s="364">
        <f t="shared" si="19"/>
        <v>0</v>
      </c>
      <c r="F49" s="364">
        <f t="shared" si="19"/>
        <v>0</v>
      </c>
      <c r="G49" s="364">
        <f t="shared" si="19"/>
        <v>0</v>
      </c>
      <c r="H49" s="364">
        <f t="shared" si="19"/>
        <v>0</v>
      </c>
      <c r="I49" s="364">
        <f t="shared" si="19"/>
        <v>0</v>
      </c>
      <c r="J49" s="364">
        <f t="shared" si="19"/>
        <v>0</v>
      </c>
      <c r="K49" s="364">
        <f t="shared" si="19"/>
        <v>0</v>
      </c>
      <c r="L49" s="364">
        <f t="shared" si="19"/>
        <v>0</v>
      </c>
      <c r="M49" s="364">
        <f t="shared" si="19"/>
        <v>0</v>
      </c>
      <c r="N49" s="364">
        <f t="shared" si="19"/>
        <v>0</v>
      </c>
      <c r="O49" s="364">
        <f t="shared" si="19"/>
        <v>0</v>
      </c>
      <c r="P49" s="364">
        <f t="shared" si="19"/>
        <v>0</v>
      </c>
      <c r="Q49" s="364">
        <f t="shared" si="19"/>
        <v>0</v>
      </c>
      <c r="R49" s="364">
        <f t="shared" si="19"/>
        <v>0</v>
      </c>
      <c r="S49" s="364">
        <f t="shared" si="19"/>
        <v>0</v>
      </c>
      <c r="T49" s="364">
        <f t="shared" si="19"/>
        <v>0</v>
      </c>
      <c r="U49" s="364">
        <f t="shared" si="19"/>
        <v>0</v>
      </c>
      <c r="V49" s="364">
        <f t="shared" si="19"/>
        <v>0</v>
      </c>
      <c r="W49" s="364">
        <f t="shared" si="19"/>
        <v>0</v>
      </c>
      <c r="X49" s="364">
        <f t="shared" si="19"/>
        <v>0</v>
      </c>
      <c r="Y49" s="364">
        <f t="shared" si="19"/>
        <v>0</v>
      </c>
      <c r="Z49" s="364">
        <f t="shared" si="19"/>
        <v>0</v>
      </c>
      <c r="AA49" s="364">
        <f t="shared" si="19"/>
        <v>0</v>
      </c>
      <c r="AB49" s="364">
        <f t="shared" si="19"/>
        <v>0</v>
      </c>
      <c r="AC49" s="364">
        <f t="shared" si="19"/>
        <v>0</v>
      </c>
      <c r="AD49" s="364">
        <f t="shared" si="19"/>
        <v>0</v>
      </c>
      <c r="AE49" s="364">
        <f t="shared" si="19"/>
        <v>0</v>
      </c>
      <c r="AF49" s="364">
        <f t="shared" si="19"/>
        <v>0</v>
      </c>
      <c r="AG49" s="364">
        <f t="shared" si="19"/>
        <v>0</v>
      </c>
      <c r="AH49" s="364">
        <f t="shared" si="19"/>
        <v>0</v>
      </c>
      <c r="AI49" s="364">
        <f t="shared" si="19"/>
        <v>0</v>
      </c>
      <c r="AJ49" s="364">
        <f t="shared" ref="AJ49:BU49" si="20">SUM(AJ50:AJ52)</f>
        <v>0</v>
      </c>
      <c r="AK49" s="364">
        <f t="shared" si="20"/>
        <v>0</v>
      </c>
      <c r="AL49" s="364">
        <f t="shared" si="20"/>
        <v>0</v>
      </c>
      <c r="AM49" s="364">
        <f t="shared" si="20"/>
        <v>0</v>
      </c>
      <c r="AN49" s="364">
        <f t="shared" si="20"/>
        <v>0</v>
      </c>
      <c r="AO49" s="364">
        <f t="shared" si="20"/>
        <v>0</v>
      </c>
      <c r="AP49" s="364">
        <f t="shared" si="20"/>
        <v>0</v>
      </c>
      <c r="AQ49" s="364">
        <f t="shared" si="20"/>
        <v>0</v>
      </c>
      <c r="AR49" s="364">
        <f t="shared" si="20"/>
        <v>0</v>
      </c>
      <c r="AS49" s="364">
        <f t="shared" si="20"/>
        <v>0</v>
      </c>
      <c r="AT49" s="364">
        <f t="shared" si="20"/>
        <v>0</v>
      </c>
      <c r="AU49" s="364">
        <f t="shared" si="20"/>
        <v>3649.9919999999997</v>
      </c>
      <c r="AV49" s="364">
        <f t="shared" si="20"/>
        <v>4276.851999999999</v>
      </c>
      <c r="AW49" s="364">
        <f t="shared" si="20"/>
        <v>4762.6290000000017</v>
      </c>
      <c r="AX49" s="364">
        <f t="shared" si="20"/>
        <v>4989.8812429248146</v>
      </c>
      <c r="AY49" s="364">
        <f t="shared" si="20"/>
        <v>5223.2227532525258</v>
      </c>
      <c r="AZ49" s="364">
        <f t="shared" si="20"/>
        <v>5350.8740169194498</v>
      </c>
      <c r="BA49" s="364">
        <f t="shared" si="20"/>
        <v>5222.6900781605664</v>
      </c>
      <c r="BB49" s="364">
        <f t="shared" si="20"/>
        <v>5106.1262210770974</v>
      </c>
      <c r="BC49" s="364">
        <f t="shared" si="20"/>
        <v>5057.0168972702568</v>
      </c>
      <c r="BD49" s="364">
        <f t="shared" si="20"/>
        <v>4981.3293010757343</v>
      </c>
      <c r="BE49" s="364">
        <f t="shared" si="20"/>
        <v>4961.6985451279334</v>
      </c>
      <c r="BF49" s="364">
        <f t="shared" si="20"/>
        <v>5036.3023338939556</v>
      </c>
      <c r="BG49" s="364">
        <f t="shared" si="20"/>
        <v>4791.5473475060626</v>
      </c>
      <c r="BH49" s="364">
        <f t="shared" si="20"/>
        <v>352.83686502826782</v>
      </c>
      <c r="BI49" s="364">
        <f t="shared" si="20"/>
        <v>370.8638349999992</v>
      </c>
      <c r="BJ49" s="364">
        <f t="shared" si="20"/>
        <v>342.7063180000041</v>
      </c>
      <c r="BK49" s="364">
        <f t="shared" si="20"/>
        <v>321.65414699999565</v>
      </c>
      <c r="BL49" s="364">
        <f t="shared" si="20"/>
        <v>348.23900200000571</v>
      </c>
      <c r="BM49" s="364">
        <f t="shared" si="20"/>
        <v>386.0307610000018</v>
      </c>
      <c r="BN49" s="364">
        <f t="shared" si="20"/>
        <v>399.49913500000184</v>
      </c>
      <c r="BO49" s="364">
        <f t="shared" si="20"/>
        <v>433.20464900001389</v>
      </c>
      <c r="BP49" s="364">
        <f t="shared" si="20"/>
        <v>446.92571600000156</v>
      </c>
      <c r="BQ49" s="364">
        <f t="shared" si="20"/>
        <v>470.89298200000121</v>
      </c>
      <c r="BR49" s="364">
        <f t="shared" si="20"/>
        <v>563.96805599999789</v>
      </c>
      <c r="BS49" s="364">
        <f t="shared" si="20"/>
        <v>628.2659879999992</v>
      </c>
      <c r="BT49" s="364">
        <f t="shared" si="20"/>
        <v>546.10436500000287</v>
      </c>
      <c r="BU49" s="364">
        <f t="shared" si="20"/>
        <v>577.43684735972056</v>
      </c>
      <c r="BV49" s="364">
        <f>SUM(BV50:BV52)</f>
        <v>581.28149565733474</v>
      </c>
      <c r="BW49" s="364">
        <f>SUM(BW50:BW52)</f>
        <v>585.15313882432019</v>
      </c>
      <c r="BX49" s="373">
        <f>SUM(BX50:BX52)</f>
        <v>601.92283681640765</v>
      </c>
      <c r="BY49" s="373">
        <f>SUM(BY50:BY52)</f>
        <v>620.3026652109329</v>
      </c>
      <c r="BZ49" s="365">
        <f>SUM(BZ50:BZ52)</f>
        <v>640.16291416261447</v>
      </c>
    </row>
    <row r="50" spans="1:78" s="51" customFormat="1" x14ac:dyDescent="0.35">
      <c r="A50" s="44"/>
      <c r="B50" s="265" t="s">
        <v>459</v>
      </c>
      <c r="C50" s="44"/>
      <c r="D50" s="364" t="s">
        <v>405</v>
      </c>
      <c r="E50" s="364" t="s">
        <v>405</v>
      </c>
      <c r="F50" s="364" t="s">
        <v>405</v>
      </c>
      <c r="G50" s="364" t="s">
        <v>405</v>
      </c>
      <c r="H50" s="364" t="s">
        <v>405</v>
      </c>
      <c r="I50" s="364" t="s">
        <v>405</v>
      </c>
      <c r="J50" s="364" t="s">
        <v>405</v>
      </c>
      <c r="K50" s="364" t="s">
        <v>405</v>
      </c>
      <c r="L50" s="364" t="s">
        <v>405</v>
      </c>
      <c r="M50" s="364" t="s">
        <v>405</v>
      </c>
      <c r="N50" s="364" t="s">
        <v>405</v>
      </c>
      <c r="O50" s="364" t="s">
        <v>405</v>
      </c>
      <c r="P50" s="364" t="s">
        <v>405</v>
      </c>
      <c r="Q50" s="364" t="s">
        <v>405</v>
      </c>
      <c r="R50" s="364" t="s">
        <v>405</v>
      </c>
      <c r="S50" s="364" t="s">
        <v>405</v>
      </c>
      <c r="T50" s="364" t="s">
        <v>405</v>
      </c>
      <c r="U50" s="364" t="s">
        <v>405</v>
      </c>
      <c r="V50" s="364" t="s">
        <v>405</v>
      </c>
      <c r="W50" s="364" t="s">
        <v>405</v>
      </c>
      <c r="X50" s="364" t="s">
        <v>405</v>
      </c>
      <c r="Y50" s="364" t="s">
        <v>405</v>
      </c>
      <c r="Z50" s="364" t="s">
        <v>405</v>
      </c>
      <c r="AA50" s="364" t="s">
        <v>405</v>
      </c>
      <c r="AB50" s="364" t="s">
        <v>405</v>
      </c>
      <c r="AC50" s="364" t="s">
        <v>405</v>
      </c>
      <c r="AD50" s="364" t="s">
        <v>405</v>
      </c>
      <c r="AE50" s="364" t="s">
        <v>405</v>
      </c>
      <c r="AF50" s="364" t="s">
        <v>405</v>
      </c>
      <c r="AG50" s="364" t="s">
        <v>405</v>
      </c>
      <c r="AH50" s="364" t="s">
        <v>405</v>
      </c>
      <c r="AI50" s="364" t="s">
        <v>405</v>
      </c>
      <c r="AJ50" s="364" t="s">
        <v>405</v>
      </c>
      <c r="AK50" s="364" t="s">
        <v>405</v>
      </c>
      <c r="AL50" s="364" t="s">
        <v>405</v>
      </c>
      <c r="AM50" s="364" t="s">
        <v>405</v>
      </c>
      <c r="AN50" s="364" t="s">
        <v>405</v>
      </c>
      <c r="AO50" s="364" t="s">
        <v>405</v>
      </c>
      <c r="AP50" s="364" t="s">
        <v>405</v>
      </c>
      <c r="AQ50" s="364" t="s">
        <v>405</v>
      </c>
      <c r="AR50" s="364" t="s">
        <v>405</v>
      </c>
      <c r="AS50" s="364" t="s">
        <v>405</v>
      </c>
      <c r="AT50" s="364" t="s">
        <v>405</v>
      </c>
      <c r="AU50" s="364">
        <v>3114.1550000000002</v>
      </c>
      <c r="AV50" s="364">
        <v>3633.5120000000002</v>
      </c>
      <c r="AW50" s="364">
        <v>4037.9810000000002</v>
      </c>
      <c r="AX50" s="364">
        <v>4226.3026981393186</v>
      </c>
      <c r="AY50" s="364">
        <v>4421.0604006604308</v>
      </c>
      <c r="AZ50" s="364">
        <v>4534.5630379493414</v>
      </c>
      <c r="BA50" s="364">
        <v>4441.312006402869</v>
      </c>
      <c r="BB50" s="364">
        <v>4315.8404802199366</v>
      </c>
      <c r="BC50" s="364">
        <v>4240.8678359897649</v>
      </c>
      <c r="BD50" s="364">
        <v>4129.9407028060114</v>
      </c>
      <c r="BE50" s="364">
        <v>4079.0531644913372</v>
      </c>
      <c r="BF50" s="364">
        <v>4096.7528282306994</v>
      </c>
      <c r="BG50" s="364">
        <v>3844.8726073335538</v>
      </c>
      <c r="BH50" s="364" t="s">
        <v>405</v>
      </c>
      <c r="BI50" s="364" t="s">
        <v>405</v>
      </c>
      <c r="BJ50" s="364" t="s">
        <v>405</v>
      </c>
      <c r="BK50" s="364" t="s">
        <v>405</v>
      </c>
      <c r="BL50" s="364" t="s">
        <v>405</v>
      </c>
      <c r="BM50" s="364" t="s">
        <v>405</v>
      </c>
      <c r="BN50" s="364" t="s">
        <v>405</v>
      </c>
      <c r="BO50" s="364" t="s">
        <v>405</v>
      </c>
      <c r="BP50" s="364" t="s">
        <v>405</v>
      </c>
      <c r="BQ50" s="364" t="s">
        <v>405</v>
      </c>
      <c r="BR50" s="364" t="s">
        <v>405</v>
      </c>
      <c r="BS50" s="364" t="s">
        <v>405</v>
      </c>
      <c r="BT50" s="364" t="s">
        <v>405</v>
      </c>
      <c r="BU50" s="364" t="s">
        <v>405</v>
      </c>
      <c r="BV50" s="364" t="s">
        <v>405</v>
      </c>
      <c r="BW50" s="364" t="s">
        <v>405</v>
      </c>
      <c r="BX50" s="373" t="s">
        <v>405</v>
      </c>
      <c r="BY50" s="373" t="s">
        <v>405</v>
      </c>
      <c r="BZ50" s="365" t="s">
        <v>405</v>
      </c>
    </row>
    <row r="51" spans="1:78" s="51" customFormat="1" x14ac:dyDescent="0.35">
      <c r="A51" s="44"/>
      <c r="B51" s="265" t="s">
        <v>460</v>
      </c>
      <c r="C51" s="44"/>
      <c r="D51" s="364" t="s">
        <v>405</v>
      </c>
      <c r="E51" s="364" t="s">
        <v>405</v>
      </c>
      <c r="F51" s="364" t="s">
        <v>405</v>
      </c>
      <c r="G51" s="364" t="s">
        <v>405</v>
      </c>
      <c r="H51" s="364" t="s">
        <v>405</v>
      </c>
      <c r="I51" s="364" t="s">
        <v>405</v>
      </c>
      <c r="J51" s="364" t="s">
        <v>405</v>
      </c>
      <c r="K51" s="364" t="s">
        <v>405</v>
      </c>
      <c r="L51" s="364" t="s">
        <v>405</v>
      </c>
      <c r="M51" s="364" t="s">
        <v>405</v>
      </c>
      <c r="N51" s="364" t="s">
        <v>405</v>
      </c>
      <c r="O51" s="364" t="s">
        <v>405</v>
      </c>
      <c r="P51" s="364" t="s">
        <v>405</v>
      </c>
      <c r="Q51" s="364" t="s">
        <v>405</v>
      </c>
      <c r="R51" s="364" t="s">
        <v>405</v>
      </c>
      <c r="S51" s="364" t="s">
        <v>405</v>
      </c>
      <c r="T51" s="364" t="s">
        <v>405</v>
      </c>
      <c r="U51" s="364" t="s">
        <v>405</v>
      </c>
      <c r="V51" s="364" t="s">
        <v>405</v>
      </c>
      <c r="W51" s="364" t="s">
        <v>405</v>
      </c>
      <c r="X51" s="364" t="s">
        <v>405</v>
      </c>
      <c r="Y51" s="364" t="s">
        <v>405</v>
      </c>
      <c r="Z51" s="364" t="s">
        <v>405</v>
      </c>
      <c r="AA51" s="364" t="s">
        <v>405</v>
      </c>
      <c r="AB51" s="364" t="s">
        <v>405</v>
      </c>
      <c r="AC51" s="364" t="s">
        <v>405</v>
      </c>
      <c r="AD51" s="364" t="s">
        <v>405</v>
      </c>
      <c r="AE51" s="364" t="s">
        <v>405</v>
      </c>
      <c r="AF51" s="364" t="s">
        <v>405</v>
      </c>
      <c r="AG51" s="364" t="s">
        <v>405</v>
      </c>
      <c r="AH51" s="364" t="s">
        <v>405</v>
      </c>
      <c r="AI51" s="364" t="s">
        <v>405</v>
      </c>
      <c r="AJ51" s="364" t="s">
        <v>405</v>
      </c>
      <c r="AK51" s="364" t="s">
        <v>405</v>
      </c>
      <c r="AL51" s="364" t="s">
        <v>405</v>
      </c>
      <c r="AM51" s="364" t="s">
        <v>405</v>
      </c>
      <c r="AN51" s="364" t="s">
        <v>405</v>
      </c>
      <c r="AO51" s="364" t="s">
        <v>405</v>
      </c>
      <c r="AP51" s="364" t="s">
        <v>405</v>
      </c>
      <c r="AQ51" s="364" t="s">
        <v>405</v>
      </c>
      <c r="AR51" s="364" t="s">
        <v>405</v>
      </c>
      <c r="AS51" s="364" t="s">
        <v>405</v>
      </c>
      <c r="AT51" s="364" t="s">
        <v>405</v>
      </c>
      <c r="AU51" s="364">
        <v>181.965</v>
      </c>
      <c r="AV51" s="364">
        <v>214.066</v>
      </c>
      <c r="AW51" s="364">
        <v>231.85599999999999</v>
      </c>
      <c r="AX51" s="364">
        <v>248.25138732470668</v>
      </c>
      <c r="AY51" s="364">
        <v>260.59597526855003</v>
      </c>
      <c r="AZ51" s="364">
        <v>269.42270267979103</v>
      </c>
      <c r="BA51" s="364">
        <v>266.82421889558537</v>
      </c>
      <c r="BB51" s="364">
        <v>265.2056659520656</v>
      </c>
      <c r="BC51" s="364">
        <v>266.9137775611797</v>
      </c>
      <c r="BD51" s="364">
        <v>268.83757781930126</v>
      </c>
      <c r="BE51" s="364">
        <v>272.36002185110834</v>
      </c>
      <c r="BF51" s="364">
        <v>282.06406816095773</v>
      </c>
      <c r="BG51" s="364">
        <v>289.39901345521349</v>
      </c>
      <c r="BH51" s="364" t="s">
        <v>405</v>
      </c>
      <c r="BI51" s="364" t="s">
        <v>405</v>
      </c>
      <c r="BJ51" s="364" t="s">
        <v>405</v>
      </c>
      <c r="BK51" s="364" t="s">
        <v>405</v>
      </c>
      <c r="BL51" s="364" t="s">
        <v>405</v>
      </c>
      <c r="BM51" s="364" t="s">
        <v>405</v>
      </c>
      <c r="BN51" s="364" t="s">
        <v>405</v>
      </c>
      <c r="BO51" s="364" t="s">
        <v>405</v>
      </c>
      <c r="BP51" s="364" t="s">
        <v>405</v>
      </c>
      <c r="BQ51" s="364" t="s">
        <v>405</v>
      </c>
      <c r="BR51" s="364" t="s">
        <v>405</v>
      </c>
      <c r="BS51" s="364" t="s">
        <v>405</v>
      </c>
      <c r="BT51" s="364" t="s">
        <v>405</v>
      </c>
      <c r="BU51" s="364" t="s">
        <v>405</v>
      </c>
      <c r="BV51" s="364" t="s">
        <v>405</v>
      </c>
      <c r="BW51" s="364" t="s">
        <v>405</v>
      </c>
      <c r="BX51" s="373" t="s">
        <v>405</v>
      </c>
      <c r="BY51" s="373" t="s">
        <v>405</v>
      </c>
      <c r="BZ51" s="365" t="s">
        <v>405</v>
      </c>
    </row>
    <row r="52" spans="1:78" s="25" customFormat="1" ht="24.75" customHeight="1" thickBot="1" x14ac:dyDescent="0.3">
      <c r="B52" s="399" t="s">
        <v>461</v>
      </c>
      <c r="C52" s="71"/>
      <c r="D52" s="368" t="s">
        <v>405</v>
      </c>
      <c r="E52" s="368" t="s">
        <v>405</v>
      </c>
      <c r="F52" s="368" t="s">
        <v>405</v>
      </c>
      <c r="G52" s="368" t="s">
        <v>405</v>
      </c>
      <c r="H52" s="368" t="s">
        <v>405</v>
      </c>
      <c r="I52" s="368" t="s">
        <v>405</v>
      </c>
      <c r="J52" s="368" t="s">
        <v>405</v>
      </c>
      <c r="K52" s="368" t="s">
        <v>405</v>
      </c>
      <c r="L52" s="368" t="s">
        <v>405</v>
      </c>
      <c r="M52" s="368" t="s">
        <v>405</v>
      </c>
      <c r="N52" s="368" t="s">
        <v>405</v>
      </c>
      <c r="O52" s="368" t="s">
        <v>405</v>
      </c>
      <c r="P52" s="368" t="s">
        <v>405</v>
      </c>
      <c r="Q52" s="368" t="s">
        <v>405</v>
      </c>
      <c r="R52" s="368" t="s">
        <v>405</v>
      </c>
      <c r="S52" s="368" t="s">
        <v>405</v>
      </c>
      <c r="T52" s="368" t="s">
        <v>405</v>
      </c>
      <c r="U52" s="368" t="s">
        <v>405</v>
      </c>
      <c r="V52" s="368" t="s">
        <v>405</v>
      </c>
      <c r="W52" s="368" t="s">
        <v>405</v>
      </c>
      <c r="X52" s="368" t="s">
        <v>405</v>
      </c>
      <c r="Y52" s="368" t="s">
        <v>405</v>
      </c>
      <c r="Z52" s="368" t="s">
        <v>405</v>
      </c>
      <c r="AA52" s="368" t="s">
        <v>405</v>
      </c>
      <c r="AB52" s="368" t="s">
        <v>405</v>
      </c>
      <c r="AC52" s="368" t="s">
        <v>405</v>
      </c>
      <c r="AD52" s="368" t="s">
        <v>405</v>
      </c>
      <c r="AE52" s="368" t="s">
        <v>405</v>
      </c>
      <c r="AF52" s="368" t="s">
        <v>405</v>
      </c>
      <c r="AG52" s="368" t="s">
        <v>405</v>
      </c>
      <c r="AH52" s="368" t="s">
        <v>405</v>
      </c>
      <c r="AI52" s="368" t="s">
        <v>405</v>
      </c>
      <c r="AJ52" s="368" t="s">
        <v>405</v>
      </c>
      <c r="AK52" s="368" t="s">
        <v>405</v>
      </c>
      <c r="AL52" s="368" t="s">
        <v>405</v>
      </c>
      <c r="AM52" s="368" t="s">
        <v>405</v>
      </c>
      <c r="AN52" s="368" t="s">
        <v>405</v>
      </c>
      <c r="AO52" s="368" t="s">
        <v>405</v>
      </c>
      <c r="AP52" s="368" t="s">
        <v>405</v>
      </c>
      <c r="AQ52" s="368" t="s">
        <v>405</v>
      </c>
      <c r="AR52" s="368" t="s">
        <v>405</v>
      </c>
      <c r="AS52" s="368" t="s">
        <v>405</v>
      </c>
      <c r="AT52" s="368" t="s">
        <v>405</v>
      </c>
      <c r="AU52" s="368">
        <v>353.87199999999939</v>
      </c>
      <c r="AV52" s="368">
        <v>429.27399999999852</v>
      </c>
      <c r="AW52" s="368">
        <v>492.79200000000128</v>
      </c>
      <c r="AX52" s="368">
        <v>515.32715746078907</v>
      </c>
      <c r="AY52" s="368">
        <v>541.56637732354477</v>
      </c>
      <c r="AZ52" s="368">
        <v>546.888276290318</v>
      </c>
      <c r="BA52" s="368">
        <v>514.55385286211151</v>
      </c>
      <c r="BB52" s="368">
        <v>525.08007490509476</v>
      </c>
      <c r="BC52" s="368">
        <v>549.23528371931229</v>
      </c>
      <c r="BD52" s="368">
        <v>582.55102045042167</v>
      </c>
      <c r="BE52" s="368">
        <v>610.28535878548792</v>
      </c>
      <c r="BF52" s="368">
        <v>657.4854375022984</v>
      </c>
      <c r="BG52" s="368">
        <v>657.2757267172957</v>
      </c>
      <c r="BH52" s="368">
        <v>352.83686502826782</v>
      </c>
      <c r="BI52" s="368">
        <v>370.8638349999992</v>
      </c>
      <c r="BJ52" s="368">
        <v>342.7063180000041</v>
      </c>
      <c r="BK52" s="368">
        <v>321.65414699999565</v>
      </c>
      <c r="BL52" s="368">
        <v>348.23900200000571</v>
      </c>
      <c r="BM52" s="368">
        <v>386.0307610000018</v>
      </c>
      <c r="BN52" s="368">
        <v>399.49913500000184</v>
      </c>
      <c r="BO52" s="368">
        <v>433.20464900001389</v>
      </c>
      <c r="BP52" s="368">
        <v>446.92571600000156</v>
      </c>
      <c r="BQ52" s="368">
        <v>470.89298200000121</v>
      </c>
      <c r="BR52" s="368">
        <v>563.96805599999789</v>
      </c>
      <c r="BS52" s="368">
        <v>628.2659879999992</v>
      </c>
      <c r="BT52" s="368">
        <v>546.10436500000287</v>
      </c>
      <c r="BU52" s="368">
        <v>577.43684735972056</v>
      </c>
      <c r="BV52" s="368">
        <v>581.28149565733474</v>
      </c>
      <c r="BW52" s="368">
        <v>585.15313882432019</v>
      </c>
      <c r="BX52" s="368">
        <v>601.92283681640765</v>
      </c>
      <c r="BY52" s="368">
        <v>620.3026652109329</v>
      </c>
      <c r="BZ52" s="369">
        <v>640.16291416261447</v>
      </c>
    </row>
    <row r="53" spans="1:78" ht="26.25" customHeight="1" x14ac:dyDescent="0.35">
      <c r="A53" s="346"/>
      <c r="B53" s="88" t="s">
        <v>462</v>
      </c>
      <c r="D53" s="42" t="s">
        <v>619</v>
      </c>
      <c r="E53" s="42" t="s">
        <v>620</v>
      </c>
      <c r="F53" s="42" t="s">
        <v>621</v>
      </c>
      <c r="G53" s="42" t="s">
        <v>622</v>
      </c>
      <c r="H53" s="42" t="s">
        <v>623</v>
      </c>
      <c r="I53" s="42" t="s">
        <v>624</v>
      </c>
      <c r="J53" s="42" t="s">
        <v>625</v>
      </c>
      <c r="K53" s="42" t="s">
        <v>626</v>
      </c>
      <c r="L53" s="42" t="s">
        <v>627</v>
      </c>
      <c r="M53" s="42" t="s">
        <v>628</v>
      </c>
      <c r="N53" s="42" t="s">
        <v>629</v>
      </c>
      <c r="O53" s="42" t="s">
        <v>630</v>
      </c>
      <c r="P53" s="42" t="s">
        <v>631</v>
      </c>
      <c r="Q53" s="42" t="s">
        <v>632</v>
      </c>
      <c r="R53" s="42" t="s">
        <v>633</v>
      </c>
      <c r="S53" s="42" t="s">
        <v>634</v>
      </c>
      <c r="T53" s="42" t="s">
        <v>635</v>
      </c>
      <c r="U53" s="42" t="s">
        <v>636</v>
      </c>
      <c r="V53" s="42" t="s">
        <v>637</v>
      </c>
      <c r="W53" s="42" t="s">
        <v>638</v>
      </c>
      <c r="X53" s="42" t="s">
        <v>639</v>
      </c>
      <c r="Y53" s="42" t="s">
        <v>640</v>
      </c>
      <c r="Z53" s="42" t="s">
        <v>641</v>
      </c>
      <c r="AA53" s="42" t="s">
        <v>642</v>
      </c>
      <c r="AB53" s="42" t="s">
        <v>643</v>
      </c>
      <c r="AC53" s="42" t="s">
        <v>644</v>
      </c>
      <c r="AD53" s="42" t="s">
        <v>645</v>
      </c>
      <c r="AE53" s="42" t="s">
        <v>646</v>
      </c>
      <c r="AF53" s="42" t="s">
        <v>647</v>
      </c>
      <c r="AG53" s="42" t="s">
        <v>648</v>
      </c>
      <c r="AH53" s="42" t="s">
        <v>649</v>
      </c>
      <c r="AI53" s="42" t="s">
        <v>650</v>
      </c>
      <c r="AJ53" s="42" t="s">
        <v>651</v>
      </c>
      <c r="AK53" s="42" t="s">
        <v>652</v>
      </c>
      <c r="AL53" s="42" t="s">
        <v>653</v>
      </c>
      <c r="AM53" s="42" t="s">
        <v>654</v>
      </c>
      <c r="AN53" s="42" t="s">
        <v>655</v>
      </c>
      <c r="AO53" s="42" t="s">
        <v>656</v>
      </c>
      <c r="AP53" s="42" t="s">
        <v>657</v>
      </c>
      <c r="AQ53" s="42" t="s">
        <v>658</v>
      </c>
      <c r="AR53" s="42" t="s">
        <v>659</v>
      </c>
      <c r="AS53" s="42" t="s">
        <v>660</v>
      </c>
      <c r="AT53" s="42" t="s">
        <v>661</v>
      </c>
      <c r="AU53" s="42" t="s">
        <v>662</v>
      </c>
      <c r="AV53" s="42" t="s">
        <v>663</v>
      </c>
      <c r="AW53" s="42" t="s">
        <v>664</v>
      </c>
      <c r="AX53" s="42" t="s">
        <v>665</v>
      </c>
      <c r="AY53" s="42" t="s">
        <v>589</v>
      </c>
      <c r="AZ53" s="42" t="s">
        <v>590</v>
      </c>
      <c r="BA53" s="42" t="s">
        <v>591</v>
      </c>
      <c r="BB53" s="42" t="s">
        <v>592</v>
      </c>
      <c r="BC53" s="42" t="s">
        <v>593</v>
      </c>
      <c r="BD53" s="42" t="s">
        <v>594</v>
      </c>
      <c r="BE53" s="42" t="s">
        <v>595</v>
      </c>
      <c r="BF53" s="42" t="s">
        <v>596</v>
      </c>
      <c r="BG53" s="42" t="s">
        <v>597</v>
      </c>
      <c r="BH53" s="42" t="s">
        <v>598</v>
      </c>
      <c r="BI53" s="42" t="s">
        <v>599</v>
      </c>
      <c r="BJ53" s="42" t="s">
        <v>600</v>
      </c>
      <c r="BK53" s="42" t="s">
        <v>601</v>
      </c>
      <c r="BL53" s="42" t="s">
        <v>602</v>
      </c>
      <c r="BM53" s="42" t="s">
        <v>603</v>
      </c>
      <c r="BN53" s="42" t="s">
        <v>604</v>
      </c>
      <c r="BO53" s="42" t="s">
        <v>605</v>
      </c>
      <c r="BP53" s="42" t="s">
        <v>606</v>
      </c>
      <c r="BQ53" s="42" t="s">
        <v>607</v>
      </c>
      <c r="BR53" s="42" t="s">
        <v>608</v>
      </c>
      <c r="BS53" s="42" t="s">
        <v>609</v>
      </c>
      <c r="BT53" s="42" t="s">
        <v>610</v>
      </c>
      <c r="BU53" s="42" t="s">
        <v>611</v>
      </c>
      <c r="BV53" s="42" t="s">
        <v>612</v>
      </c>
      <c r="BW53" s="42" t="s">
        <v>613</v>
      </c>
      <c r="BX53" s="42" t="s">
        <v>614</v>
      </c>
      <c r="BY53" s="42" t="s">
        <v>615</v>
      </c>
      <c r="BZ53" s="43" t="s">
        <v>616</v>
      </c>
    </row>
    <row r="54" spans="1:78" ht="15" customHeight="1" x14ac:dyDescent="0.35">
      <c r="A54" s="346"/>
      <c r="B54" s="370" t="s">
        <v>463</v>
      </c>
      <c r="C54" s="371"/>
      <c r="D54" s="279" t="s">
        <v>617</v>
      </c>
      <c r="E54" s="279" t="s">
        <v>617</v>
      </c>
      <c r="F54" s="279" t="s">
        <v>617</v>
      </c>
      <c r="G54" s="279" t="s">
        <v>617</v>
      </c>
      <c r="H54" s="279" t="s">
        <v>617</v>
      </c>
      <c r="I54" s="279" t="s">
        <v>617</v>
      </c>
      <c r="J54" s="279" t="s">
        <v>617</v>
      </c>
      <c r="K54" s="279" t="s">
        <v>617</v>
      </c>
      <c r="L54" s="279" t="s">
        <v>617</v>
      </c>
      <c r="M54" s="279" t="s">
        <v>617</v>
      </c>
      <c r="N54" s="279" t="s">
        <v>617</v>
      </c>
      <c r="O54" s="279" t="s">
        <v>617</v>
      </c>
      <c r="P54" s="279" t="s">
        <v>617</v>
      </c>
      <c r="Q54" s="279" t="s">
        <v>617</v>
      </c>
      <c r="R54" s="279" t="s">
        <v>617</v>
      </c>
      <c r="S54" s="279" t="s">
        <v>617</v>
      </c>
      <c r="T54" s="279" t="s">
        <v>617</v>
      </c>
      <c r="U54" s="279" t="s">
        <v>617</v>
      </c>
      <c r="V54" s="279" t="s">
        <v>617</v>
      </c>
      <c r="W54" s="279" t="s">
        <v>617</v>
      </c>
      <c r="X54" s="279" t="s">
        <v>617</v>
      </c>
      <c r="Y54" s="279" t="s">
        <v>617</v>
      </c>
      <c r="Z54" s="279" t="s">
        <v>617</v>
      </c>
      <c r="AA54" s="279" t="s">
        <v>617</v>
      </c>
      <c r="AB54" s="279" t="s">
        <v>617</v>
      </c>
      <c r="AC54" s="279" t="s">
        <v>617</v>
      </c>
      <c r="AD54" s="279" t="s">
        <v>617</v>
      </c>
      <c r="AE54" s="279" t="s">
        <v>617</v>
      </c>
      <c r="AF54" s="279" t="s">
        <v>617</v>
      </c>
      <c r="AG54" s="279" t="s">
        <v>617</v>
      </c>
      <c r="AH54" s="279" t="s">
        <v>617</v>
      </c>
      <c r="AI54" s="279" t="s">
        <v>617</v>
      </c>
      <c r="AJ54" s="279" t="s">
        <v>617</v>
      </c>
      <c r="AK54" s="279" t="s">
        <v>617</v>
      </c>
      <c r="AL54" s="279" t="s">
        <v>617</v>
      </c>
      <c r="AM54" s="279" t="s">
        <v>617</v>
      </c>
      <c r="AN54" s="279" t="s">
        <v>617</v>
      </c>
      <c r="AO54" s="279" t="s">
        <v>617</v>
      </c>
      <c r="AP54" s="279" t="s">
        <v>617</v>
      </c>
      <c r="AQ54" s="279" t="s">
        <v>617</v>
      </c>
      <c r="AR54" s="279" t="s">
        <v>617</v>
      </c>
      <c r="AS54" s="279" t="s">
        <v>617</v>
      </c>
      <c r="AT54" s="279" t="s">
        <v>617</v>
      </c>
      <c r="AU54" s="279" t="s">
        <v>617</v>
      </c>
      <c r="AV54" s="279" t="s">
        <v>617</v>
      </c>
      <c r="AW54" s="279" t="s">
        <v>617</v>
      </c>
      <c r="AX54" s="279" t="s">
        <v>617</v>
      </c>
      <c r="AY54" s="279" t="s">
        <v>617</v>
      </c>
      <c r="AZ54" s="279" t="s">
        <v>617</v>
      </c>
      <c r="BA54" s="279" t="s">
        <v>617</v>
      </c>
      <c r="BB54" s="279" t="s">
        <v>617</v>
      </c>
      <c r="BC54" s="279" t="s">
        <v>617</v>
      </c>
      <c r="BD54" s="279" t="s">
        <v>617</v>
      </c>
      <c r="BE54" s="279" t="s">
        <v>617</v>
      </c>
      <c r="BF54" s="279" t="s">
        <v>617</v>
      </c>
      <c r="BG54" s="279" t="s">
        <v>617</v>
      </c>
      <c r="BH54" s="279" t="s">
        <v>617</v>
      </c>
      <c r="BI54" s="279" t="s">
        <v>617</v>
      </c>
      <c r="BJ54" s="279" t="s">
        <v>617</v>
      </c>
      <c r="BK54" s="279" t="s">
        <v>617</v>
      </c>
      <c r="BL54" s="279" t="s">
        <v>617</v>
      </c>
      <c r="BM54" s="279" t="s">
        <v>617</v>
      </c>
      <c r="BN54" s="279" t="s">
        <v>617</v>
      </c>
      <c r="BO54" s="279" t="s">
        <v>617</v>
      </c>
      <c r="BP54" s="279" t="s">
        <v>617</v>
      </c>
      <c r="BQ54" s="279" t="s">
        <v>617</v>
      </c>
      <c r="BR54" s="279" t="s">
        <v>617</v>
      </c>
      <c r="BS54" s="279" t="s">
        <v>617</v>
      </c>
      <c r="BT54" s="279" t="s">
        <v>617</v>
      </c>
      <c r="BU54" s="279" t="s">
        <v>618</v>
      </c>
      <c r="BV54" s="279" t="s">
        <v>618</v>
      </c>
      <c r="BW54" s="279" t="s">
        <v>618</v>
      </c>
      <c r="BX54" s="279" t="s">
        <v>618</v>
      </c>
      <c r="BY54" s="279" t="s">
        <v>618</v>
      </c>
      <c r="BZ54" s="280" t="s">
        <v>618</v>
      </c>
    </row>
    <row r="55" spans="1:78" s="232" customFormat="1" ht="24" customHeight="1" x14ac:dyDescent="0.35">
      <c r="A55" s="401"/>
      <c r="B55" s="88" t="s">
        <v>88</v>
      </c>
      <c r="C55" s="88"/>
      <c r="D55" s="361">
        <v>0</v>
      </c>
      <c r="E55" s="361">
        <v>0</v>
      </c>
      <c r="F55" s="361">
        <v>0</v>
      </c>
      <c r="G55" s="361">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283.22802917978487</v>
      </c>
      <c r="AA55" s="361">
        <v>239.42637872642803</v>
      </c>
      <c r="AB55" s="361">
        <v>1158.1209863877468</v>
      </c>
      <c r="AC55" s="361">
        <v>2280.3474625539739</v>
      </c>
      <c r="AD55" s="361">
        <v>1163.9960370336382</v>
      </c>
      <c r="AE55" s="361">
        <v>1314.6223807410802</v>
      </c>
      <c r="AF55" s="361">
        <v>1195.6620539303651</v>
      </c>
      <c r="AG55" s="361">
        <v>3576.1735539254414</v>
      </c>
      <c r="AH55" s="361">
        <v>3390.246375092147</v>
      </c>
      <c r="AI55" s="361">
        <v>3190.0635526309911</v>
      </c>
      <c r="AJ55" s="361">
        <v>3457.1804650382192</v>
      </c>
      <c r="AK55" s="361">
        <v>5057.9883256408611</v>
      </c>
      <c r="AL55" s="361">
        <v>6059.3421159127083</v>
      </c>
      <c r="AM55" s="361">
        <v>6839.3742962077631</v>
      </c>
      <c r="AN55" s="361">
        <v>7282.9530704350937</v>
      </c>
      <c r="AO55" s="361">
        <v>7729.5876418546159</v>
      </c>
      <c r="AP55" s="361">
        <v>7978.3445801090302</v>
      </c>
      <c r="AQ55" s="361">
        <v>7826.2398114620173</v>
      </c>
      <c r="AR55" s="361">
        <v>7738.4049195024827</v>
      </c>
      <c r="AS55" s="361">
        <v>8170.5273411027556</v>
      </c>
      <c r="AT55" s="361">
        <v>9093.7458330093377</v>
      </c>
      <c r="AU55" s="361">
        <v>10734.004265912085</v>
      </c>
      <c r="AV55" s="361">
        <v>12865.241739791689</v>
      </c>
      <c r="AW55" s="361">
        <v>14831.038036836182</v>
      </c>
      <c r="AX55" s="361">
        <v>16067.916432391938</v>
      </c>
      <c r="AY55" s="361">
        <v>16784.748227487064</v>
      </c>
      <c r="AZ55" s="361">
        <v>16951.855547654985</v>
      </c>
      <c r="BA55" s="361">
        <v>16526.572967615506</v>
      </c>
      <c r="BB55" s="361">
        <v>16131.040052456303</v>
      </c>
      <c r="BC55" s="361">
        <v>16059.228251050614</v>
      </c>
      <c r="BD55" s="361">
        <v>15872.884814668207</v>
      </c>
      <c r="BE55" s="361">
        <v>16279.154403742661</v>
      </c>
      <c r="BF55" s="361">
        <v>17344.792128827139</v>
      </c>
      <c r="BG55" s="361">
        <v>16585.299845485184</v>
      </c>
      <c r="BH55" s="361">
        <v>17194.988477710755</v>
      </c>
      <c r="BI55" s="361">
        <v>17738.996125274589</v>
      </c>
      <c r="BJ55" s="361">
        <v>18326.970566414759</v>
      </c>
      <c r="BK55" s="361">
        <v>18956.95690474111</v>
      </c>
      <c r="BL55" s="361">
        <f t="shared" ref="BL55:BY55" si="21">SUM(BL56:BL58)</f>
        <v>20087.377657303237</v>
      </c>
      <c r="BM55" s="361">
        <f t="shared" si="21"/>
        <v>23140.421288248348</v>
      </c>
      <c r="BN55" s="361">
        <f t="shared" si="21"/>
        <v>24359.751850345405</v>
      </c>
      <c r="BO55" s="361">
        <f t="shared" si="21"/>
        <v>25575.439483724156</v>
      </c>
      <c r="BP55" s="361">
        <f t="shared" si="21"/>
        <v>26239.943289959843</v>
      </c>
      <c r="BQ55" s="361">
        <f t="shared" si="21"/>
        <v>26090.957348617187</v>
      </c>
      <c r="BR55" s="361">
        <f t="shared" si="21"/>
        <v>25874.298725265686</v>
      </c>
      <c r="BS55" s="361">
        <f t="shared" si="21"/>
        <v>25623.980340300095</v>
      </c>
      <c r="BT55" s="361">
        <f t="shared" si="21"/>
        <v>24239.801537228956</v>
      </c>
      <c r="BU55" s="361">
        <f t="shared" si="21"/>
        <v>22834.356221336784</v>
      </c>
      <c r="BV55" s="361">
        <f t="shared" si="21"/>
        <v>23954.758434746254</v>
      </c>
      <c r="BW55" s="361">
        <f t="shared" si="21"/>
        <v>23665.093556239797</v>
      </c>
      <c r="BX55" s="372">
        <f t="shared" si="21"/>
        <v>22871.569446610523</v>
      </c>
      <c r="BY55" s="372">
        <f t="shared" si="21"/>
        <v>22957.449195745088</v>
      </c>
      <c r="BZ55" s="362">
        <f t="shared" ref="BZ55" si="22">SUM(BZ56:BZ58)</f>
        <v>23023.88559646859</v>
      </c>
    </row>
    <row r="56" spans="1:78" x14ac:dyDescent="0.35">
      <c r="A56" s="396"/>
      <c r="B56" s="119" t="s">
        <v>144</v>
      </c>
      <c r="C56" s="4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v>17783.473430479575</v>
      </c>
      <c r="BM56" s="364">
        <v>19591.112250380815</v>
      </c>
      <c r="BN56" s="364">
        <v>20484.492005432458</v>
      </c>
      <c r="BO56" s="364">
        <v>21355.905470100064</v>
      </c>
      <c r="BP56" s="364">
        <v>21826.344012242378</v>
      </c>
      <c r="BQ56" s="364">
        <v>22154.010388942741</v>
      </c>
      <c r="BR56" s="364">
        <v>22769.590072366096</v>
      </c>
      <c r="BS56" s="364">
        <v>22988.615075702506</v>
      </c>
      <c r="BT56" s="364">
        <v>22024.163714591679</v>
      </c>
      <c r="BU56" s="364">
        <v>20736.971062458906</v>
      </c>
      <c r="BV56" s="364">
        <v>21219.525551759871</v>
      </c>
      <c r="BW56" s="364">
        <v>20817.349577753059</v>
      </c>
      <c r="BX56" s="373">
        <v>20085.410274625126</v>
      </c>
      <c r="BY56" s="373">
        <v>20092.354987475126</v>
      </c>
      <c r="BZ56" s="365">
        <v>20106.368094147707</v>
      </c>
    </row>
    <row r="57" spans="1:78" x14ac:dyDescent="0.35">
      <c r="A57" s="396"/>
      <c r="B57" s="119" t="s">
        <v>145</v>
      </c>
      <c r="C57" s="4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v>1894.9100202239813</v>
      </c>
      <c r="BM57" s="364">
        <v>3102.4226939047585</v>
      </c>
      <c r="BN57" s="364">
        <v>3421.0803425040854</v>
      </c>
      <c r="BO57" s="364">
        <v>3734.0275093311807</v>
      </c>
      <c r="BP57" s="364">
        <v>3922.9094782656421</v>
      </c>
      <c r="BQ57" s="364">
        <v>3428.6248052185001</v>
      </c>
      <c r="BR57" s="364">
        <v>2504.6124789787273</v>
      </c>
      <c r="BS57" s="364">
        <v>1971.3302260966586</v>
      </c>
      <c r="BT57" s="364">
        <v>1650.9141606168012</v>
      </c>
      <c r="BU57" s="364">
        <v>1511.186603855763</v>
      </c>
      <c r="BV57" s="364">
        <v>2153.9513873290434</v>
      </c>
      <c r="BW57" s="364">
        <v>2271.6379217407593</v>
      </c>
      <c r="BX57" s="373">
        <v>2203.2241476711988</v>
      </c>
      <c r="BY57" s="373">
        <v>2274.6209300682776</v>
      </c>
      <c r="BZ57" s="365">
        <v>2319.1405798453416</v>
      </c>
    </row>
    <row r="58" spans="1:78" x14ac:dyDescent="0.35">
      <c r="A58" s="396"/>
      <c r="B58" s="119" t="s">
        <v>146</v>
      </c>
      <c r="C58" s="4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v>408.99420659967944</v>
      </c>
      <c r="BM58" s="364">
        <v>446.88634396277587</v>
      </c>
      <c r="BN58" s="364">
        <v>454.17950240886165</v>
      </c>
      <c r="BO58" s="364">
        <v>485.50650429291295</v>
      </c>
      <c r="BP58" s="364">
        <v>490.68979945182349</v>
      </c>
      <c r="BQ58" s="364">
        <v>508.322154455945</v>
      </c>
      <c r="BR58" s="364">
        <v>600.0961739208617</v>
      </c>
      <c r="BS58" s="364">
        <v>664.03503850093114</v>
      </c>
      <c r="BT58" s="364">
        <v>564.72366202047419</v>
      </c>
      <c r="BU58" s="364">
        <v>586.19855502211487</v>
      </c>
      <c r="BV58" s="364">
        <v>581.28149565734213</v>
      </c>
      <c r="BW58" s="364">
        <v>576.10605674597934</v>
      </c>
      <c r="BX58" s="373">
        <v>582.9350243142012</v>
      </c>
      <c r="BY58" s="373">
        <v>590.47327820168209</v>
      </c>
      <c r="BZ58" s="365">
        <v>598.37692247554071</v>
      </c>
    </row>
    <row r="59" spans="1:78" s="51" customFormat="1" ht="26.25" customHeight="1" x14ac:dyDescent="0.35">
      <c r="A59" s="44"/>
      <c r="B59" s="44" t="s">
        <v>445</v>
      </c>
      <c r="C59" s="4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73"/>
      <c r="BY59" s="373"/>
      <c r="BZ59" s="365"/>
    </row>
    <row r="60" spans="1:78" s="51" customFormat="1" x14ac:dyDescent="0.35">
      <c r="A60" s="44"/>
      <c r="B60" s="119" t="s">
        <v>446</v>
      </c>
      <c r="C60" s="44"/>
      <c r="D60" s="364" t="s">
        <v>405</v>
      </c>
      <c r="E60" s="364" t="s">
        <v>405</v>
      </c>
      <c r="F60" s="364" t="s">
        <v>405</v>
      </c>
      <c r="G60" s="364" t="s">
        <v>405</v>
      </c>
      <c r="H60" s="364" t="s">
        <v>405</v>
      </c>
      <c r="I60" s="364" t="s">
        <v>405</v>
      </c>
      <c r="J60" s="364" t="s">
        <v>405</v>
      </c>
      <c r="K60" s="364" t="s">
        <v>405</v>
      </c>
      <c r="L60" s="364" t="s">
        <v>405</v>
      </c>
      <c r="M60" s="364" t="s">
        <v>405</v>
      </c>
      <c r="N60" s="364" t="s">
        <v>405</v>
      </c>
      <c r="O60" s="364" t="s">
        <v>405</v>
      </c>
      <c r="P60" s="364" t="s">
        <v>405</v>
      </c>
      <c r="Q60" s="364" t="s">
        <v>405</v>
      </c>
      <c r="R60" s="364" t="s">
        <v>405</v>
      </c>
      <c r="S60" s="364" t="s">
        <v>405</v>
      </c>
      <c r="T60" s="364" t="s">
        <v>405</v>
      </c>
      <c r="U60" s="364" t="s">
        <v>405</v>
      </c>
      <c r="V60" s="364" t="s">
        <v>405</v>
      </c>
      <c r="W60" s="364" t="s">
        <v>405</v>
      </c>
      <c r="X60" s="364" t="s">
        <v>405</v>
      </c>
      <c r="Y60" s="364" t="s">
        <v>405</v>
      </c>
      <c r="Z60" s="364">
        <v>283.22802917978487</v>
      </c>
      <c r="AA60" s="364">
        <v>239.42637872642803</v>
      </c>
      <c r="AB60" s="364">
        <v>992.67513118949728</v>
      </c>
      <c r="AC60" s="364">
        <v>1986.4360118247951</v>
      </c>
      <c r="AD60" s="364">
        <v>1029.0399747688687</v>
      </c>
      <c r="AE60" s="364">
        <v>1097.7774519590464</v>
      </c>
      <c r="AF60" s="364">
        <v>1035.0507332531517</v>
      </c>
      <c r="AG60" s="364">
        <v>2828.5232349030171</v>
      </c>
      <c r="AH60" s="364">
        <v>2699.0310947335538</v>
      </c>
      <c r="AI60" s="364">
        <v>2558.4872881126234</v>
      </c>
      <c r="AJ60" s="364">
        <v>2839.344503024553</v>
      </c>
      <c r="AK60" s="364">
        <v>4233.1170717612813</v>
      </c>
      <c r="AL60" s="364">
        <v>5059.8923590116929</v>
      </c>
      <c r="AM60" s="364">
        <v>5382.3374827072221</v>
      </c>
      <c r="AN60" s="364">
        <v>5516.8433777457503</v>
      </c>
      <c r="AO60" s="364">
        <v>5586.1294383689637</v>
      </c>
      <c r="AP60" s="364">
        <v>5651.4247552807446</v>
      </c>
      <c r="AQ60" s="364">
        <v>5546.5376039377306</v>
      </c>
      <c r="AR60" s="364">
        <v>5513.138797847615</v>
      </c>
      <c r="AS60" s="364">
        <v>5534.8125833553095</v>
      </c>
      <c r="AT60" s="364">
        <v>5940.5206832511103</v>
      </c>
      <c r="AU60" s="364">
        <v>6659.9422632438118</v>
      </c>
      <c r="AV60" s="364">
        <v>7519.5919845576645</v>
      </c>
      <c r="AW60" s="364">
        <v>8091.0972761603434</v>
      </c>
      <c r="AX60" s="364">
        <v>8314.5381424009356</v>
      </c>
      <c r="AY60" s="364">
        <v>8381.0326798714595</v>
      </c>
      <c r="AZ60" s="364">
        <v>8296.4995583470354</v>
      </c>
      <c r="BA60" s="364">
        <v>8129.2951701543852</v>
      </c>
      <c r="BB60" s="364">
        <v>7879.710170766135</v>
      </c>
      <c r="BC60" s="364">
        <v>7757.7214449315115</v>
      </c>
      <c r="BD60" s="364">
        <v>7477.239374701152</v>
      </c>
      <c r="BE60" s="364">
        <v>7420.5254821943208</v>
      </c>
      <c r="BF60" s="364">
        <v>7419.34861468086</v>
      </c>
      <c r="BG60" s="364">
        <v>6756.274792295877</v>
      </c>
      <c r="BH60" s="364">
        <v>6795.8472037038609</v>
      </c>
      <c r="BI60" s="364">
        <v>6702.4415295884392</v>
      </c>
      <c r="BJ60" s="364">
        <v>6631.2193715262456</v>
      </c>
      <c r="BK60" s="364">
        <v>6571.9722406846449</v>
      </c>
      <c r="BL60" s="364">
        <v>6304.5596008426519</v>
      </c>
      <c r="BM60" s="364">
        <v>6331.8500217105593</v>
      </c>
      <c r="BN60" s="364">
        <v>6145.321412864384</v>
      </c>
      <c r="BO60" s="364">
        <v>6251.0667399375943</v>
      </c>
      <c r="BP60" s="364">
        <v>6453.405874134638</v>
      </c>
      <c r="BQ60" s="364">
        <v>6422.3716330057405</v>
      </c>
      <c r="BR60" s="364">
        <v>6380.9977739632104</v>
      </c>
      <c r="BS60" s="364">
        <v>6311.5671609829897</v>
      </c>
      <c r="BT60" s="364">
        <v>5998.9340555294129</v>
      </c>
      <c r="BU60" s="364">
        <v>5603.8154217064921</v>
      </c>
      <c r="BV60" s="364">
        <v>5812.6688441527785</v>
      </c>
      <c r="BW60" s="364">
        <v>5700.6709043644014</v>
      </c>
      <c r="BX60" s="373">
        <v>5734.5783221296515</v>
      </c>
      <c r="BY60" s="373">
        <v>5775.7445855898932</v>
      </c>
      <c r="BZ60" s="365">
        <v>5803.3589290622613</v>
      </c>
    </row>
    <row r="61" spans="1:78" s="51" customFormat="1" x14ac:dyDescent="0.35">
      <c r="A61" s="44"/>
      <c r="B61" s="119" t="s">
        <v>447</v>
      </c>
      <c r="C61" s="44"/>
      <c r="D61" s="364" t="s">
        <v>405</v>
      </c>
      <c r="E61" s="364" t="s">
        <v>405</v>
      </c>
      <c r="F61" s="364" t="s">
        <v>405</v>
      </c>
      <c r="G61" s="364" t="s">
        <v>405</v>
      </c>
      <c r="H61" s="364" t="s">
        <v>405</v>
      </c>
      <c r="I61" s="364" t="s">
        <v>405</v>
      </c>
      <c r="J61" s="364" t="s">
        <v>405</v>
      </c>
      <c r="K61" s="364" t="s">
        <v>405</v>
      </c>
      <c r="L61" s="364" t="s">
        <v>405</v>
      </c>
      <c r="M61" s="364" t="s">
        <v>405</v>
      </c>
      <c r="N61" s="364" t="s">
        <v>405</v>
      </c>
      <c r="O61" s="364" t="s">
        <v>405</v>
      </c>
      <c r="P61" s="364" t="s">
        <v>405</v>
      </c>
      <c r="Q61" s="364" t="s">
        <v>405</v>
      </c>
      <c r="R61" s="364" t="s">
        <v>405</v>
      </c>
      <c r="S61" s="364" t="s">
        <v>405</v>
      </c>
      <c r="T61" s="364" t="s">
        <v>405</v>
      </c>
      <c r="U61" s="364" t="s">
        <v>405</v>
      </c>
      <c r="V61" s="364" t="s">
        <v>405</v>
      </c>
      <c r="W61" s="364" t="s">
        <v>405</v>
      </c>
      <c r="X61" s="364" t="s">
        <v>405</v>
      </c>
      <c r="Y61" s="364" t="s">
        <v>405</v>
      </c>
      <c r="Z61" s="364" t="s">
        <v>405</v>
      </c>
      <c r="AA61" s="364" t="s">
        <v>405</v>
      </c>
      <c r="AB61" s="364" t="s">
        <v>405</v>
      </c>
      <c r="AC61" s="364" t="s">
        <v>405</v>
      </c>
      <c r="AD61" s="364" t="s">
        <v>405</v>
      </c>
      <c r="AE61" s="364" t="s">
        <v>405</v>
      </c>
      <c r="AF61" s="364" t="s">
        <v>405</v>
      </c>
      <c r="AG61" s="364" t="s">
        <v>405</v>
      </c>
      <c r="AH61" s="364" t="s">
        <v>405</v>
      </c>
      <c r="AI61" s="364" t="s">
        <v>405</v>
      </c>
      <c r="AJ61" s="364" t="s">
        <v>405</v>
      </c>
      <c r="AK61" s="364" t="s">
        <v>405</v>
      </c>
      <c r="AL61" s="364" t="s">
        <v>405</v>
      </c>
      <c r="AM61" s="364" t="s">
        <v>405</v>
      </c>
      <c r="AN61" s="364" t="s">
        <v>405</v>
      </c>
      <c r="AO61" s="364" t="s">
        <v>405</v>
      </c>
      <c r="AP61" s="364" t="s">
        <v>405</v>
      </c>
      <c r="AQ61" s="364" t="s">
        <v>405</v>
      </c>
      <c r="AR61" s="364" t="s">
        <v>405</v>
      </c>
      <c r="AS61" s="364" t="s">
        <v>405</v>
      </c>
      <c r="AT61" s="364" t="s">
        <v>405</v>
      </c>
      <c r="AU61" s="364" t="s">
        <v>405</v>
      </c>
      <c r="AV61" s="364" t="s">
        <v>405</v>
      </c>
      <c r="AW61" s="364" t="s">
        <v>405</v>
      </c>
      <c r="AX61" s="364">
        <v>2081.1043312289366</v>
      </c>
      <c r="AY61" s="364">
        <v>2531.7222989505149</v>
      </c>
      <c r="AZ61" s="364">
        <v>2965.5011127939301</v>
      </c>
      <c r="BA61" s="364">
        <v>3315.570689930782</v>
      </c>
      <c r="BB61" s="364">
        <v>3615.7969470374455</v>
      </c>
      <c r="BC61" s="364">
        <v>3995.9041066644268</v>
      </c>
      <c r="BD61" s="364">
        <v>4341.4622830142525</v>
      </c>
      <c r="BE61" s="364">
        <v>4891.2802479553393</v>
      </c>
      <c r="BF61" s="364">
        <v>5764.1090533978959</v>
      </c>
      <c r="BG61" s="364">
        <v>5765.4684703071525</v>
      </c>
      <c r="BH61" s="364">
        <v>6015.9544149097774</v>
      </c>
      <c r="BI61" s="364">
        <v>6303.793316030501</v>
      </c>
      <c r="BJ61" s="364">
        <v>6415.4792267938392</v>
      </c>
      <c r="BK61" s="364">
        <v>6723.5880506450367</v>
      </c>
      <c r="BL61" s="364">
        <v>7178.1047706042764</v>
      </c>
      <c r="BM61" s="364">
        <v>8042.3470400932929</v>
      </c>
      <c r="BN61" s="364">
        <v>8355.7674448497328</v>
      </c>
      <c r="BO61" s="364">
        <v>8995.1796242111141</v>
      </c>
      <c r="BP61" s="364">
        <v>9606.6136508926793</v>
      </c>
      <c r="BQ61" s="364">
        <v>9656.1250326987738</v>
      </c>
      <c r="BR61" s="364">
        <v>9812.714531160218</v>
      </c>
      <c r="BS61" s="364">
        <v>10029.21384512186</v>
      </c>
      <c r="BT61" s="364">
        <v>9667.4014126768379</v>
      </c>
      <c r="BU61" s="364">
        <v>9283.9693588201881</v>
      </c>
      <c r="BV61" s="364">
        <v>9507.1382502501256</v>
      </c>
      <c r="BW61" s="364">
        <v>9292.5999236686494</v>
      </c>
      <c r="BX61" s="373">
        <v>8632.3261558775703</v>
      </c>
      <c r="BY61" s="373">
        <v>8682.6525126722954</v>
      </c>
      <c r="BZ61" s="365">
        <v>8715.4962644643656</v>
      </c>
    </row>
    <row r="62" spans="1:78" s="51" customFormat="1" x14ac:dyDescent="0.35">
      <c r="A62" s="44"/>
      <c r="B62" s="119" t="s">
        <v>448</v>
      </c>
      <c r="C62" s="44"/>
      <c r="D62" s="364" t="s">
        <v>405</v>
      </c>
      <c r="E62" s="364" t="s">
        <v>405</v>
      </c>
      <c r="F62" s="364" t="s">
        <v>405</v>
      </c>
      <c r="G62" s="364" t="s">
        <v>405</v>
      </c>
      <c r="H62" s="364" t="s">
        <v>405</v>
      </c>
      <c r="I62" s="364" t="s">
        <v>405</v>
      </c>
      <c r="J62" s="364" t="s">
        <v>405</v>
      </c>
      <c r="K62" s="364" t="s">
        <v>405</v>
      </c>
      <c r="L62" s="364" t="s">
        <v>405</v>
      </c>
      <c r="M62" s="364" t="s">
        <v>405</v>
      </c>
      <c r="N62" s="364" t="s">
        <v>405</v>
      </c>
      <c r="O62" s="364" t="s">
        <v>405</v>
      </c>
      <c r="P62" s="364" t="s">
        <v>405</v>
      </c>
      <c r="Q62" s="364" t="s">
        <v>405</v>
      </c>
      <c r="R62" s="364" t="s">
        <v>405</v>
      </c>
      <c r="S62" s="364" t="s">
        <v>405</v>
      </c>
      <c r="T62" s="364" t="s">
        <v>405</v>
      </c>
      <c r="U62" s="364" t="s">
        <v>405</v>
      </c>
      <c r="V62" s="364" t="s">
        <v>405</v>
      </c>
      <c r="W62" s="364" t="s">
        <v>405</v>
      </c>
      <c r="X62" s="364" t="s">
        <v>405</v>
      </c>
      <c r="Y62" s="364" t="s">
        <v>405</v>
      </c>
      <c r="Z62" s="364" t="s">
        <v>405</v>
      </c>
      <c r="AA62" s="364" t="s">
        <v>405</v>
      </c>
      <c r="AB62" s="364" t="s">
        <v>405</v>
      </c>
      <c r="AC62" s="364" t="s">
        <v>405</v>
      </c>
      <c r="AD62" s="364" t="s">
        <v>405</v>
      </c>
      <c r="AE62" s="364" t="s">
        <v>405</v>
      </c>
      <c r="AF62" s="364" t="s">
        <v>405</v>
      </c>
      <c r="AG62" s="364" t="s">
        <v>405</v>
      </c>
      <c r="AH62" s="364" t="s">
        <v>405</v>
      </c>
      <c r="AI62" s="364" t="s">
        <v>405</v>
      </c>
      <c r="AJ62" s="364" t="s">
        <v>405</v>
      </c>
      <c r="AK62" s="364" t="s">
        <v>405</v>
      </c>
      <c r="AL62" s="364" t="s">
        <v>405</v>
      </c>
      <c r="AM62" s="364" t="s">
        <v>405</v>
      </c>
      <c r="AN62" s="364" t="s">
        <v>405</v>
      </c>
      <c r="AO62" s="364" t="s">
        <v>405</v>
      </c>
      <c r="AP62" s="364" t="s">
        <v>405</v>
      </c>
      <c r="AQ62" s="364" t="s">
        <v>405</v>
      </c>
      <c r="AR62" s="364" t="s">
        <v>405</v>
      </c>
      <c r="AS62" s="364" t="s">
        <v>405</v>
      </c>
      <c r="AT62" s="364" t="s">
        <v>405</v>
      </c>
      <c r="AU62" s="364" t="s">
        <v>405</v>
      </c>
      <c r="AV62" s="364" t="s">
        <v>405</v>
      </c>
      <c r="AW62" s="364" t="s">
        <v>405</v>
      </c>
      <c r="AX62" s="364">
        <v>5672.2739587620617</v>
      </c>
      <c r="AY62" s="364">
        <v>5871.993248665086</v>
      </c>
      <c r="AZ62" s="364">
        <v>5689.8548765140176</v>
      </c>
      <c r="BA62" s="364">
        <v>5081.7071075303429</v>
      </c>
      <c r="BB62" s="364">
        <v>4635.5329346527205</v>
      </c>
      <c r="BC62" s="364">
        <v>4305.62004378032</v>
      </c>
      <c r="BD62" s="364">
        <v>4054.1993999312981</v>
      </c>
      <c r="BE62" s="364">
        <v>3967.3669828013985</v>
      </c>
      <c r="BF62" s="364">
        <v>4161.2931866855015</v>
      </c>
      <c r="BG62" s="364">
        <v>4066.7250245719483</v>
      </c>
      <c r="BH62" s="364">
        <v>4383.1876094899726</v>
      </c>
      <c r="BI62" s="364">
        <v>4732.7612796556487</v>
      </c>
      <c r="BJ62" s="364">
        <v>5280.2719680946748</v>
      </c>
      <c r="BK62" s="364">
        <v>5661.3966134114289</v>
      </c>
      <c r="BL62" s="364">
        <v>6604.7132858563045</v>
      </c>
      <c r="BM62" s="364">
        <v>8766.224226444494</v>
      </c>
      <c r="BN62" s="364">
        <v>9858.6629926312871</v>
      </c>
      <c r="BO62" s="364">
        <v>10329.19311957545</v>
      </c>
      <c r="BP62" s="364">
        <v>10179.923764932528</v>
      </c>
      <c r="BQ62" s="364">
        <v>10012.460682912664</v>
      </c>
      <c r="BR62" s="364">
        <v>9680.5864201422592</v>
      </c>
      <c r="BS62" s="364">
        <v>9283.1993341952457</v>
      </c>
      <c r="BT62" s="364">
        <v>8573.4660690227101</v>
      </c>
      <c r="BU62" s="364">
        <v>7946.571440810103</v>
      </c>
      <c r="BV62" s="364">
        <v>8634.9513403433484</v>
      </c>
      <c r="BW62" s="364">
        <v>8671.8227282067455</v>
      </c>
      <c r="BX62" s="373">
        <v>8504.6649686033088</v>
      </c>
      <c r="BY62" s="373">
        <v>8499.052097482896</v>
      </c>
      <c r="BZ62" s="365">
        <v>8505.0304029419622</v>
      </c>
    </row>
    <row r="63" spans="1:78" s="51" customFormat="1" x14ac:dyDescent="0.35">
      <c r="A63" s="44"/>
      <c r="B63" s="160" t="s">
        <v>464</v>
      </c>
      <c r="C63" s="44"/>
      <c r="D63" s="364" t="s">
        <v>405</v>
      </c>
      <c r="E63" s="364" t="s">
        <v>405</v>
      </c>
      <c r="F63" s="364" t="s">
        <v>405</v>
      </c>
      <c r="G63" s="364" t="s">
        <v>405</v>
      </c>
      <c r="H63" s="364" t="s">
        <v>405</v>
      </c>
      <c r="I63" s="364" t="s">
        <v>405</v>
      </c>
      <c r="J63" s="364" t="s">
        <v>405</v>
      </c>
      <c r="K63" s="364" t="s">
        <v>405</v>
      </c>
      <c r="L63" s="364" t="s">
        <v>405</v>
      </c>
      <c r="M63" s="364" t="s">
        <v>405</v>
      </c>
      <c r="N63" s="364" t="s">
        <v>405</v>
      </c>
      <c r="O63" s="364" t="s">
        <v>405</v>
      </c>
      <c r="P63" s="364" t="s">
        <v>405</v>
      </c>
      <c r="Q63" s="364" t="s">
        <v>405</v>
      </c>
      <c r="R63" s="364" t="s">
        <v>405</v>
      </c>
      <c r="S63" s="364" t="s">
        <v>405</v>
      </c>
      <c r="T63" s="364" t="s">
        <v>405</v>
      </c>
      <c r="U63" s="364" t="s">
        <v>405</v>
      </c>
      <c r="V63" s="364" t="s">
        <v>405</v>
      </c>
      <c r="W63" s="364" t="s">
        <v>405</v>
      </c>
      <c r="X63" s="364" t="s">
        <v>405</v>
      </c>
      <c r="Y63" s="364" t="s">
        <v>405</v>
      </c>
      <c r="Z63" s="364" t="s">
        <v>405</v>
      </c>
      <c r="AA63" s="364" t="s">
        <v>405</v>
      </c>
      <c r="AB63" s="364" t="s">
        <v>405</v>
      </c>
      <c r="AC63" s="364" t="s">
        <v>405</v>
      </c>
      <c r="AD63" s="364" t="s">
        <v>405</v>
      </c>
      <c r="AE63" s="364" t="s">
        <v>405</v>
      </c>
      <c r="AF63" s="364" t="s">
        <v>405</v>
      </c>
      <c r="AG63" s="364" t="s">
        <v>405</v>
      </c>
      <c r="AH63" s="364" t="s">
        <v>405</v>
      </c>
      <c r="AI63" s="364" t="s">
        <v>405</v>
      </c>
      <c r="AJ63" s="364" t="s">
        <v>405</v>
      </c>
      <c r="AK63" s="364" t="s">
        <v>405</v>
      </c>
      <c r="AL63" s="364" t="s">
        <v>405</v>
      </c>
      <c r="AM63" s="364" t="s">
        <v>405</v>
      </c>
      <c r="AN63" s="364" t="s">
        <v>405</v>
      </c>
      <c r="AO63" s="364" t="s">
        <v>405</v>
      </c>
      <c r="AP63" s="364" t="s">
        <v>405</v>
      </c>
      <c r="AQ63" s="364" t="s">
        <v>405</v>
      </c>
      <c r="AR63" s="364" t="s">
        <v>405</v>
      </c>
      <c r="AS63" s="364" t="s">
        <v>405</v>
      </c>
      <c r="AT63" s="364" t="s">
        <v>405</v>
      </c>
      <c r="AU63" s="364" t="s">
        <v>405</v>
      </c>
      <c r="AV63" s="364" t="s">
        <v>405</v>
      </c>
      <c r="AW63" s="364" t="s">
        <v>405</v>
      </c>
      <c r="AX63" s="364" t="s">
        <v>405</v>
      </c>
      <c r="AY63" s="364" t="s">
        <v>405</v>
      </c>
      <c r="AZ63" s="364" t="s">
        <v>405</v>
      </c>
      <c r="BA63" s="364" t="s">
        <v>405</v>
      </c>
      <c r="BB63" s="364" t="s">
        <v>405</v>
      </c>
      <c r="BC63" s="364" t="s">
        <v>405</v>
      </c>
      <c r="BD63" s="364" t="s">
        <v>405</v>
      </c>
      <c r="BE63" s="364" t="s">
        <v>405</v>
      </c>
      <c r="BF63" s="364" t="s">
        <v>405</v>
      </c>
      <c r="BG63" s="364" t="s">
        <v>405</v>
      </c>
      <c r="BH63" s="364" t="s">
        <v>405</v>
      </c>
      <c r="BI63" s="364" t="s">
        <v>405</v>
      </c>
      <c r="BJ63" s="364">
        <v>467.6338988491932</v>
      </c>
      <c r="BK63" s="364">
        <v>508.12572384085684</v>
      </c>
      <c r="BL63" s="364">
        <v>2188.2777844919142</v>
      </c>
      <c r="BM63" s="364">
        <v>5521.748224707957</v>
      </c>
      <c r="BN63" s="364">
        <v>7228.9564422233288</v>
      </c>
      <c r="BO63" s="364">
        <v>8070.8884379062565</v>
      </c>
      <c r="BP63" s="364">
        <v>8212.6012857748901</v>
      </c>
      <c r="BQ63" s="364">
        <v>8297.8650120074635</v>
      </c>
      <c r="BR63" s="364">
        <v>8116.2874819546287</v>
      </c>
      <c r="BS63" s="364">
        <v>7864.139581240478</v>
      </c>
      <c r="BT63" s="364">
        <v>7294.9541276366399</v>
      </c>
      <c r="BU63" s="364">
        <v>6790.603950489226</v>
      </c>
      <c r="BV63" s="364">
        <v>7503.83552613758</v>
      </c>
      <c r="BW63" s="364">
        <v>7598.8751893264016</v>
      </c>
      <c r="BX63" s="373">
        <v>7736.7281343317554</v>
      </c>
      <c r="BY63" s="373">
        <v>7731.6220827621755</v>
      </c>
      <c r="BZ63" s="365">
        <v>7737.0605714282829</v>
      </c>
    </row>
    <row r="64" spans="1:78" s="51" customFormat="1" ht="26.25" customHeight="1" x14ac:dyDescent="0.35">
      <c r="A64" s="44"/>
      <c r="B64" s="119" t="s">
        <v>450</v>
      </c>
      <c r="C64" s="44"/>
      <c r="D64" s="364" t="s">
        <v>405</v>
      </c>
      <c r="E64" s="364" t="s">
        <v>405</v>
      </c>
      <c r="F64" s="364" t="s">
        <v>405</v>
      </c>
      <c r="G64" s="364" t="s">
        <v>405</v>
      </c>
      <c r="H64" s="364" t="s">
        <v>405</v>
      </c>
      <c r="I64" s="364" t="s">
        <v>405</v>
      </c>
      <c r="J64" s="364" t="s">
        <v>405</v>
      </c>
      <c r="K64" s="364" t="s">
        <v>405</v>
      </c>
      <c r="L64" s="364" t="s">
        <v>405</v>
      </c>
      <c r="M64" s="364" t="s">
        <v>405</v>
      </c>
      <c r="N64" s="364" t="s">
        <v>405</v>
      </c>
      <c r="O64" s="364" t="s">
        <v>405</v>
      </c>
      <c r="P64" s="364" t="s">
        <v>405</v>
      </c>
      <c r="Q64" s="364" t="s">
        <v>405</v>
      </c>
      <c r="R64" s="364" t="s">
        <v>405</v>
      </c>
      <c r="S64" s="364" t="s">
        <v>405</v>
      </c>
      <c r="T64" s="364" t="s">
        <v>405</v>
      </c>
      <c r="U64" s="364" t="s">
        <v>405</v>
      </c>
      <c r="V64" s="364" t="s">
        <v>405</v>
      </c>
      <c r="W64" s="364" t="s">
        <v>405</v>
      </c>
      <c r="X64" s="364" t="s">
        <v>405</v>
      </c>
      <c r="Y64" s="364" t="s">
        <v>405</v>
      </c>
      <c r="Z64" s="364" t="s">
        <v>405</v>
      </c>
      <c r="AA64" s="364" t="s">
        <v>405</v>
      </c>
      <c r="AB64" s="364" t="s">
        <v>405</v>
      </c>
      <c r="AC64" s="364" t="s">
        <v>405</v>
      </c>
      <c r="AD64" s="364" t="s">
        <v>405</v>
      </c>
      <c r="AE64" s="364" t="s">
        <v>405</v>
      </c>
      <c r="AF64" s="364" t="s">
        <v>405</v>
      </c>
      <c r="AG64" s="364" t="s">
        <v>405</v>
      </c>
      <c r="AH64" s="364" t="s">
        <v>405</v>
      </c>
      <c r="AI64" s="364" t="s">
        <v>405</v>
      </c>
      <c r="AJ64" s="364" t="s">
        <v>405</v>
      </c>
      <c r="AK64" s="364" t="s">
        <v>405</v>
      </c>
      <c r="AL64" s="364" t="s">
        <v>405</v>
      </c>
      <c r="AM64" s="364" t="s">
        <v>405</v>
      </c>
      <c r="AN64" s="364" t="s">
        <v>405</v>
      </c>
      <c r="AO64" s="364" t="s">
        <v>405</v>
      </c>
      <c r="AP64" s="364" t="s">
        <v>405</v>
      </c>
      <c r="AQ64" s="364" t="s">
        <v>405</v>
      </c>
      <c r="AR64" s="364" t="s">
        <v>405</v>
      </c>
      <c r="AS64" s="364" t="s">
        <v>405</v>
      </c>
      <c r="AT64" s="364" t="s">
        <v>405</v>
      </c>
      <c r="AU64" s="364" t="s">
        <v>405</v>
      </c>
      <c r="AV64" s="364" t="s">
        <v>405</v>
      </c>
      <c r="AW64" s="364" t="s">
        <v>405</v>
      </c>
      <c r="AX64" s="364">
        <v>10395.642473629872</v>
      </c>
      <c r="AY64" s="364">
        <v>10912.754978821973</v>
      </c>
      <c r="AZ64" s="364">
        <v>11262.000671140964</v>
      </c>
      <c r="BA64" s="364">
        <v>11444.865860085167</v>
      </c>
      <c r="BB64" s="364">
        <v>11495.507117803581</v>
      </c>
      <c r="BC64" s="364">
        <v>11753.62555159594</v>
      </c>
      <c r="BD64" s="364">
        <v>11818.701657715406</v>
      </c>
      <c r="BE64" s="364">
        <v>12311.805730149659</v>
      </c>
      <c r="BF64" s="364">
        <v>13183.457668078754</v>
      </c>
      <c r="BG64" s="364">
        <v>12521.743262603028</v>
      </c>
      <c r="BH64" s="364">
        <v>12811.801618613637</v>
      </c>
      <c r="BI64" s="364">
        <v>13006.234845618941</v>
      </c>
      <c r="BJ64" s="364">
        <v>13046.698598320085</v>
      </c>
      <c r="BK64" s="364">
        <v>13295.560291329681</v>
      </c>
      <c r="BL64" s="364">
        <v>13482.664371446928</v>
      </c>
      <c r="BM64" s="364">
        <v>14374.19706180385</v>
      </c>
      <c r="BN64" s="364">
        <v>14501.088857714116</v>
      </c>
      <c r="BO64" s="364">
        <v>15246.246364148708</v>
      </c>
      <c r="BP64" s="364">
        <v>16060.019525027317</v>
      </c>
      <c r="BQ64" s="364">
        <v>16078.496665704513</v>
      </c>
      <c r="BR64" s="364">
        <v>16193.712305123428</v>
      </c>
      <c r="BS64" s="364">
        <v>16340.781006104849</v>
      </c>
      <c r="BT64" s="364">
        <v>15666.335468206253</v>
      </c>
      <c r="BU64" s="364">
        <v>14887.784780526679</v>
      </c>
      <c r="BV64" s="364">
        <v>15319.807094402904</v>
      </c>
      <c r="BW64" s="364">
        <v>14993.270828033052</v>
      </c>
      <c r="BX64" s="373">
        <v>14366.904478007224</v>
      </c>
      <c r="BY64" s="373">
        <v>14458.397098262187</v>
      </c>
      <c r="BZ64" s="365">
        <v>14518.855193526628</v>
      </c>
    </row>
    <row r="65" spans="1:78" s="51" customFormat="1" x14ac:dyDescent="0.35">
      <c r="A65" s="44"/>
      <c r="B65" s="119" t="s">
        <v>451</v>
      </c>
      <c r="C65" s="44"/>
      <c r="D65" s="364" t="s">
        <v>405</v>
      </c>
      <c r="E65" s="364" t="s">
        <v>405</v>
      </c>
      <c r="F65" s="364" t="s">
        <v>405</v>
      </c>
      <c r="G65" s="364" t="s">
        <v>405</v>
      </c>
      <c r="H65" s="364" t="s">
        <v>405</v>
      </c>
      <c r="I65" s="364" t="s">
        <v>405</v>
      </c>
      <c r="J65" s="364" t="s">
        <v>405</v>
      </c>
      <c r="K65" s="364" t="s">
        <v>405</v>
      </c>
      <c r="L65" s="364" t="s">
        <v>405</v>
      </c>
      <c r="M65" s="364" t="s">
        <v>405</v>
      </c>
      <c r="N65" s="364" t="s">
        <v>405</v>
      </c>
      <c r="O65" s="364" t="s">
        <v>405</v>
      </c>
      <c r="P65" s="364" t="s">
        <v>405</v>
      </c>
      <c r="Q65" s="364" t="s">
        <v>405</v>
      </c>
      <c r="R65" s="364" t="s">
        <v>405</v>
      </c>
      <c r="S65" s="364" t="s">
        <v>405</v>
      </c>
      <c r="T65" s="364" t="s">
        <v>405</v>
      </c>
      <c r="U65" s="364" t="s">
        <v>405</v>
      </c>
      <c r="V65" s="364" t="s">
        <v>405</v>
      </c>
      <c r="W65" s="364" t="s">
        <v>405</v>
      </c>
      <c r="X65" s="364" t="s">
        <v>405</v>
      </c>
      <c r="Y65" s="364" t="s">
        <v>405</v>
      </c>
      <c r="Z65" s="364" t="s">
        <v>405</v>
      </c>
      <c r="AA65" s="364" t="s">
        <v>405</v>
      </c>
      <c r="AB65" s="364">
        <v>165.44585519824955</v>
      </c>
      <c r="AC65" s="364">
        <v>293.91145072917885</v>
      </c>
      <c r="AD65" s="364">
        <v>134.95606226476966</v>
      </c>
      <c r="AE65" s="364">
        <v>216.84492878203386</v>
      </c>
      <c r="AF65" s="364">
        <v>160.6113206772132</v>
      </c>
      <c r="AG65" s="364">
        <v>747.65031902242413</v>
      </c>
      <c r="AH65" s="364">
        <v>691.21528035859308</v>
      </c>
      <c r="AI65" s="364">
        <v>631.57626451836779</v>
      </c>
      <c r="AJ65" s="364">
        <v>617.83596201366606</v>
      </c>
      <c r="AK65" s="364">
        <v>824.87125387957997</v>
      </c>
      <c r="AL65" s="364">
        <v>999.44975690101535</v>
      </c>
      <c r="AM65" s="364">
        <v>1457.036813500541</v>
      </c>
      <c r="AN65" s="364">
        <v>1766.1096926893431</v>
      </c>
      <c r="AO65" s="364">
        <v>2143.4582034856521</v>
      </c>
      <c r="AP65" s="364">
        <v>2326.9198248282851</v>
      </c>
      <c r="AQ65" s="364">
        <v>2279.7022075242867</v>
      </c>
      <c r="AR65" s="364">
        <v>2225.2661216548686</v>
      </c>
      <c r="AS65" s="364">
        <v>2635.714757747447</v>
      </c>
      <c r="AT65" s="364">
        <v>3153.2251497582265</v>
      </c>
      <c r="AU65" s="364">
        <v>4074.0620026682732</v>
      </c>
      <c r="AV65" s="364">
        <v>5345.6497552340243</v>
      </c>
      <c r="AW65" s="364">
        <v>6739.9407606758377</v>
      </c>
      <c r="AX65" s="364">
        <v>7753.3782899909993</v>
      </c>
      <c r="AY65" s="364">
        <v>8403.7155476156004</v>
      </c>
      <c r="AZ65" s="364">
        <v>8655.3559893079473</v>
      </c>
      <c r="BA65" s="364">
        <v>8397.2777974611254</v>
      </c>
      <c r="BB65" s="364">
        <v>8251.3298816901661</v>
      </c>
      <c r="BC65" s="364">
        <v>8301.5241504447458</v>
      </c>
      <c r="BD65" s="364">
        <v>8395.6616829455452</v>
      </c>
      <c r="BE65" s="364">
        <v>8858.6472307567437</v>
      </c>
      <c r="BF65" s="364">
        <v>9925.4022400833965</v>
      </c>
      <c r="BG65" s="364">
        <v>9832.1934948791059</v>
      </c>
      <c r="BH65" s="364">
        <v>10399.142024399756</v>
      </c>
      <c r="BI65" s="364">
        <v>11036.554595686148</v>
      </c>
      <c r="BJ65" s="364">
        <v>11695.751194888513</v>
      </c>
      <c r="BK65" s="364">
        <v>12384.984664056465</v>
      </c>
      <c r="BL65" s="364">
        <v>13782.818056460583</v>
      </c>
      <c r="BM65" s="364">
        <v>16808.571266537787</v>
      </c>
      <c r="BN65" s="364">
        <v>18214.43043748102</v>
      </c>
      <c r="BO65" s="364">
        <v>19324.372743786564</v>
      </c>
      <c r="BP65" s="364">
        <v>19786.537415825209</v>
      </c>
      <c r="BQ65" s="364">
        <v>19668.58571561144</v>
      </c>
      <c r="BR65" s="364">
        <v>19493.300951302477</v>
      </c>
      <c r="BS65" s="364">
        <v>19312.413179317107</v>
      </c>
      <c r="BT65" s="364">
        <v>18240.867481699548</v>
      </c>
      <c r="BU65" s="364">
        <v>17230.540799630293</v>
      </c>
      <c r="BV65" s="364">
        <v>18142.089590593474</v>
      </c>
      <c r="BW65" s="364">
        <v>17964.422651875397</v>
      </c>
      <c r="BX65" s="373">
        <v>17136.991124480879</v>
      </c>
      <c r="BY65" s="373">
        <v>17181.70461015519</v>
      </c>
      <c r="BZ65" s="365">
        <v>17220.526667406328</v>
      </c>
    </row>
    <row r="66" spans="1:78" s="51" customFormat="1" ht="26.25" customHeight="1" x14ac:dyDescent="0.35">
      <c r="A66" s="139"/>
      <c r="B66" s="139" t="s">
        <v>410</v>
      </c>
      <c r="C66" s="4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73"/>
      <c r="BY66" s="373"/>
      <c r="BZ66" s="365"/>
    </row>
    <row r="67" spans="1:78" s="51" customFormat="1" x14ac:dyDescent="0.35">
      <c r="A67" s="396"/>
      <c r="B67" s="61" t="s">
        <v>411</v>
      </c>
      <c r="C67" s="44"/>
      <c r="D67" s="364" t="s">
        <v>405</v>
      </c>
      <c r="E67" s="364" t="s">
        <v>405</v>
      </c>
      <c r="F67" s="364" t="s">
        <v>405</v>
      </c>
      <c r="G67" s="364" t="s">
        <v>405</v>
      </c>
      <c r="H67" s="364" t="s">
        <v>405</v>
      </c>
      <c r="I67" s="364" t="s">
        <v>405</v>
      </c>
      <c r="J67" s="364" t="s">
        <v>405</v>
      </c>
      <c r="K67" s="364" t="s">
        <v>405</v>
      </c>
      <c r="L67" s="364" t="s">
        <v>405</v>
      </c>
      <c r="M67" s="364" t="s">
        <v>405</v>
      </c>
      <c r="N67" s="364" t="s">
        <v>405</v>
      </c>
      <c r="O67" s="364" t="s">
        <v>405</v>
      </c>
      <c r="P67" s="364" t="s">
        <v>405</v>
      </c>
      <c r="Q67" s="364" t="s">
        <v>405</v>
      </c>
      <c r="R67" s="364" t="s">
        <v>405</v>
      </c>
      <c r="S67" s="364" t="s">
        <v>405</v>
      </c>
      <c r="T67" s="364" t="s">
        <v>405</v>
      </c>
      <c r="U67" s="364" t="s">
        <v>405</v>
      </c>
      <c r="V67" s="364" t="s">
        <v>405</v>
      </c>
      <c r="W67" s="364" t="s">
        <v>405</v>
      </c>
      <c r="X67" s="364" t="s">
        <v>405</v>
      </c>
      <c r="Y67" s="364" t="s">
        <v>405</v>
      </c>
      <c r="Z67" s="364" t="s">
        <v>405</v>
      </c>
      <c r="AA67" s="364" t="s">
        <v>405</v>
      </c>
      <c r="AB67" s="364" t="s">
        <v>405</v>
      </c>
      <c r="AC67" s="364" t="s">
        <v>405</v>
      </c>
      <c r="AD67" s="364" t="s">
        <v>405</v>
      </c>
      <c r="AE67" s="364" t="s">
        <v>405</v>
      </c>
      <c r="AF67" s="364" t="s">
        <v>405</v>
      </c>
      <c r="AG67" s="364" t="s">
        <v>405</v>
      </c>
      <c r="AH67" s="364" t="s">
        <v>405</v>
      </c>
      <c r="AI67" s="364" t="s">
        <v>405</v>
      </c>
      <c r="AJ67" s="364" t="s">
        <v>405</v>
      </c>
      <c r="AK67" s="364" t="s">
        <v>405</v>
      </c>
      <c r="AL67" s="364" t="s">
        <v>405</v>
      </c>
      <c r="AM67" s="364" t="s">
        <v>405</v>
      </c>
      <c r="AN67" s="364" t="s">
        <v>405</v>
      </c>
      <c r="AO67" s="364" t="s">
        <v>405</v>
      </c>
      <c r="AP67" s="364" t="s">
        <v>405</v>
      </c>
      <c r="AQ67" s="364" t="s">
        <v>405</v>
      </c>
      <c r="AR67" s="364" t="s">
        <v>405</v>
      </c>
      <c r="AS67" s="364" t="s">
        <v>405</v>
      </c>
      <c r="AT67" s="364" t="s">
        <v>405</v>
      </c>
      <c r="AU67" s="364" t="s">
        <v>405</v>
      </c>
      <c r="AV67" s="364" t="s">
        <v>405</v>
      </c>
      <c r="AW67" s="364" t="s">
        <v>405</v>
      </c>
      <c r="AX67" s="364" t="s">
        <v>405</v>
      </c>
      <c r="AY67" s="364" t="s">
        <v>405</v>
      </c>
      <c r="AZ67" s="364" t="s">
        <v>405</v>
      </c>
      <c r="BA67" s="364" t="s">
        <v>405</v>
      </c>
      <c r="BB67" s="364" t="s">
        <v>405</v>
      </c>
      <c r="BC67" s="364" t="s">
        <v>405</v>
      </c>
      <c r="BD67" s="364" t="s">
        <v>405</v>
      </c>
      <c r="BE67" s="364" t="s">
        <v>405</v>
      </c>
      <c r="BF67" s="364" t="s">
        <v>405</v>
      </c>
      <c r="BG67" s="364" t="s">
        <v>405</v>
      </c>
      <c r="BH67" s="364" t="s">
        <v>405</v>
      </c>
      <c r="BI67" s="364" t="s">
        <v>405</v>
      </c>
      <c r="BJ67" s="364" t="s">
        <v>405</v>
      </c>
      <c r="BK67" s="364" t="s">
        <v>405</v>
      </c>
      <c r="BL67" s="364">
        <v>1934.2937034538948</v>
      </c>
      <c r="BM67" s="364">
        <v>3163.5163198431605</v>
      </c>
      <c r="BN67" s="364">
        <v>3488.8838836121331</v>
      </c>
      <c r="BO67" s="364">
        <v>3809.4823845925662</v>
      </c>
      <c r="BP67" s="364">
        <v>4001.0182865671613</v>
      </c>
      <c r="BQ67" s="364">
        <v>3499.6297532545268</v>
      </c>
      <c r="BR67" s="364">
        <v>2566.1795803769596</v>
      </c>
      <c r="BS67" s="364">
        <v>2025.8938600839276</v>
      </c>
      <c r="BT67" s="364">
        <v>1692.4320788613531</v>
      </c>
      <c r="BU67" s="364">
        <v>1565.0673067452865</v>
      </c>
      <c r="BV67" s="364">
        <v>2210.919760051665</v>
      </c>
      <c r="BW67" s="364">
        <v>2331.1131348445701</v>
      </c>
      <c r="BX67" s="373">
        <v>2266.0706977140612</v>
      </c>
      <c r="BY67" s="373">
        <v>2340.4026499099305</v>
      </c>
      <c r="BZ67" s="365">
        <v>2387.0845470554136</v>
      </c>
    </row>
    <row r="68" spans="1:78" s="51" customFormat="1" x14ac:dyDescent="0.35">
      <c r="A68" s="396"/>
      <c r="B68" s="61" t="s">
        <v>25</v>
      </c>
      <c r="C68" s="44"/>
      <c r="D68" s="364" t="s">
        <v>405</v>
      </c>
      <c r="E68" s="364" t="s">
        <v>405</v>
      </c>
      <c r="F68" s="364" t="s">
        <v>405</v>
      </c>
      <c r="G68" s="364" t="s">
        <v>405</v>
      </c>
      <c r="H68" s="364" t="s">
        <v>405</v>
      </c>
      <c r="I68" s="364" t="s">
        <v>405</v>
      </c>
      <c r="J68" s="364" t="s">
        <v>405</v>
      </c>
      <c r="K68" s="364" t="s">
        <v>405</v>
      </c>
      <c r="L68" s="364" t="s">
        <v>405</v>
      </c>
      <c r="M68" s="364" t="s">
        <v>405</v>
      </c>
      <c r="N68" s="364" t="s">
        <v>405</v>
      </c>
      <c r="O68" s="364" t="s">
        <v>405</v>
      </c>
      <c r="P68" s="364" t="s">
        <v>405</v>
      </c>
      <c r="Q68" s="364" t="s">
        <v>405</v>
      </c>
      <c r="R68" s="364" t="s">
        <v>405</v>
      </c>
      <c r="S68" s="364" t="s">
        <v>405</v>
      </c>
      <c r="T68" s="364" t="s">
        <v>405</v>
      </c>
      <c r="U68" s="364" t="s">
        <v>405</v>
      </c>
      <c r="V68" s="364" t="s">
        <v>405</v>
      </c>
      <c r="W68" s="364" t="s">
        <v>405</v>
      </c>
      <c r="X68" s="364" t="s">
        <v>405</v>
      </c>
      <c r="Y68" s="364" t="s">
        <v>405</v>
      </c>
      <c r="Z68" s="364" t="s">
        <v>405</v>
      </c>
      <c r="AA68" s="364" t="s">
        <v>405</v>
      </c>
      <c r="AB68" s="364" t="s">
        <v>405</v>
      </c>
      <c r="AC68" s="364" t="s">
        <v>405</v>
      </c>
      <c r="AD68" s="364" t="s">
        <v>405</v>
      </c>
      <c r="AE68" s="364" t="s">
        <v>405</v>
      </c>
      <c r="AF68" s="364" t="s">
        <v>405</v>
      </c>
      <c r="AG68" s="364" t="s">
        <v>405</v>
      </c>
      <c r="AH68" s="364" t="s">
        <v>405</v>
      </c>
      <c r="AI68" s="364" t="s">
        <v>405</v>
      </c>
      <c r="AJ68" s="364" t="s">
        <v>405</v>
      </c>
      <c r="AK68" s="364" t="s">
        <v>405</v>
      </c>
      <c r="AL68" s="364" t="s">
        <v>405</v>
      </c>
      <c r="AM68" s="364" t="s">
        <v>405</v>
      </c>
      <c r="AN68" s="364" t="s">
        <v>405</v>
      </c>
      <c r="AO68" s="364" t="s">
        <v>405</v>
      </c>
      <c r="AP68" s="364" t="s">
        <v>405</v>
      </c>
      <c r="AQ68" s="364" t="s">
        <v>405</v>
      </c>
      <c r="AR68" s="364" t="s">
        <v>405</v>
      </c>
      <c r="AS68" s="364" t="s">
        <v>405</v>
      </c>
      <c r="AT68" s="364" t="s">
        <v>405</v>
      </c>
      <c r="AU68" s="364" t="s">
        <v>405</v>
      </c>
      <c r="AV68" s="364" t="s">
        <v>405</v>
      </c>
      <c r="AW68" s="364" t="s">
        <v>405</v>
      </c>
      <c r="AX68" s="364" t="s">
        <v>405</v>
      </c>
      <c r="AY68" s="364" t="s">
        <v>405</v>
      </c>
      <c r="AZ68" s="364" t="s">
        <v>405</v>
      </c>
      <c r="BA68" s="364" t="s">
        <v>405</v>
      </c>
      <c r="BB68" s="364" t="s">
        <v>405</v>
      </c>
      <c r="BC68" s="364" t="s">
        <v>405</v>
      </c>
      <c r="BD68" s="364" t="s">
        <v>405</v>
      </c>
      <c r="BE68" s="364" t="s">
        <v>405</v>
      </c>
      <c r="BF68" s="364" t="s">
        <v>405</v>
      </c>
      <c r="BG68" s="364" t="s">
        <v>405</v>
      </c>
      <c r="BH68" s="364" t="s">
        <v>405</v>
      </c>
      <c r="BI68" s="364" t="s">
        <v>405</v>
      </c>
      <c r="BJ68" s="364" t="s">
        <v>405</v>
      </c>
      <c r="BK68" s="364" t="s">
        <v>405</v>
      </c>
      <c r="BL68" s="364">
        <v>5257.9830858524392</v>
      </c>
      <c r="BM68" s="364">
        <v>5868.2485362597208</v>
      </c>
      <c r="BN68" s="364">
        <v>6116.4089710265971</v>
      </c>
      <c r="BO68" s="364">
        <v>6445.8143000001746</v>
      </c>
      <c r="BP68" s="364">
        <v>6647.3663168924522</v>
      </c>
      <c r="BQ68" s="364">
        <v>6686.6262701159203</v>
      </c>
      <c r="BR68" s="364">
        <v>7105.9532453471693</v>
      </c>
      <c r="BS68" s="364">
        <v>7342.0009370628241</v>
      </c>
      <c r="BT68" s="364">
        <v>7104.2948237336695</v>
      </c>
      <c r="BU68" s="364">
        <v>6805.5116822148948</v>
      </c>
      <c r="BV68" s="364">
        <v>6975.6294490927103</v>
      </c>
      <c r="BW68" s="364">
        <v>6924.4498420168911</v>
      </c>
      <c r="BX68" s="373">
        <v>6499.8124128293894</v>
      </c>
      <c r="BY68" s="373">
        <v>6562.4949717804857</v>
      </c>
      <c r="BZ68" s="365">
        <v>6583.6995477574701</v>
      </c>
    </row>
    <row r="69" spans="1:78" s="51" customFormat="1" x14ac:dyDescent="0.35">
      <c r="A69" s="396"/>
      <c r="B69" s="61" t="s">
        <v>412</v>
      </c>
      <c r="C69" s="44"/>
      <c r="D69" s="364" t="s">
        <v>405</v>
      </c>
      <c r="E69" s="364" t="s">
        <v>405</v>
      </c>
      <c r="F69" s="364" t="s">
        <v>405</v>
      </c>
      <c r="G69" s="364" t="s">
        <v>405</v>
      </c>
      <c r="H69" s="364" t="s">
        <v>405</v>
      </c>
      <c r="I69" s="364" t="s">
        <v>405</v>
      </c>
      <c r="J69" s="364" t="s">
        <v>405</v>
      </c>
      <c r="K69" s="364" t="s">
        <v>405</v>
      </c>
      <c r="L69" s="364" t="s">
        <v>405</v>
      </c>
      <c r="M69" s="364" t="s">
        <v>405</v>
      </c>
      <c r="N69" s="364" t="s">
        <v>405</v>
      </c>
      <c r="O69" s="364" t="s">
        <v>405</v>
      </c>
      <c r="P69" s="364" t="s">
        <v>405</v>
      </c>
      <c r="Q69" s="364" t="s">
        <v>405</v>
      </c>
      <c r="R69" s="364" t="s">
        <v>405</v>
      </c>
      <c r="S69" s="364" t="s">
        <v>405</v>
      </c>
      <c r="T69" s="364" t="s">
        <v>405</v>
      </c>
      <c r="U69" s="364" t="s">
        <v>405</v>
      </c>
      <c r="V69" s="364" t="s">
        <v>405</v>
      </c>
      <c r="W69" s="364" t="s">
        <v>405</v>
      </c>
      <c r="X69" s="364" t="s">
        <v>405</v>
      </c>
      <c r="Y69" s="364" t="s">
        <v>405</v>
      </c>
      <c r="Z69" s="364" t="s">
        <v>405</v>
      </c>
      <c r="AA69" s="364" t="s">
        <v>405</v>
      </c>
      <c r="AB69" s="364" t="s">
        <v>405</v>
      </c>
      <c r="AC69" s="364" t="s">
        <v>405</v>
      </c>
      <c r="AD69" s="364" t="s">
        <v>405</v>
      </c>
      <c r="AE69" s="364" t="s">
        <v>405</v>
      </c>
      <c r="AF69" s="364" t="s">
        <v>405</v>
      </c>
      <c r="AG69" s="364" t="s">
        <v>405</v>
      </c>
      <c r="AH69" s="364" t="s">
        <v>405</v>
      </c>
      <c r="AI69" s="364" t="s">
        <v>405</v>
      </c>
      <c r="AJ69" s="364" t="s">
        <v>405</v>
      </c>
      <c r="AK69" s="364" t="s">
        <v>405</v>
      </c>
      <c r="AL69" s="364" t="s">
        <v>405</v>
      </c>
      <c r="AM69" s="364" t="s">
        <v>405</v>
      </c>
      <c r="AN69" s="364" t="s">
        <v>405</v>
      </c>
      <c r="AO69" s="364" t="s">
        <v>405</v>
      </c>
      <c r="AP69" s="364" t="s">
        <v>405</v>
      </c>
      <c r="AQ69" s="364" t="s">
        <v>405</v>
      </c>
      <c r="AR69" s="364" t="s">
        <v>405</v>
      </c>
      <c r="AS69" s="364" t="s">
        <v>405</v>
      </c>
      <c r="AT69" s="364" t="s">
        <v>405</v>
      </c>
      <c r="AU69" s="364" t="s">
        <v>405</v>
      </c>
      <c r="AV69" s="364" t="s">
        <v>405</v>
      </c>
      <c r="AW69" s="364" t="s">
        <v>405</v>
      </c>
      <c r="AX69" s="364" t="s">
        <v>405</v>
      </c>
      <c r="AY69" s="364" t="s">
        <v>405</v>
      </c>
      <c r="AZ69" s="364" t="s">
        <v>405</v>
      </c>
      <c r="BA69" s="364" t="s">
        <v>405</v>
      </c>
      <c r="BB69" s="364" t="s">
        <v>405</v>
      </c>
      <c r="BC69" s="364" t="s">
        <v>405</v>
      </c>
      <c r="BD69" s="364" t="s">
        <v>405</v>
      </c>
      <c r="BE69" s="364" t="s">
        <v>405</v>
      </c>
      <c r="BF69" s="364" t="s">
        <v>405</v>
      </c>
      <c r="BG69" s="364" t="s">
        <v>405</v>
      </c>
      <c r="BH69" s="364" t="s">
        <v>405</v>
      </c>
      <c r="BI69" s="364" t="s">
        <v>405</v>
      </c>
      <c r="BJ69" s="364" t="s">
        <v>405</v>
      </c>
      <c r="BK69" s="364" t="s">
        <v>405</v>
      </c>
      <c r="BL69" s="364">
        <v>3850.6827063624114</v>
      </c>
      <c r="BM69" s="364">
        <v>3953.0077792950128</v>
      </c>
      <c r="BN69" s="364">
        <v>3691.3111355303954</v>
      </c>
      <c r="BO69" s="364">
        <v>3365.5914749215053</v>
      </c>
      <c r="BP69" s="364">
        <v>3024.2040282814705</v>
      </c>
      <c r="BQ69" s="364">
        <v>2703.6387575843191</v>
      </c>
      <c r="BR69" s="364">
        <v>2531.2345874404205</v>
      </c>
      <c r="BS69" s="364">
        <v>2384.4526775434738</v>
      </c>
      <c r="BT69" s="364">
        <v>2159.9565184116268</v>
      </c>
      <c r="BU69" s="364">
        <v>1873.3863427628114</v>
      </c>
      <c r="BV69" s="364">
        <v>1973.9979989923218</v>
      </c>
      <c r="BW69" s="364">
        <v>1858.9581226536941</v>
      </c>
      <c r="BX69" s="373">
        <v>1683.0644481351223</v>
      </c>
      <c r="BY69" s="373">
        <v>1620.6293021469289</v>
      </c>
      <c r="BZ69" s="365">
        <v>1597.515586953931</v>
      </c>
    </row>
    <row r="70" spans="1:78" s="51" customFormat="1" x14ac:dyDescent="0.35">
      <c r="A70" s="396"/>
      <c r="B70" s="61" t="s">
        <v>361</v>
      </c>
      <c r="C70" s="44"/>
      <c r="D70" s="364" t="s">
        <v>405</v>
      </c>
      <c r="E70" s="364" t="s">
        <v>405</v>
      </c>
      <c r="F70" s="364" t="s">
        <v>405</v>
      </c>
      <c r="G70" s="364" t="s">
        <v>405</v>
      </c>
      <c r="H70" s="364" t="s">
        <v>405</v>
      </c>
      <c r="I70" s="364" t="s">
        <v>405</v>
      </c>
      <c r="J70" s="364" t="s">
        <v>405</v>
      </c>
      <c r="K70" s="364" t="s">
        <v>405</v>
      </c>
      <c r="L70" s="364" t="s">
        <v>405</v>
      </c>
      <c r="M70" s="364" t="s">
        <v>405</v>
      </c>
      <c r="N70" s="364" t="s">
        <v>405</v>
      </c>
      <c r="O70" s="364" t="s">
        <v>405</v>
      </c>
      <c r="P70" s="364" t="s">
        <v>405</v>
      </c>
      <c r="Q70" s="364" t="s">
        <v>405</v>
      </c>
      <c r="R70" s="364" t="s">
        <v>405</v>
      </c>
      <c r="S70" s="364" t="s">
        <v>405</v>
      </c>
      <c r="T70" s="364" t="s">
        <v>405</v>
      </c>
      <c r="U70" s="364" t="s">
        <v>405</v>
      </c>
      <c r="V70" s="364" t="s">
        <v>405</v>
      </c>
      <c r="W70" s="364" t="s">
        <v>405</v>
      </c>
      <c r="X70" s="364" t="s">
        <v>405</v>
      </c>
      <c r="Y70" s="364" t="s">
        <v>405</v>
      </c>
      <c r="Z70" s="364" t="s">
        <v>405</v>
      </c>
      <c r="AA70" s="364" t="s">
        <v>405</v>
      </c>
      <c r="AB70" s="364" t="s">
        <v>405</v>
      </c>
      <c r="AC70" s="364" t="s">
        <v>405</v>
      </c>
      <c r="AD70" s="364" t="s">
        <v>405</v>
      </c>
      <c r="AE70" s="364" t="s">
        <v>405</v>
      </c>
      <c r="AF70" s="364" t="s">
        <v>405</v>
      </c>
      <c r="AG70" s="364" t="s">
        <v>405</v>
      </c>
      <c r="AH70" s="364" t="s">
        <v>405</v>
      </c>
      <c r="AI70" s="364" t="s">
        <v>405</v>
      </c>
      <c r="AJ70" s="364" t="s">
        <v>405</v>
      </c>
      <c r="AK70" s="364" t="s">
        <v>405</v>
      </c>
      <c r="AL70" s="364" t="s">
        <v>405</v>
      </c>
      <c r="AM70" s="364" t="s">
        <v>405</v>
      </c>
      <c r="AN70" s="364" t="s">
        <v>405</v>
      </c>
      <c r="AO70" s="364" t="s">
        <v>405</v>
      </c>
      <c r="AP70" s="364" t="s">
        <v>405</v>
      </c>
      <c r="AQ70" s="364" t="s">
        <v>405</v>
      </c>
      <c r="AR70" s="364" t="s">
        <v>405</v>
      </c>
      <c r="AS70" s="364" t="s">
        <v>405</v>
      </c>
      <c r="AT70" s="364" t="s">
        <v>405</v>
      </c>
      <c r="AU70" s="364" t="s">
        <v>405</v>
      </c>
      <c r="AV70" s="364" t="s">
        <v>405</v>
      </c>
      <c r="AW70" s="364" t="s">
        <v>405</v>
      </c>
      <c r="AX70" s="364" t="s">
        <v>405</v>
      </c>
      <c r="AY70" s="364" t="s">
        <v>405</v>
      </c>
      <c r="AZ70" s="364" t="s">
        <v>405</v>
      </c>
      <c r="BA70" s="364" t="s">
        <v>405</v>
      </c>
      <c r="BB70" s="364" t="s">
        <v>405</v>
      </c>
      <c r="BC70" s="364" t="s">
        <v>405</v>
      </c>
      <c r="BD70" s="364" t="s">
        <v>405</v>
      </c>
      <c r="BE70" s="364" t="s">
        <v>405</v>
      </c>
      <c r="BF70" s="364" t="s">
        <v>405</v>
      </c>
      <c r="BG70" s="364" t="s">
        <v>405</v>
      </c>
      <c r="BH70" s="364" t="s">
        <v>405</v>
      </c>
      <c r="BI70" s="364" t="s">
        <v>405</v>
      </c>
      <c r="BJ70" s="364" t="s">
        <v>405</v>
      </c>
      <c r="BK70" s="364" t="s">
        <v>405</v>
      </c>
      <c r="BL70" s="364">
        <v>370.34011260730631</v>
      </c>
      <c r="BM70" s="364">
        <v>453.72048716880812</v>
      </c>
      <c r="BN70" s="364">
        <v>528.74983334581157</v>
      </c>
      <c r="BO70" s="364">
        <v>605.7575602014374</v>
      </c>
      <c r="BP70" s="364">
        <v>687.40589361481341</v>
      </c>
      <c r="BQ70" s="364">
        <v>750.63563518467686</v>
      </c>
      <c r="BR70" s="364">
        <v>831.33524745443026</v>
      </c>
      <c r="BS70" s="364">
        <v>936.19250831524084</v>
      </c>
      <c r="BT70" s="364">
        <v>967.77334486126938</v>
      </c>
      <c r="BU70" s="364">
        <v>966.91008895269488</v>
      </c>
      <c r="BV70" s="364">
        <v>1101.6777651042539</v>
      </c>
      <c r="BW70" s="364">
        <v>1137.4876806969353</v>
      </c>
      <c r="BX70" s="373">
        <v>1185.1446393245049</v>
      </c>
      <c r="BY70" s="373">
        <v>1232.1242895988905</v>
      </c>
      <c r="BZ70" s="365">
        <v>1279.9924005263908</v>
      </c>
    </row>
    <row r="71" spans="1:78" s="51" customFormat="1" x14ac:dyDescent="0.35">
      <c r="A71" s="396"/>
      <c r="B71" s="61" t="s">
        <v>413</v>
      </c>
      <c r="C71" s="44"/>
      <c r="D71" s="364" t="s">
        <v>405</v>
      </c>
      <c r="E71" s="364" t="s">
        <v>405</v>
      </c>
      <c r="F71" s="364" t="s">
        <v>405</v>
      </c>
      <c r="G71" s="364" t="s">
        <v>405</v>
      </c>
      <c r="H71" s="364" t="s">
        <v>405</v>
      </c>
      <c r="I71" s="364" t="s">
        <v>405</v>
      </c>
      <c r="J71" s="364" t="s">
        <v>405</v>
      </c>
      <c r="K71" s="364" t="s">
        <v>405</v>
      </c>
      <c r="L71" s="364" t="s">
        <v>405</v>
      </c>
      <c r="M71" s="364" t="s">
        <v>405</v>
      </c>
      <c r="N71" s="364" t="s">
        <v>405</v>
      </c>
      <c r="O71" s="364" t="s">
        <v>405</v>
      </c>
      <c r="P71" s="364" t="s">
        <v>405</v>
      </c>
      <c r="Q71" s="364" t="s">
        <v>405</v>
      </c>
      <c r="R71" s="364" t="s">
        <v>405</v>
      </c>
      <c r="S71" s="364" t="s">
        <v>405</v>
      </c>
      <c r="T71" s="364" t="s">
        <v>405</v>
      </c>
      <c r="U71" s="364" t="s">
        <v>405</v>
      </c>
      <c r="V71" s="364" t="s">
        <v>405</v>
      </c>
      <c r="W71" s="364" t="s">
        <v>405</v>
      </c>
      <c r="X71" s="364" t="s">
        <v>405</v>
      </c>
      <c r="Y71" s="364" t="s">
        <v>405</v>
      </c>
      <c r="Z71" s="364" t="s">
        <v>405</v>
      </c>
      <c r="AA71" s="364" t="s">
        <v>405</v>
      </c>
      <c r="AB71" s="364" t="s">
        <v>405</v>
      </c>
      <c r="AC71" s="364" t="s">
        <v>405</v>
      </c>
      <c r="AD71" s="364" t="s">
        <v>405</v>
      </c>
      <c r="AE71" s="364" t="s">
        <v>405</v>
      </c>
      <c r="AF71" s="364" t="s">
        <v>405</v>
      </c>
      <c r="AG71" s="364" t="s">
        <v>405</v>
      </c>
      <c r="AH71" s="364" t="s">
        <v>405</v>
      </c>
      <c r="AI71" s="364" t="s">
        <v>405</v>
      </c>
      <c r="AJ71" s="364" t="s">
        <v>405</v>
      </c>
      <c r="AK71" s="364" t="s">
        <v>405</v>
      </c>
      <c r="AL71" s="364" t="s">
        <v>405</v>
      </c>
      <c r="AM71" s="364" t="s">
        <v>405</v>
      </c>
      <c r="AN71" s="364" t="s">
        <v>405</v>
      </c>
      <c r="AO71" s="364" t="s">
        <v>405</v>
      </c>
      <c r="AP71" s="364" t="s">
        <v>405</v>
      </c>
      <c r="AQ71" s="364" t="s">
        <v>405</v>
      </c>
      <c r="AR71" s="364" t="s">
        <v>405</v>
      </c>
      <c r="AS71" s="364" t="s">
        <v>405</v>
      </c>
      <c r="AT71" s="364" t="s">
        <v>405</v>
      </c>
      <c r="AU71" s="364" t="s">
        <v>405</v>
      </c>
      <c r="AV71" s="364" t="s">
        <v>405</v>
      </c>
      <c r="AW71" s="364" t="s">
        <v>405</v>
      </c>
      <c r="AX71" s="364" t="s">
        <v>405</v>
      </c>
      <c r="AY71" s="364" t="s">
        <v>405</v>
      </c>
      <c r="AZ71" s="364" t="s">
        <v>405</v>
      </c>
      <c r="BA71" s="364" t="s">
        <v>405</v>
      </c>
      <c r="BB71" s="364" t="s">
        <v>405</v>
      </c>
      <c r="BC71" s="364" t="s">
        <v>405</v>
      </c>
      <c r="BD71" s="364" t="s">
        <v>405</v>
      </c>
      <c r="BE71" s="364" t="s">
        <v>405</v>
      </c>
      <c r="BF71" s="364" t="s">
        <v>405</v>
      </c>
      <c r="BG71" s="364" t="s">
        <v>405</v>
      </c>
      <c r="BH71" s="364" t="s">
        <v>405</v>
      </c>
      <c r="BI71" s="364" t="s">
        <v>405</v>
      </c>
      <c r="BJ71" s="364" t="s">
        <v>405</v>
      </c>
      <c r="BK71" s="364" t="s">
        <v>405</v>
      </c>
      <c r="BL71" s="364">
        <v>761.52097336600116</v>
      </c>
      <c r="BM71" s="364">
        <v>784.38164022560159</v>
      </c>
      <c r="BN71" s="364">
        <v>753.83836857901963</v>
      </c>
      <c r="BO71" s="364">
        <v>702.45382082275978</v>
      </c>
      <c r="BP71" s="364">
        <v>604.87897013979716</v>
      </c>
      <c r="BQ71" s="364">
        <v>530.34349606998649</v>
      </c>
      <c r="BR71" s="364">
        <v>472.20307098974263</v>
      </c>
      <c r="BS71" s="364">
        <v>403.15755685716772</v>
      </c>
      <c r="BT71" s="364">
        <v>320.45861724004379</v>
      </c>
      <c r="BU71" s="364">
        <v>232.05991047475965</v>
      </c>
      <c r="BV71" s="364">
        <v>198.45673997322831</v>
      </c>
      <c r="BW71" s="364">
        <v>186.76079368066914</v>
      </c>
      <c r="BX71" s="373">
        <v>124.45171026686504</v>
      </c>
      <c r="BY71" s="373">
        <v>125.57972661193043</v>
      </c>
      <c r="BZ71" s="365">
        <v>126.49549747444998</v>
      </c>
    </row>
    <row r="72" spans="1:78" s="51" customFormat="1" ht="26.25" customHeight="1" x14ac:dyDescent="0.35">
      <c r="A72" s="396"/>
      <c r="B72" s="61" t="s">
        <v>414</v>
      </c>
      <c r="C72" s="44"/>
      <c r="D72" s="364" t="s">
        <v>405</v>
      </c>
      <c r="E72" s="364" t="s">
        <v>405</v>
      </c>
      <c r="F72" s="364" t="s">
        <v>405</v>
      </c>
      <c r="G72" s="364" t="s">
        <v>405</v>
      </c>
      <c r="H72" s="364" t="s">
        <v>405</v>
      </c>
      <c r="I72" s="364" t="s">
        <v>405</v>
      </c>
      <c r="J72" s="364" t="s">
        <v>405</v>
      </c>
      <c r="K72" s="364" t="s">
        <v>405</v>
      </c>
      <c r="L72" s="364" t="s">
        <v>405</v>
      </c>
      <c r="M72" s="364" t="s">
        <v>405</v>
      </c>
      <c r="N72" s="364" t="s">
        <v>405</v>
      </c>
      <c r="O72" s="364" t="s">
        <v>405</v>
      </c>
      <c r="P72" s="364" t="s">
        <v>405</v>
      </c>
      <c r="Q72" s="364" t="s">
        <v>405</v>
      </c>
      <c r="R72" s="364" t="s">
        <v>405</v>
      </c>
      <c r="S72" s="364" t="s">
        <v>405</v>
      </c>
      <c r="T72" s="364" t="s">
        <v>405</v>
      </c>
      <c r="U72" s="364" t="s">
        <v>405</v>
      </c>
      <c r="V72" s="364" t="s">
        <v>405</v>
      </c>
      <c r="W72" s="364" t="s">
        <v>405</v>
      </c>
      <c r="X72" s="364" t="s">
        <v>405</v>
      </c>
      <c r="Y72" s="364" t="s">
        <v>405</v>
      </c>
      <c r="Z72" s="364" t="s">
        <v>405</v>
      </c>
      <c r="AA72" s="364" t="s">
        <v>405</v>
      </c>
      <c r="AB72" s="364" t="s">
        <v>405</v>
      </c>
      <c r="AC72" s="364" t="s">
        <v>405</v>
      </c>
      <c r="AD72" s="364" t="s">
        <v>405</v>
      </c>
      <c r="AE72" s="364" t="s">
        <v>405</v>
      </c>
      <c r="AF72" s="364" t="s">
        <v>405</v>
      </c>
      <c r="AG72" s="364" t="s">
        <v>405</v>
      </c>
      <c r="AH72" s="364" t="s">
        <v>405</v>
      </c>
      <c r="AI72" s="364" t="s">
        <v>405</v>
      </c>
      <c r="AJ72" s="364" t="s">
        <v>405</v>
      </c>
      <c r="AK72" s="364" t="s">
        <v>405</v>
      </c>
      <c r="AL72" s="364" t="s">
        <v>405</v>
      </c>
      <c r="AM72" s="364" t="s">
        <v>405</v>
      </c>
      <c r="AN72" s="364" t="s">
        <v>405</v>
      </c>
      <c r="AO72" s="364" t="s">
        <v>405</v>
      </c>
      <c r="AP72" s="364" t="s">
        <v>405</v>
      </c>
      <c r="AQ72" s="364" t="s">
        <v>405</v>
      </c>
      <c r="AR72" s="364" t="s">
        <v>405</v>
      </c>
      <c r="AS72" s="364" t="s">
        <v>405</v>
      </c>
      <c r="AT72" s="364" t="s">
        <v>405</v>
      </c>
      <c r="AU72" s="364" t="s">
        <v>405</v>
      </c>
      <c r="AV72" s="364" t="s">
        <v>405</v>
      </c>
      <c r="AW72" s="364" t="s">
        <v>405</v>
      </c>
      <c r="AX72" s="364" t="s">
        <v>405</v>
      </c>
      <c r="AY72" s="364" t="s">
        <v>405</v>
      </c>
      <c r="AZ72" s="364" t="s">
        <v>405</v>
      </c>
      <c r="BA72" s="364" t="s">
        <v>405</v>
      </c>
      <c r="BB72" s="364" t="s">
        <v>405</v>
      </c>
      <c r="BC72" s="364" t="s">
        <v>405</v>
      </c>
      <c r="BD72" s="364" t="s">
        <v>405</v>
      </c>
      <c r="BE72" s="364" t="s">
        <v>405</v>
      </c>
      <c r="BF72" s="364" t="s">
        <v>405</v>
      </c>
      <c r="BG72" s="364" t="s">
        <v>405</v>
      </c>
      <c r="BH72" s="364" t="s">
        <v>405</v>
      </c>
      <c r="BI72" s="364" t="s">
        <v>405</v>
      </c>
      <c r="BJ72" s="364" t="s">
        <v>405</v>
      </c>
      <c r="BK72" s="364" t="s">
        <v>405</v>
      </c>
      <c r="BL72" s="364">
        <v>4877.0554020741556</v>
      </c>
      <c r="BM72" s="364">
        <v>4993.1963540022716</v>
      </c>
      <c r="BN72" s="364">
        <v>5051.2973501388196</v>
      </c>
      <c r="BO72" s="364">
        <v>5180.6440132328289</v>
      </c>
      <c r="BP72" s="364">
        <v>5210.4976114678302</v>
      </c>
      <c r="BQ72" s="364">
        <v>5231.4462131917353</v>
      </c>
      <c r="BR72" s="364">
        <v>5163.0373513533877</v>
      </c>
      <c r="BS72" s="364">
        <v>5075.4450737344878</v>
      </c>
      <c r="BT72" s="364">
        <v>4805.837589744865</v>
      </c>
      <c r="BU72" s="364">
        <v>4555.7126169985695</v>
      </c>
      <c r="BV72" s="364">
        <v>4307.5452013086042</v>
      </c>
      <c r="BW72" s="364">
        <v>4041.844871766225</v>
      </c>
      <c r="BX72" s="373">
        <v>3886.0422013632292</v>
      </c>
      <c r="BY72" s="373">
        <v>3789.2657671063762</v>
      </c>
      <c r="BZ72" s="365">
        <v>3702.5440041427451</v>
      </c>
    </row>
    <row r="73" spans="1:78" s="51" customFormat="1" x14ac:dyDescent="0.35">
      <c r="A73" s="396"/>
      <c r="B73" s="61" t="s">
        <v>362</v>
      </c>
      <c r="C73" s="44"/>
      <c r="D73" s="364" t="s">
        <v>405</v>
      </c>
      <c r="E73" s="364" t="s">
        <v>405</v>
      </c>
      <c r="F73" s="364" t="s">
        <v>405</v>
      </c>
      <c r="G73" s="364" t="s">
        <v>405</v>
      </c>
      <c r="H73" s="364" t="s">
        <v>405</v>
      </c>
      <c r="I73" s="364" t="s">
        <v>405</v>
      </c>
      <c r="J73" s="364" t="s">
        <v>405</v>
      </c>
      <c r="K73" s="364" t="s">
        <v>405</v>
      </c>
      <c r="L73" s="364" t="s">
        <v>405</v>
      </c>
      <c r="M73" s="364" t="s">
        <v>405</v>
      </c>
      <c r="N73" s="364" t="s">
        <v>405</v>
      </c>
      <c r="O73" s="364" t="s">
        <v>405</v>
      </c>
      <c r="P73" s="364" t="s">
        <v>405</v>
      </c>
      <c r="Q73" s="364" t="s">
        <v>405</v>
      </c>
      <c r="R73" s="364" t="s">
        <v>405</v>
      </c>
      <c r="S73" s="364" t="s">
        <v>405</v>
      </c>
      <c r="T73" s="364" t="s">
        <v>405</v>
      </c>
      <c r="U73" s="364" t="s">
        <v>405</v>
      </c>
      <c r="V73" s="364" t="s">
        <v>405</v>
      </c>
      <c r="W73" s="364" t="s">
        <v>405</v>
      </c>
      <c r="X73" s="364" t="s">
        <v>405</v>
      </c>
      <c r="Y73" s="364" t="s">
        <v>405</v>
      </c>
      <c r="Z73" s="364" t="s">
        <v>405</v>
      </c>
      <c r="AA73" s="364" t="s">
        <v>405</v>
      </c>
      <c r="AB73" s="364" t="s">
        <v>405</v>
      </c>
      <c r="AC73" s="364" t="s">
        <v>405</v>
      </c>
      <c r="AD73" s="364" t="s">
        <v>405</v>
      </c>
      <c r="AE73" s="364" t="s">
        <v>405</v>
      </c>
      <c r="AF73" s="364" t="s">
        <v>405</v>
      </c>
      <c r="AG73" s="364" t="s">
        <v>405</v>
      </c>
      <c r="AH73" s="364" t="s">
        <v>405</v>
      </c>
      <c r="AI73" s="364" t="s">
        <v>405</v>
      </c>
      <c r="AJ73" s="364" t="s">
        <v>405</v>
      </c>
      <c r="AK73" s="364" t="s">
        <v>405</v>
      </c>
      <c r="AL73" s="364" t="s">
        <v>405</v>
      </c>
      <c r="AM73" s="364" t="s">
        <v>405</v>
      </c>
      <c r="AN73" s="364" t="s">
        <v>405</v>
      </c>
      <c r="AO73" s="364" t="s">
        <v>405</v>
      </c>
      <c r="AP73" s="364" t="s">
        <v>405</v>
      </c>
      <c r="AQ73" s="364" t="s">
        <v>405</v>
      </c>
      <c r="AR73" s="364" t="s">
        <v>405</v>
      </c>
      <c r="AS73" s="364" t="s">
        <v>405</v>
      </c>
      <c r="AT73" s="364" t="s">
        <v>405</v>
      </c>
      <c r="AU73" s="364" t="s">
        <v>405</v>
      </c>
      <c r="AV73" s="364" t="s">
        <v>405</v>
      </c>
      <c r="AW73" s="364" t="s">
        <v>405</v>
      </c>
      <c r="AX73" s="364" t="s">
        <v>405</v>
      </c>
      <c r="AY73" s="364" t="s">
        <v>405</v>
      </c>
      <c r="AZ73" s="364" t="s">
        <v>405</v>
      </c>
      <c r="BA73" s="364" t="s">
        <v>405</v>
      </c>
      <c r="BB73" s="364" t="s">
        <v>405</v>
      </c>
      <c r="BC73" s="364" t="s">
        <v>405</v>
      </c>
      <c r="BD73" s="364" t="s">
        <v>405</v>
      </c>
      <c r="BE73" s="364" t="s">
        <v>405</v>
      </c>
      <c r="BF73" s="364" t="s">
        <v>405</v>
      </c>
      <c r="BG73" s="364" t="s">
        <v>405</v>
      </c>
      <c r="BH73" s="364" t="s">
        <v>405</v>
      </c>
      <c r="BI73" s="364" t="s">
        <v>405</v>
      </c>
      <c r="BJ73" s="364" t="s">
        <v>405</v>
      </c>
      <c r="BK73" s="364" t="s">
        <v>405</v>
      </c>
      <c r="BL73" s="364">
        <v>116.81212786630978</v>
      </c>
      <c r="BM73" s="364">
        <v>145.9834322560113</v>
      </c>
      <c r="BN73" s="364">
        <v>173.92559228519625</v>
      </c>
      <c r="BO73" s="364">
        <v>201.09040407554897</v>
      </c>
      <c r="BP73" s="364">
        <v>242.49864537061052</v>
      </c>
      <c r="BQ73" s="364">
        <v>272.3239443618682</v>
      </c>
      <c r="BR73" s="364">
        <v>291.80488193154008</v>
      </c>
      <c r="BS73" s="364">
        <v>317.34961351630687</v>
      </c>
      <c r="BT73" s="364">
        <v>312.4228221833593</v>
      </c>
      <c r="BU73" s="364">
        <v>295.98621908649574</v>
      </c>
      <c r="BV73" s="364">
        <v>337.59657699795565</v>
      </c>
      <c r="BW73" s="364">
        <v>341.78636042721558</v>
      </c>
      <c r="BX73" s="373">
        <v>342.71251016815899</v>
      </c>
      <c r="BY73" s="373">
        <v>354.99742877435335</v>
      </c>
      <c r="BZ73" s="365">
        <v>362.25696392412442</v>
      </c>
    </row>
    <row r="74" spans="1:78" s="51" customFormat="1" x14ac:dyDescent="0.35">
      <c r="A74" s="396"/>
      <c r="B74" s="61" t="s">
        <v>415</v>
      </c>
      <c r="C74" s="44"/>
      <c r="D74" s="364" t="s">
        <v>405</v>
      </c>
      <c r="E74" s="364" t="s">
        <v>405</v>
      </c>
      <c r="F74" s="364" t="s">
        <v>405</v>
      </c>
      <c r="G74" s="364" t="s">
        <v>405</v>
      </c>
      <c r="H74" s="364" t="s">
        <v>405</v>
      </c>
      <c r="I74" s="364" t="s">
        <v>405</v>
      </c>
      <c r="J74" s="364" t="s">
        <v>405</v>
      </c>
      <c r="K74" s="364" t="s">
        <v>405</v>
      </c>
      <c r="L74" s="364" t="s">
        <v>405</v>
      </c>
      <c r="M74" s="364" t="s">
        <v>405</v>
      </c>
      <c r="N74" s="364" t="s">
        <v>405</v>
      </c>
      <c r="O74" s="364" t="s">
        <v>405</v>
      </c>
      <c r="P74" s="364" t="s">
        <v>405</v>
      </c>
      <c r="Q74" s="364" t="s">
        <v>405</v>
      </c>
      <c r="R74" s="364" t="s">
        <v>405</v>
      </c>
      <c r="S74" s="364" t="s">
        <v>405</v>
      </c>
      <c r="T74" s="364" t="s">
        <v>405</v>
      </c>
      <c r="U74" s="364" t="s">
        <v>405</v>
      </c>
      <c r="V74" s="364" t="s">
        <v>405</v>
      </c>
      <c r="W74" s="364" t="s">
        <v>405</v>
      </c>
      <c r="X74" s="364" t="s">
        <v>405</v>
      </c>
      <c r="Y74" s="364" t="s">
        <v>405</v>
      </c>
      <c r="Z74" s="364" t="s">
        <v>405</v>
      </c>
      <c r="AA74" s="364" t="s">
        <v>405</v>
      </c>
      <c r="AB74" s="364" t="s">
        <v>405</v>
      </c>
      <c r="AC74" s="364" t="s">
        <v>405</v>
      </c>
      <c r="AD74" s="364" t="s">
        <v>405</v>
      </c>
      <c r="AE74" s="364" t="s">
        <v>405</v>
      </c>
      <c r="AF74" s="364" t="s">
        <v>405</v>
      </c>
      <c r="AG74" s="364" t="s">
        <v>405</v>
      </c>
      <c r="AH74" s="364" t="s">
        <v>405</v>
      </c>
      <c r="AI74" s="364" t="s">
        <v>405</v>
      </c>
      <c r="AJ74" s="364" t="s">
        <v>405</v>
      </c>
      <c r="AK74" s="364" t="s">
        <v>405</v>
      </c>
      <c r="AL74" s="364" t="s">
        <v>405</v>
      </c>
      <c r="AM74" s="364" t="s">
        <v>405</v>
      </c>
      <c r="AN74" s="364" t="s">
        <v>405</v>
      </c>
      <c r="AO74" s="364" t="s">
        <v>405</v>
      </c>
      <c r="AP74" s="364" t="s">
        <v>405</v>
      </c>
      <c r="AQ74" s="364" t="s">
        <v>405</v>
      </c>
      <c r="AR74" s="364" t="s">
        <v>405</v>
      </c>
      <c r="AS74" s="364" t="s">
        <v>405</v>
      </c>
      <c r="AT74" s="364" t="s">
        <v>405</v>
      </c>
      <c r="AU74" s="364" t="s">
        <v>405</v>
      </c>
      <c r="AV74" s="364" t="s">
        <v>405</v>
      </c>
      <c r="AW74" s="364" t="s">
        <v>405</v>
      </c>
      <c r="AX74" s="364" t="s">
        <v>405</v>
      </c>
      <c r="AY74" s="364" t="s">
        <v>405</v>
      </c>
      <c r="AZ74" s="364" t="s">
        <v>405</v>
      </c>
      <c r="BA74" s="364" t="s">
        <v>405</v>
      </c>
      <c r="BB74" s="364" t="s">
        <v>405</v>
      </c>
      <c r="BC74" s="364" t="s">
        <v>405</v>
      </c>
      <c r="BD74" s="364" t="s">
        <v>405</v>
      </c>
      <c r="BE74" s="364" t="s">
        <v>405</v>
      </c>
      <c r="BF74" s="364" t="s">
        <v>405</v>
      </c>
      <c r="BG74" s="364" t="s">
        <v>405</v>
      </c>
      <c r="BH74" s="364" t="s">
        <v>405</v>
      </c>
      <c r="BI74" s="364" t="s">
        <v>405</v>
      </c>
      <c r="BJ74" s="364" t="s">
        <v>405</v>
      </c>
      <c r="BK74" s="364" t="s">
        <v>405</v>
      </c>
      <c r="BL74" s="364">
        <v>26.908262456692018</v>
      </c>
      <c r="BM74" s="364">
        <v>30.656035793299196</v>
      </c>
      <c r="BN74" s="364">
        <v>33.405249293132783</v>
      </c>
      <c r="BO74" s="364">
        <v>34.925724370852656</v>
      </c>
      <c r="BP74" s="364">
        <v>35.969248004781925</v>
      </c>
      <c r="BQ74" s="364">
        <v>35.099947170322565</v>
      </c>
      <c r="BR74" s="364">
        <v>34.281947746328925</v>
      </c>
      <c r="BS74" s="364">
        <v>34.477260232256455</v>
      </c>
      <c r="BT74" s="364">
        <v>32.994778525342305</v>
      </c>
      <c r="BU74" s="364">
        <v>31.470044926320401</v>
      </c>
      <c r="BV74" s="364">
        <v>45.967955866553055</v>
      </c>
      <c r="BW74" s="364">
        <v>45.850611724346535</v>
      </c>
      <c r="BX74" s="373">
        <v>46.274300401339978</v>
      </c>
      <c r="BY74" s="373">
        <v>46.600325675899583</v>
      </c>
      <c r="BZ74" s="365">
        <v>46.747711352392614</v>
      </c>
    </row>
    <row r="75" spans="1:78" s="51" customFormat="1" x14ac:dyDescent="0.35">
      <c r="A75" s="396"/>
      <c r="B75" s="61" t="s">
        <v>32</v>
      </c>
      <c r="C75" s="44"/>
      <c r="D75" s="364" t="s">
        <v>405</v>
      </c>
      <c r="E75" s="364" t="s">
        <v>405</v>
      </c>
      <c r="F75" s="364" t="s">
        <v>405</v>
      </c>
      <c r="G75" s="364" t="s">
        <v>405</v>
      </c>
      <c r="H75" s="364" t="s">
        <v>405</v>
      </c>
      <c r="I75" s="364" t="s">
        <v>405</v>
      </c>
      <c r="J75" s="364" t="s">
        <v>405</v>
      </c>
      <c r="K75" s="364" t="s">
        <v>405</v>
      </c>
      <c r="L75" s="364" t="s">
        <v>405</v>
      </c>
      <c r="M75" s="364" t="s">
        <v>405</v>
      </c>
      <c r="N75" s="364" t="s">
        <v>405</v>
      </c>
      <c r="O75" s="364" t="s">
        <v>405</v>
      </c>
      <c r="P75" s="364" t="s">
        <v>405</v>
      </c>
      <c r="Q75" s="364" t="s">
        <v>405</v>
      </c>
      <c r="R75" s="364" t="s">
        <v>405</v>
      </c>
      <c r="S75" s="364" t="s">
        <v>405</v>
      </c>
      <c r="T75" s="364" t="s">
        <v>405</v>
      </c>
      <c r="U75" s="364" t="s">
        <v>405</v>
      </c>
      <c r="V75" s="364" t="s">
        <v>405</v>
      </c>
      <c r="W75" s="364" t="s">
        <v>405</v>
      </c>
      <c r="X75" s="364" t="s">
        <v>405</v>
      </c>
      <c r="Y75" s="364" t="s">
        <v>405</v>
      </c>
      <c r="Z75" s="364" t="s">
        <v>405</v>
      </c>
      <c r="AA75" s="364" t="s">
        <v>405</v>
      </c>
      <c r="AB75" s="364" t="s">
        <v>405</v>
      </c>
      <c r="AC75" s="364" t="s">
        <v>405</v>
      </c>
      <c r="AD75" s="364" t="s">
        <v>405</v>
      </c>
      <c r="AE75" s="364" t="s">
        <v>405</v>
      </c>
      <c r="AF75" s="364" t="s">
        <v>405</v>
      </c>
      <c r="AG75" s="364" t="s">
        <v>405</v>
      </c>
      <c r="AH75" s="364" t="s">
        <v>405</v>
      </c>
      <c r="AI75" s="364" t="s">
        <v>405</v>
      </c>
      <c r="AJ75" s="364" t="s">
        <v>405</v>
      </c>
      <c r="AK75" s="364" t="s">
        <v>405</v>
      </c>
      <c r="AL75" s="364" t="s">
        <v>405</v>
      </c>
      <c r="AM75" s="364" t="s">
        <v>405</v>
      </c>
      <c r="AN75" s="364" t="s">
        <v>405</v>
      </c>
      <c r="AO75" s="364" t="s">
        <v>405</v>
      </c>
      <c r="AP75" s="364" t="s">
        <v>405</v>
      </c>
      <c r="AQ75" s="364" t="s">
        <v>405</v>
      </c>
      <c r="AR75" s="364" t="s">
        <v>405</v>
      </c>
      <c r="AS75" s="364" t="s">
        <v>405</v>
      </c>
      <c r="AT75" s="364" t="s">
        <v>405</v>
      </c>
      <c r="AU75" s="364" t="s">
        <v>405</v>
      </c>
      <c r="AV75" s="364" t="s">
        <v>405</v>
      </c>
      <c r="AW75" s="364" t="s">
        <v>405</v>
      </c>
      <c r="AX75" s="364" t="s">
        <v>405</v>
      </c>
      <c r="AY75" s="364" t="s">
        <v>405</v>
      </c>
      <c r="AZ75" s="364" t="s">
        <v>405</v>
      </c>
      <c r="BA75" s="364" t="s">
        <v>405</v>
      </c>
      <c r="BB75" s="364" t="s">
        <v>405</v>
      </c>
      <c r="BC75" s="364" t="s">
        <v>405</v>
      </c>
      <c r="BD75" s="364" t="s">
        <v>405</v>
      </c>
      <c r="BE75" s="364" t="s">
        <v>405</v>
      </c>
      <c r="BF75" s="364" t="s">
        <v>405</v>
      </c>
      <c r="BG75" s="364" t="s">
        <v>405</v>
      </c>
      <c r="BH75" s="364" t="s">
        <v>405</v>
      </c>
      <c r="BI75" s="364" t="s">
        <v>405</v>
      </c>
      <c r="BJ75" s="364" t="s">
        <v>405</v>
      </c>
      <c r="BK75" s="364" t="s">
        <v>405</v>
      </c>
      <c r="BL75" s="364">
        <v>856.86369150482813</v>
      </c>
      <c r="BM75" s="364">
        <v>939.7425979978608</v>
      </c>
      <c r="BN75" s="364">
        <v>897.08340992473995</v>
      </c>
      <c r="BO75" s="364">
        <v>947.87632188129828</v>
      </c>
      <c r="BP75" s="364">
        <v>1048.4172516625929</v>
      </c>
      <c r="BQ75" s="364">
        <v>1133.4945696564021</v>
      </c>
      <c r="BR75" s="364">
        <v>1226.247813547569</v>
      </c>
      <c r="BS75" s="364">
        <v>1313.3789787908147</v>
      </c>
      <c r="BT75" s="364">
        <v>1361.981829538234</v>
      </c>
      <c r="BU75" s="364">
        <v>1402.4282658556051</v>
      </c>
      <c r="BV75" s="364">
        <v>1397.8284306998139</v>
      </c>
      <c r="BW75" s="364">
        <v>1392.6811845510574</v>
      </c>
      <c r="BX75" s="373">
        <v>1440.0114451845461</v>
      </c>
      <c r="BY75" s="373">
        <v>1534.0457154218095</v>
      </c>
      <c r="BZ75" s="365">
        <v>1643.3476350032727</v>
      </c>
    </row>
    <row r="76" spans="1:78" s="51" customFormat="1" x14ac:dyDescent="0.35">
      <c r="A76" s="396"/>
      <c r="B76" s="61" t="s">
        <v>453</v>
      </c>
      <c r="C76" s="44"/>
      <c r="D76" s="364" t="s">
        <v>405</v>
      </c>
      <c r="E76" s="364" t="s">
        <v>405</v>
      </c>
      <c r="F76" s="364" t="s">
        <v>405</v>
      </c>
      <c r="G76" s="364" t="s">
        <v>405</v>
      </c>
      <c r="H76" s="364" t="s">
        <v>405</v>
      </c>
      <c r="I76" s="364" t="s">
        <v>405</v>
      </c>
      <c r="J76" s="364" t="s">
        <v>405</v>
      </c>
      <c r="K76" s="364" t="s">
        <v>405</v>
      </c>
      <c r="L76" s="364" t="s">
        <v>405</v>
      </c>
      <c r="M76" s="364" t="s">
        <v>405</v>
      </c>
      <c r="N76" s="364" t="s">
        <v>405</v>
      </c>
      <c r="O76" s="364" t="s">
        <v>405</v>
      </c>
      <c r="P76" s="364" t="s">
        <v>405</v>
      </c>
      <c r="Q76" s="364" t="s">
        <v>405</v>
      </c>
      <c r="R76" s="364" t="s">
        <v>405</v>
      </c>
      <c r="S76" s="364" t="s">
        <v>405</v>
      </c>
      <c r="T76" s="364" t="s">
        <v>405</v>
      </c>
      <c r="U76" s="364" t="s">
        <v>405</v>
      </c>
      <c r="V76" s="364" t="s">
        <v>405</v>
      </c>
      <c r="W76" s="364" t="s">
        <v>405</v>
      </c>
      <c r="X76" s="364" t="s">
        <v>405</v>
      </c>
      <c r="Y76" s="364" t="s">
        <v>405</v>
      </c>
      <c r="Z76" s="364" t="s">
        <v>405</v>
      </c>
      <c r="AA76" s="364" t="s">
        <v>405</v>
      </c>
      <c r="AB76" s="364" t="s">
        <v>405</v>
      </c>
      <c r="AC76" s="364" t="s">
        <v>405</v>
      </c>
      <c r="AD76" s="364" t="s">
        <v>405</v>
      </c>
      <c r="AE76" s="364" t="s">
        <v>405</v>
      </c>
      <c r="AF76" s="364" t="s">
        <v>405</v>
      </c>
      <c r="AG76" s="364" t="s">
        <v>405</v>
      </c>
      <c r="AH76" s="364" t="s">
        <v>405</v>
      </c>
      <c r="AI76" s="364" t="s">
        <v>405</v>
      </c>
      <c r="AJ76" s="364" t="s">
        <v>405</v>
      </c>
      <c r="AK76" s="364" t="s">
        <v>405</v>
      </c>
      <c r="AL76" s="364" t="s">
        <v>405</v>
      </c>
      <c r="AM76" s="364" t="s">
        <v>405</v>
      </c>
      <c r="AN76" s="364" t="s">
        <v>405</v>
      </c>
      <c r="AO76" s="364" t="s">
        <v>405</v>
      </c>
      <c r="AP76" s="364" t="s">
        <v>405</v>
      </c>
      <c r="AQ76" s="364" t="s">
        <v>405</v>
      </c>
      <c r="AR76" s="364" t="s">
        <v>405</v>
      </c>
      <c r="AS76" s="364" t="s">
        <v>405</v>
      </c>
      <c r="AT76" s="364" t="s">
        <v>405</v>
      </c>
      <c r="AU76" s="364" t="s">
        <v>405</v>
      </c>
      <c r="AV76" s="364" t="s">
        <v>405</v>
      </c>
      <c r="AW76" s="364" t="s">
        <v>405</v>
      </c>
      <c r="AX76" s="364" t="s">
        <v>405</v>
      </c>
      <c r="AY76" s="364" t="s">
        <v>405</v>
      </c>
      <c r="AZ76" s="364" t="s">
        <v>405</v>
      </c>
      <c r="BA76" s="364" t="s">
        <v>405</v>
      </c>
      <c r="BB76" s="364" t="s">
        <v>405</v>
      </c>
      <c r="BC76" s="364" t="s">
        <v>405</v>
      </c>
      <c r="BD76" s="364" t="s">
        <v>405</v>
      </c>
      <c r="BE76" s="364" t="s">
        <v>405</v>
      </c>
      <c r="BF76" s="364" t="s">
        <v>405</v>
      </c>
      <c r="BG76" s="364" t="s">
        <v>405</v>
      </c>
      <c r="BH76" s="364" t="s">
        <v>405</v>
      </c>
      <c r="BI76" s="364" t="s">
        <v>405</v>
      </c>
      <c r="BJ76" s="364" t="s">
        <v>405</v>
      </c>
      <c r="BK76" s="364" t="s">
        <v>405</v>
      </c>
      <c r="BL76" s="364">
        <v>2034.917591759194</v>
      </c>
      <c r="BM76" s="364">
        <v>2807.9681054065977</v>
      </c>
      <c r="BN76" s="364">
        <v>3624.8480566095577</v>
      </c>
      <c r="BO76" s="364">
        <v>4281.8034796251877</v>
      </c>
      <c r="BP76" s="364">
        <v>4737.6870379583361</v>
      </c>
      <c r="BQ76" s="364">
        <v>5247.7187620274253</v>
      </c>
      <c r="BR76" s="364">
        <v>5652.0209990781423</v>
      </c>
      <c r="BS76" s="364">
        <v>5791.6318741635978</v>
      </c>
      <c r="BT76" s="364">
        <v>5481.6491341291976</v>
      </c>
      <c r="BU76" s="364">
        <v>5105.8237433193444</v>
      </c>
      <c r="BV76" s="364">
        <v>5405.1385566591462</v>
      </c>
      <c r="BW76" s="364">
        <v>5404.1609538781913</v>
      </c>
      <c r="BX76" s="373">
        <v>5397.9850812233126</v>
      </c>
      <c r="BY76" s="373">
        <v>5351.3090187184771</v>
      </c>
      <c r="BZ76" s="365">
        <v>5294.2017022783966</v>
      </c>
    </row>
    <row r="77" spans="1:78" s="51" customFormat="1" ht="26.25" customHeight="1" x14ac:dyDescent="0.35">
      <c r="A77" s="396"/>
      <c r="B77" s="238" t="s">
        <v>417</v>
      </c>
      <c r="C77" s="44"/>
      <c r="D77" s="364">
        <v>0</v>
      </c>
      <c r="E77" s="364">
        <v>0</v>
      </c>
      <c r="F77" s="364">
        <v>0</v>
      </c>
      <c r="G77" s="364">
        <v>0</v>
      </c>
      <c r="H77" s="364">
        <v>0</v>
      </c>
      <c r="I77" s="364">
        <v>0</v>
      </c>
      <c r="J77" s="364">
        <v>0</v>
      </c>
      <c r="K77" s="364">
        <v>0</v>
      </c>
      <c r="L77" s="364">
        <v>0</v>
      </c>
      <c r="M77" s="364">
        <v>0</v>
      </c>
      <c r="N77" s="364">
        <v>0</v>
      </c>
      <c r="O77" s="364">
        <v>0</v>
      </c>
      <c r="P77" s="364">
        <v>0</v>
      </c>
      <c r="Q77" s="364">
        <v>0</v>
      </c>
      <c r="R77" s="364">
        <v>0</v>
      </c>
      <c r="S77" s="364">
        <v>0</v>
      </c>
      <c r="T77" s="364">
        <v>0</v>
      </c>
      <c r="U77" s="364">
        <v>0</v>
      </c>
      <c r="V77" s="364">
        <v>0</v>
      </c>
      <c r="W77" s="364">
        <v>0</v>
      </c>
      <c r="X77" s="364">
        <v>0</v>
      </c>
      <c r="Y77" s="364">
        <v>0</v>
      </c>
      <c r="Z77" s="364">
        <v>0</v>
      </c>
      <c r="AA77" s="364">
        <v>0</v>
      </c>
      <c r="AB77" s="364">
        <v>0</v>
      </c>
      <c r="AC77" s="364">
        <v>0</v>
      </c>
      <c r="AD77" s="364">
        <v>0</v>
      </c>
      <c r="AE77" s="364">
        <v>0</v>
      </c>
      <c r="AF77" s="364">
        <v>0</v>
      </c>
      <c r="AG77" s="364">
        <v>0</v>
      </c>
      <c r="AH77" s="364">
        <v>1509.1044128394922</v>
      </c>
      <c r="AI77" s="364">
        <v>1419.06793528104</v>
      </c>
      <c r="AJ77" s="364">
        <v>1537.3420930056859</v>
      </c>
      <c r="AK77" s="364">
        <v>2249.7768585394647</v>
      </c>
      <c r="AL77" s="364">
        <v>2694.6967638466026</v>
      </c>
      <c r="AM77" s="364">
        <v>3042.0716600605779</v>
      </c>
      <c r="AN77" s="364">
        <v>3240.1871643349737</v>
      </c>
      <c r="AO77" s="364">
        <v>3438.9144326787173</v>
      </c>
      <c r="AP77" s="364">
        <v>3547.3647548598092</v>
      </c>
      <c r="AQ77" s="364">
        <v>3481.1089008796107</v>
      </c>
      <c r="AR77" s="364">
        <v>3782.2416318080413</v>
      </c>
      <c r="AS77" s="364">
        <v>3947.6535027550472</v>
      </c>
      <c r="AT77" s="364">
        <v>4146.8275269336937</v>
      </c>
      <c r="AU77" s="364">
        <v>4343.6827379038568</v>
      </c>
      <c r="AV77" s="364">
        <v>4624.027583382308</v>
      </c>
      <c r="AW77" s="364">
        <v>5131.5015555388818</v>
      </c>
      <c r="AX77" s="364">
        <v>5410.7916585549438</v>
      </c>
      <c r="AY77" s="364">
        <v>5579.4172216183615</v>
      </c>
      <c r="AZ77" s="364">
        <v>5589.0463672233391</v>
      </c>
      <c r="BA77" s="364">
        <v>5601.3494178260189</v>
      </c>
      <c r="BB77" s="364">
        <v>5615.3366926750423</v>
      </c>
      <c r="BC77" s="364">
        <v>5801.9265516705955</v>
      </c>
      <c r="BD77" s="364">
        <v>5982.8384847576863</v>
      </c>
      <c r="BE77" s="364">
        <v>6263.2102234690738</v>
      </c>
      <c r="BF77" s="364">
        <v>6564.9995042698229</v>
      </c>
      <c r="BG77" s="364">
        <v>5963.8418793252167</v>
      </c>
      <c r="BH77" s="364">
        <v>5944.1613413449477</v>
      </c>
      <c r="BI77" s="364">
        <v>5812.6432267492501</v>
      </c>
      <c r="BJ77" s="364">
        <v>6003.5642469168233</v>
      </c>
      <c r="BK77" s="364">
        <v>5932.984199564441</v>
      </c>
      <c r="BL77" s="364">
        <v>6464.1849046222815</v>
      </c>
      <c r="BM77" s="364">
        <v>6670.8560218759822</v>
      </c>
      <c r="BN77" s="364">
        <v>6763.2303339477749</v>
      </c>
      <c r="BO77" s="364">
        <v>6995.189329039049</v>
      </c>
      <c r="BP77" s="364">
        <v>7056.5015761483592</v>
      </c>
      <c r="BQ77" s="364">
        <v>7064.2159901101113</v>
      </c>
      <c r="BR77" s="364">
        <v>6999.4489224973186</v>
      </c>
      <c r="BS77" s="364">
        <v>6899.1173100749538</v>
      </c>
      <c r="BT77" s="364">
        <v>6545.0844987557921</v>
      </c>
      <c r="BU77" s="364">
        <v>6176.230615453539</v>
      </c>
      <c r="BV77" s="364">
        <v>5741.8255197869003</v>
      </c>
      <c r="BW77" s="364">
        <v>5434.5260563172897</v>
      </c>
      <c r="BX77" s="373">
        <v>5326.0536465477826</v>
      </c>
      <c r="BY77" s="373">
        <v>5323.31148252819</v>
      </c>
      <c r="BZ77" s="365">
        <v>5345.8916391460252</v>
      </c>
    </row>
    <row r="78" spans="1:78" s="51" customFormat="1" x14ac:dyDescent="0.35">
      <c r="A78" s="396"/>
      <c r="B78" s="238" t="s">
        <v>418</v>
      </c>
      <c r="C78" s="44"/>
      <c r="D78" s="364">
        <v>0</v>
      </c>
      <c r="E78" s="364">
        <v>0</v>
      </c>
      <c r="F78" s="364">
        <v>0</v>
      </c>
      <c r="G78" s="364">
        <v>0</v>
      </c>
      <c r="H78" s="364">
        <v>0</v>
      </c>
      <c r="I78" s="364">
        <v>0</v>
      </c>
      <c r="J78" s="364">
        <v>0</v>
      </c>
      <c r="K78" s="364">
        <v>0</v>
      </c>
      <c r="L78" s="364">
        <v>0</v>
      </c>
      <c r="M78" s="364">
        <v>0</v>
      </c>
      <c r="N78" s="364">
        <v>0</v>
      </c>
      <c r="O78" s="364">
        <v>0</v>
      </c>
      <c r="P78" s="364">
        <v>0</v>
      </c>
      <c r="Q78" s="364">
        <v>0</v>
      </c>
      <c r="R78" s="364">
        <v>0</v>
      </c>
      <c r="S78" s="364">
        <v>0</v>
      </c>
      <c r="T78" s="364">
        <v>0</v>
      </c>
      <c r="U78" s="364">
        <v>0</v>
      </c>
      <c r="V78" s="364">
        <v>0</v>
      </c>
      <c r="W78" s="364">
        <v>0</v>
      </c>
      <c r="X78" s="364">
        <v>0</v>
      </c>
      <c r="Y78" s="364">
        <v>0</v>
      </c>
      <c r="Z78" s="364">
        <v>0</v>
      </c>
      <c r="AA78" s="364">
        <v>0</v>
      </c>
      <c r="AB78" s="364">
        <v>0</v>
      </c>
      <c r="AC78" s="364">
        <v>0</v>
      </c>
      <c r="AD78" s="364">
        <v>0</v>
      </c>
      <c r="AE78" s="364">
        <v>0</v>
      </c>
      <c r="AF78" s="364">
        <v>0</v>
      </c>
      <c r="AG78" s="364">
        <v>0</v>
      </c>
      <c r="AH78" s="364">
        <v>1881.1419622526546</v>
      </c>
      <c r="AI78" s="364">
        <v>1770.9956173499511</v>
      </c>
      <c r="AJ78" s="364">
        <v>1919.8383720325337</v>
      </c>
      <c r="AK78" s="364">
        <v>2808.2114671013969</v>
      </c>
      <c r="AL78" s="364">
        <v>3364.6453520661062</v>
      </c>
      <c r="AM78" s="364">
        <v>3797.3026361471852</v>
      </c>
      <c r="AN78" s="364">
        <v>4042.7659061001195</v>
      </c>
      <c r="AO78" s="364">
        <v>4290.6732091758977</v>
      </c>
      <c r="AP78" s="364">
        <v>4430.9798252492219</v>
      </c>
      <c r="AQ78" s="364">
        <v>4345.1309105824066</v>
      </c>
      <c r="AR78" s="364">
        <v>3956.1632876944418</v>
      </c>
      <c r="AS78" s="364">
        <v>4222.8738383477103</v>
      </c>
      <c r="AT78" s="364">
        <v>4946.9183060756422</v>
      </c>
      <c r="AU78" s="364">
        <v>6390.3215280082295</v>
      </c>
      <c r="AV78" s="364">
        <v>8241.2141564093799</v>
      </c>
      <c r="AW78" s="364">
        <v>9699.5364812973003</v>
      </c>
      <c r="AX78" s="364">
        <v>10657.124773836995</v>
      </c>
      <c r="AY78" s="364">
        <v>11205.331005868697</v>
      </c>
      <c r="AZ78" s="364">
        <v>11362.809180431643</v>
      </c>
      <c r="BA78" s="364">
        <v>10925.223549789494</v>
      </c>
      <c r="BB78" s="364">
        <v>10515.703359781257</v>
      </c>
      <c r="BC78" s="364">
        <v>10257.301699380017</v>
      </c>
      <c r="BD78" s="364">
        <v>9890.0463299105195</v>
      </c>
      <c r="BE78" s="364">
        <v>10015.944180273584</v>
      </c>
      <c r="BF78" s="364">
        <v>10779.792624557314</v>
      </c>
      <c r="BG78" s="364">
        <v>10621.457966159966</v>
      </c>
      <c r="BH78" s="364">
        <v>11250.827136365806</v>
      </c>
      <c r="BI78" s="364">
        <v>11926.352898525338</v>
      </c>
      <c r="BJ78" s="364">
        <v>12323.406319497934</v>
      </c>
      <c r="BK78" s="364">
        <v>13023.972705176669</v>
      </c>
      <c r="BL78" s="364">
        <v>13623.19275268095</v>
      </c>
      <c r="BM78" s="364">
        <v>16469.565266372359</v>
      </c>
      <c r="BN78" s="364">
        <v>17596.521516397625</v>
      </c>
      <c r="BO78" s="364">
        <v>18580.250154685113</v>
      </c>
      <c r="BP78" s="364">
        <v>19183.441713811488</v>
      </c>
      <c r="BQ78" s="364">
        <v>19026.741358507072</v>
      </c>
      <c r="BR78" s="364">
        <v>18874.849802768371</v>
      </c>
      <c r="BS78" s="364">
        <v>18724.863030225144</v>
      </c>
      <c r="BT78" s="364">
        <v>17694.717038473173</v>
      </c>
      <c r="BU78" s="364">
        <v>16658.125605883244</v>
      </c>
      <c r="BV78" s="364">
        <v>18212.932914959354</v>
      </c>
      <c r="BW78" s="364">
        <v>18230.567499922508</v>
      </c>
      <c r="BX78" s="373">
        <v>17545.515800062753</v>
      </c>
      <c r="BY78" s="373">
        <v>17634.137713216896</v>
      </c>
      <c r="BZ78" s="365">
        <v>17677.993957322567</v>
      </c>
    </row>
    <row r="79" spans="1:78" s="51" customFormat="1" ht="26.25" customHeight="1" x14ac:dyDescent="0.35">
      <c r="A79" s="238"/>
      <c r="B79" s="238" t="s">
        <v>419</v>
      </c>
      <c r="C79" s="4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4"/>
      <c r="AZ79" s="364"/>
      <c r="BA79" s="364"/>
      <c r="BB79" s="364"/>
      <c r="BC79" s="364"/>
      <c r="BD79" s="364"/>
      <c r="BE79" s="364"/>
      <c r="BF79" s="364"/>
      <c r="BG79" s="364"/>
      <c r="BH79" s="364"/>
      <c r="BI79" s="364"/>
      <c r="BJ79" s="364"/>
      <c r="BK79" s="364"/>
      <c r="BL79" s="364"/>
      <c r="BM79" s="364"/>
      <c r="BN79" s="364"/>
      <c r="BO79" s="364"/>
      <c r="BP79" s="364"/>
      <c r="BQ79" s="364"/>
      <c r="BR79" s="364"/>
      <c r="BS79" s="364"/>
      <c r="BT79" s="364"/>
      <c r="BU79" s="364"/>
      <c r="BV79" s="364"/>
      <c r="BW79" s="364"/>
      <c r="BX79" s="373"/>
      <c r="BY79" s="373"/>
      <c r="BZ79" s="365"/>
    </row>
    <row r="80" spans="1:78" s="51" customFormat="1" x14ac:dyDescent="0.35">
      <c r="A80" s="44"/>
      <c r="B80" s="119" t="s">
        <v>454</v>
      </c>
      <c r="C80" s="44"/>
      <c r="D80" s="364">
        <v>0</v>
      </c>
      <c r="E80" s="364">
        <v>0</v>
      </c>
      <c r="F80" s="364">
        <v>0</v>
      </c>
      <c r="G80" s="364">
        <v>0</v>
      </c>
      <c r="H80" s="364">
        <v>0</v>
      </c>
      <c r="I80" s="364">
        <v>0</v>
      </c>
      <c r="J80" s="364">
        <v>0</v>
      </c>
      <c r="K80" s="364">
        <v>0</v>
      </c>
      <c r="L80" s="364">
        <v>0</v>
      </c>
      <c r="M80" s="364">
        <v>0</v>
      </c>
      <c r="N80" s="364">
        <v>0</v>
      </c>
      <c r="O80" s="364">
        <v>0</v>
      </c>
      <c r="P80" s="364">
        <v>0</v>
      </c>
      <c r="Q80" s="364">
        <v>0</v>
      </c>
      <c r="R80" s="364">
        <v>0</v>
      </c>
      <c r="S80" s="364">
        <v>0</v>
      </c>
      <c r="T80" s="364">
        <v>0</v>
      </c>
      <c r="U80" s="364">
        <v>0</v>
      </c>
      <c r="V80" s="364">
        <v>0</v>
      </c>
      <c r="W80" s="364">
        <v>0</v>
      </c>
      <c r="X80" s="364">
        <v>0</v>
      </c>
      <c r="Y80" s="364">
        <v>0</v>
      </c>
      <c r="Z80" s="364">
        <v>0</v>
      </c>
      <c r="AA80" s="364">
        <v>0</v>
      </c>
      <c r="AB80" s="364">
        <v>0</v>
      </c>
      <c r="AC80" s="364">
        <v>0</v>
      </c>
      <c r="AD80" s="364">
        <v>0</v>
      </c>
      <c r="AE80" s="364">
        <v>0</v>
      </c>
      <c r="AF80" s="364">
        <v>0</v>
      </c>
      <c r="AG80" s="364">
        <v>0</v>
      </c>
      <c r="AH80" s="364">
        <v>1509.1044128394922</v>
      </c>
      <c r="AI80" s="364">
        <v>1419.06793528104</v>
      </c>
      <c r="AJ80" s="364">
        <v>1537.3420930056859</v>
      </c>
      <c r="AK80" s="364">
        <v>2249.7768585394647</v>
      </c>
      <c r="AL80" s="364">
        <v>2694.6967638466026</v>
      </c>
      <c r="AM80" s="364">
        <v>3042.0716600605779</v>
      </c>
      <c r="AN80" s="364">
        <v>3240.1871643349737</v>
      </c>
      <c r="AO80" s="364">
        <v>3438.9144326787173</v>
      </c>
      <c r="AP80" s="364">
        <v>3547.3647548598092</v>
      </c>
      <c r="AQ80" s="364">
        <v>3481.1089008796107</v>
      </c>
      <c r="AR80" s="364">
        <v>3782.2416318080413</v>
      </c>
      <c r="AS80" s="364">
        <v>3947.6535027550472</v>
      </c>
      <c r="AT80" s="364">
        <v>4146.8275269336937</v>
      </c>
      <c r="AU80" s="364">
        <v>4343.6827379038568</v>
      </c>
      <c r="AV80" s="364">
        <v>4624.027583382308</v>
      </c>
      <c r="AW80" s="364">
        <v>5131.5015555388818</v>
      </c>
      <c r="AX80" s="364">
        <v>5410.7916585549438</v>
      </c>
      <c r="AY80" s="364">
        <v>5579.4172216183615</v>
      </c>
      <c r="AZ80" s="364">
        <v>5589.0463672233391</v>
      </c>
      <c r="BA80" s="364">
        <v>5601.3494178260189</v>
      </c>
      <c r="BB80" s="364">
        <v>5615.3366926750423</v>
      </c>
      <c r="BC80" s="364">
        <v>5801.9265516705955</v>
      </c>
      <c r="BD80" s="364">
        <v>5982.8384847576863</v>
      </c>
      <c r="BE80" s="364">
        <v>6263.2102234690738</v>
      </c>
      <c r="BF80" s="364">
        <v>6564.9995042698229</v>
      </c>
      <c r="BG80" s="364">
        <v>5963.8418793252167</v>
      </c>
      <c r="BH80" s="364">
        <v>5944.1613413449477</v>
      </c>
      <c r="BI80" s="364">
        <v>5812.6432267492501</v>
      </c>
      <c r="BJ80" s="364">
        <v>6003.5642469168233</v>
      </c>
      <c r="BK80" s="364">
        <v>5932.984199564441</v>
      </c>
      <c r="BL80" s="364">
        <v>6464.1849046222815</v>
      </c>
      <c r="BM80" s="364">
        <v>6670.8560218759822</v>
      </c>
      <c r="BN80" s="364">
        <v>6763.2303339477749</v>
      </c>
      <c r="BO80" s="364">
        <v>6995.189329039049</v>
      </c>
      <c r="BP80" s="364">
        <v>7056.5015761483592</v>
      </c>
      <c r="BQ80" s="364">
        <v>7064.2159901101113</v>
      </c>
      <c r="BR80" s="364">
        <v>6999.4489224973186</v>
      </c>
      <c r="BS80" s="364">
        <v>6899.1173100749538</v>
      </c>
      <c r="BT80" s="364">
        <v>6545.0844987557921</v>
      </c>
      <c r="BU80" s="364"/>
      <c r="BV80" s="364"/>
      <c r="BW80" s="364"/>
      <c r="BX80" s="373"/>
      <c r="BY80" s="373"/>
      <c r="BZ80" s="365"/>
    </row>
    <row r="81" spans="1:78" s="51" customFormat="1" x14ac:dyDescent="0.35">
      <c r="A81" s="44"/>
      <c r="B81" s="119" t="s">
        <v>365</v>
      </c>
      <c r="C81" s="44"/>
      <c r="D81" s="364">
        <v>0</v>
      </c>
      <c r="E81" s="364">
        <v>0</v>
      </c>
      <c r="F81" s="364">
        <v>0</v>
      </c>
      <c r="G81" s="364">
        <v>0</v>
      </c>
      <c r="H81" s="364">
        <v>0</v>
      </c>
      <c r="I81" s="364">
        <v>0</v>
      </c>
      <c r="J81" s="364">
        <v>0</v>
      </c>
      <c r="K81" s="364">
        <v>0</v>
      </c>
      <c r="L81" s="364">
        <v>0</v>
      </c>
      <c r="M81" s="364">
        <v>0</v>
      </c>
      <c r="N81" s="364">
        <v>0</v>
      </c>
      <c r="O81" s="364">
        <v>0</v>
      </c>
      <c r="P81" s="364">
        <v>0</v>
      </c>
      <c r="Q81" s="364">
        <v>0</v>
      </c>
      <c r="R81" s="364">
        <v>0</v>
      </c>
      <c r="S81" s="364">
        <v>0</v>
      </c>
      <c r="T81" s="364">
        <v>0</v>
      </c>
      <c r="U81" s="364">
        <v>0</v>
      </c>
      <c r="V81" s="364">
        <v>0</v>
      </c>
      <c r="W81" s="364">
        <v>0</v>
      </c>
      <c r="X81" s="364">
        <v>0</v>
      </c>
      <c r="Y81" s="364">
        <v>0</v>
      </c>
      <c r="Z81" s="364">
        <v>0</v>
      </c>
      <c r="AA81" s="364">
        <v>0</v>
      </c>
      <c r="AB81" s="364">
        <v>0</v>
      </c>
      <c r="AC81" s="364">
        <v>0</v>
      </c>
      <c r="AD81" s="364">
        <v>0</v>
      </c>
      <c r="AE81" s="364">
        <v>0</v>
      </c>
      <c r="AF81" s="364">
        <v>0</v>
      </c>
      <c r="AG81" s="364">
        <v>0</v>
      </c>
      <c r="AH81" s="364">
        <v>242.14716111835554</v>
      </c>
      <c r="AI81" s="364">
        <v>226.9416358739476</v>
      </c>
      <c r="AJ81" s="364">
        <v>245.16074624179353</v>
      </c>
      <c r="AK81" s="364">
        <v>359.84832100749844</v>
      </c>
      <c r="AL81" s="364">
        <v>430.59947039876778</v>
      </c>
      <c r="AM81" s="364">
        <v>485.78333835464866</v>
      </c>
      <c r="AN81" s="364">
        <v>518.77914538027744</v>
      </c>
      <c r="AO81" s="364">
        <v>548.2942687255038</v>
      </c>
      <c r="AP81" s="364">
        <v>567.6326254940434</v>
      </c>
      <c r="AQ81" s="364">
        <v>556.37360297408543</v>
      </c>
      <c r="AR81" s="364">
        <v>456.41523296729991</v>
      </c>
      <c r="AS81" s="364">
        <v>583.57421054545057</v>
      </c>
      <c r="AT81" s="364">
        <v>741.55560439485384</v>
      </c>
      <c r="AU81" s="364">
        <v>928.14970208906675</v>
      </c>
      <c r="AV81" s="364">
        <v>1190.6048638430068</v>
      </c>
      <c r="AW81" s="364">
        <v>1550.4431909994012</v>
      </c>
      <c r="AX81" s="364">
        <v>1968.4082807233667</v>
      </c>
      <c r="AY81" s="364">
        <v>2223.7850191305033</v>
      </c>
      <c r="AZ81" s="364">
        <v>2431.2825802950256</v>
      </c>
      <c r="BA81" s="364">
        <v>2636.8257976813306</v>
      </c>
      <c r="BB81" s="364">
        <v>2866.5727641643698</v>
      </c>
      <c r="BC81" s="364">
        <v>3111.1827447935775</v>
      </c>
      <c r="BD81" s="364">
        <v>3275.1165021035649</v>
      </c>
      <c r="BE81" s="364">
        <v>3556.3963082890336</v>
      </c>
      <c r="BF81" s="364">
        <v>4117.1358449969712</v>
      </c>
      <c r="BG81" s="364">
        <v>3984.906829714218</v>
      </c>
      <c r="BH81" s="364">
        <v>4183.9016596625688</v>
      </c>
      <c r="BI81" s="364">
        <v>4422.6437416213903</v>
      </c>
      <c r="BJ81" s="364">
        <v>4644.4611452144372</v>
      </c>
      <c r="BK81" s="364">
        <v>4815.7305919284408</v>
      </c>
      <c r="BL81" s="364">
        <v>4985.1363792930024</v>
      </c>
      <c r="BM81" s="364">
        <v>5575.9526559446431</v>
      </c>
      <c r="BN81" s="364">
        <v>5816.4977745689384</v>
      </c>
      <c r="BO81" s="364">
        <v>6129.3211010692448</v>
      </c>
      <c r="BP81" s="364">
        <v>6299.8298605166556</v>
      </c>
      <c r="BQ81" s="364">
        <v>6376.2986894187216</v>
      </c>
      <c r="BR81" s="364">
        <v>6923.5600237311428</v>
      </c>
      <c r="BS81" s="364">
        <v>7360.8450054701789</v>
      </c>
      <c r="BT81" s="364">
        <v>7254.435599068247</v>
      </c>
      <c r="BU81" s="364"/>
      <c r="BV81" s="364"/>
      <c r="BW81" s="364"/>
      <c r="BX81" s="373"/>
      <c r="BY81" s="373"/>
      <c r="BZ81" s="365"/>
    </row>
    <row r="82" spans="1:78" s="51" customFormat="1" x14ac:dyDescent="0.35">
      <c r="A82" s="44"/>
      <c r="B82" s="119" t="s">
        <v>421</v>
      </c>
      <c r="C82" s="44"/>
      <c r="D82" s="364">
        <v>0</v>
      </c>
      <c r="E82" s="364">
        <v>0</v>
      </c>
      <c r="F82" s="364">
        <v>0</v>
      </c>
      <c r="G82" s="364">
        <v>0</v>
      </c>
      <c r="H82" s="364">
        <v>0</v>
      </c>
      <c r="I82" s="364">
        <v>0</v>
      </c>
      <c r="J82" s="364">
        <v>0</v>
      </c>
      <c r="K82" s="364">
        <v>0</v>
      </c>
      <c r="L82" s="364">
        <v>0</v>
      </c>
      <c r="M82" s="364">
        <v>0</v>
      </c>
      <c r="N82" s="364">
        <v>0</v>
      </c>
      <c r="O82" s="364">
        <v>0</v>
      </c>
      <c r="P82" s="364">
        <v>0</v>
      </c>
      <c r="Q82" s="364">
        <v>0</v>
      </c>
      <c r="R82" s="364">
        <v>0</v>
      </c>
      <c r="S82" s="364">
        <v>0</v>
      </c>
      <c r="T82" s="364">
        <v>0</v>
      </c>
      <c r="U82" s="364">
        <v>0</v>
      </c>
      <c r="V82" s="364">
        <v>0</v>
      </c>
      <c r="W82" s="364">
        <v>0</v>
      </c>
      <c r="X82" s="364">
        <v>0</v>
      </c>
      <c r="Y82" s="364">
        <v>0</v>
      </c>
      <c r="Z82" s="364">
        <v>0</v>
      </c>
      <c r="AA82" s="364">
        <v>0</v>
      </c>
      <c r="AB82" s="364">
        <v>0</v>
      </c>
      <c r="AC82" s="364">
        <v>0</v>
      </c>
      <c r="AD82" s="364">
        <v>0</v>
      </c>
      <c r="AE82" s="364">
        <v>0</v>
      </c>
      <c r="AF82" s="364">
        <v>0</v>
      </c>
      <c r="AG82" s="364">
        <v>0</v>
      </c>
      <c r="AH82" s="364">
        <v>790.37083330161886</v>
      </c>
      <c r="AI82" s="364">
        <v>744.20408309254935</v>
      </c>
      <c r="AJ82" s="364">
        <v>807.69305611576056</v>
      </c>
      <c r="AK82" s="364">
        <v>1180.7567316490004</v>
      </c>
      <c r="AL82" s="364">
        <v>1415.250674049975</v>
      </c>
      <c r="AM82" s="364">
        <v>1597.244625850105</v>
      </c>
      <c r="AN82" s="364">
        <v>1699.9673456812682</v>
      </c>
      <c r="AO82" s="364">
        <v>1804.9678393751187</v>
      </c>
      <c r="AP82" s="364">
        <v>1863.3972575918262</v>
      </c>
      <c r="AQ82" s="364">
        <v>1826.6538545824681</v>
      </c>
      <c r="AR82" s="364">
        <v>1257.7558592648561</v>
      </c>
      <c r="AS82" s="364">
        <v>1400.4672998348756</v>
      </c>
      <c r="AT82" s="364">
        <v>1684.7289951182834</v>
      </c>
      <c r="AU82" s="364">
        <v>2182.4510416956573</v>
      </c>
      <c r="AV82" s="364">
        <v>2692.5276247638558</v>
      </c>
      <c r="AW82" s="364">
        <v>3137.3314106931443</v>
      </c>
      <c r="AX82" s="364">
        <v>3465.1591002594646</v>
      </c>
      <c r="AY82" s="364">
        <v>3720.2949233185191</v>
      </c>
      <c r="AZ82" s="364">
        <v>3876.168696096272</v>
      </c>
      <c r="BA82" s="364">
        <v>3864.407312972658</v>
      </c>
      <c r="BB82" s="364">
        <v>3869.198670284577</v>
      </c>
      <c r="BC82" s="364">
        <v>3944.0147309237295</v>
      </c>
      <c r="BD82" s="364">
        <v>3742.3093467534954</v>
      </c>
      <c r="BE82" s="364">
        <v>3759.7740582783258</v>
      </c>
      <c r="BF82" s="364">
        <v>3930.1272269849096</v>
      </c>
      <c r="BG82" s="364">
        <v>4033.4891272429195</v>
      </c>
      <c r="BH82" s="364">
        <v>4222.6112360616717</v>
      </c>
      <c r="BI82" s="364">
        <v>4486.7086348644607</v>
      </c>
      <c r="BJ82" s="364">
        <v>4540.1947077440163</v>
      </c>
      <c r="BK82" s="364">
        <v>4735.827564683801</v>
      </c>
      <c r="BL82" s="364">
        <v>4841.7102447960033</v>
      </c>
      <c r="BM82" s="364">
        <v>5477.9381943194157</v>
      </c>
      <c r="BN82" s="364">
        <v>5857.5249640948323</v>
      </c>
      <c r="BO82" s="364">
        <v>6151.2964346828376</v>
      </c>
      <c r="BP82" s="364">
        <v>6244.7263128762434</v>
      </c>
      <c r="BQ82" s="364">
        <v>6144.4761479168337</v>
      </c>
      <c r="BR82" s="364">
        <v>5954.7898897859795</v>
      </c>
      <c r="BS82" s="364">
        <v>5779.1629288843669</v>
      </c>
      <c r="BT82" s="364">
        <v>5352.3144206332145</v>
      </c>
      <c r="BU82" s="364"/>
      <c r="BV82" s="364"/>
      <c r="BW82" s="364"/>
      <c r="BX82" s="373"/>
      <c r="BY82" s="373"/>
      <c r="BZ82" s="365"/>
    </row>
    <row r="83" spans="1:78" s="51" customFormat="1" x14ac:dyDescent="0.35">
      <c r="A83" s="160"/>
      <c r="B83" s="119" t="s">
        <v>320</v>
      </c>
      <c r="C83" s="44"/>
      <c r="D83" s="364">
        <v>0</v>
      </c>
      <c r="E83" s="364">
        <v>0</v>
      </c>
      <c r="F83" s="364">
        <v>0</v>
      </c>
      <c r="G83" s="364">
        <v>0</v>
      </c>
      <c r="H83" s="364">
        <v>0</v>
      </c>
      <c r="I83" s="364">
        <v>0</v>
      </c>
      <c r="J83" s="364">
        <v>0</v>
      </c>
      <c r="K83" s="364">
        <v>0</v>
      </c>
      <c r="L83" s="364">
        <v>0</v>
      </c>
      <c r="M83" s="364">
        <v>0</v>
      </c>
      <c r="N83" s="364">
        <v>0</v>
      </c>
      <c r="O83" s="364">
        <v>0</v>
      </c>
      <c r="P83" s="364">
        <v>0</v>
      </c>
      <c r="Q83" s="364">
        <v>0</v>
      </c>
      <c r="R83" s="364">
        <v>0</v>
      </c>
      <c r="S83" s="364">
        <v>0</v>
      </c>
      <c r="T83" s="364">
        <v>0</v>
      </c>
      <c r="U83" s="364">
        <v>0</v>
      </c>
      <c r="V83" s="364">
        <v>0</v>
      </c>
      <c r="W83" s="364">
        <v>0</v>
      </c>
      <c r="X83" s="364">
        <v>0</v>
      </c>
      <c r="Y83" s="364">
        <v>0</v>
      </c>
      <c r="Z83" s="364">
        <v>0</v>
      </c>
      <c r="AA83" s="364">
        <v>0</v>
      </c>
      <c r="AB83" s="364">
        <v>0</v>
      </c>
      <c r="AC83" s="364">
        <v>0</v>
      </c>
      <c r="AD83" s="364">
        <v>0</v>
      </c>
      <c r="AE83" s="364">
        <v>0</v>
      </c>
      <c r="AF83" s="364">
        <v>0</v>
      </c>
      <c r="AG83" s="364">
        <v>0</v>
      </c>
      <c r="AH83" s="364">
        <v>788.81866506828158</v>
      </c>
      <c r="AI83" s="364">
        <v>743.53791338530937</v>
      </c>
      <c r="AJ83" s="364">
        <v>805.86853941874631</v>
      </c>
      <c r="AK83" s="364">
        <v>1178.2616273499746</v>
      </c>
      <c r="AL83" s="364">
        <v>1411.7068745427309</v>
      </c>
      <c r="AM83" s="364">
        <v>1593.4153304625052</v>
      </c>
      <c r="AN83" s="364">
        <v>1695.3873128475491</v>
      </c>
      <c r="AO83" s="364">
        <v>1800.8338849564748</v>
      </c>
      <c r="AP83" s="364">
        <v>1858.9515241231684</v>
      </c>
      <c r="AQ83" s="364">
        <v>1823.8853126085035</v>
      </c>
      <c r="AR83" s="364">
        <v>1720.0900606968087</v>
      </c>
      <c r="AS83" s="364">
        <v>1652.5767793788652</v>
      </c>
      <c r="AT83" s="364">
        <v>1782.5386700021122</v>
      </c>
      <c r="AU83" s="364">
        <v>2442.7112939775448</v>
      </c>
      <c r="AV83" s="364">
        <v>3388.131433010341</v>
      </c>
      <c r="AW83" s="364">
        <v>3751.1796841850246</v>
      </c>
      <c r="AX83" s="364">
        <v>3829.185516430226</v>
      </c>
      <c r="AY83" s="364">
        <v>3595.2104254091873</v>
      </c>
      <c r="AZ83" s="364">
        <v>3243.2875850673804</v>
      </c>
      <c r="BA83" s="364">
        <v>2534.2379654357801</v>
      </c>
      <c r="BB83" s="364">
        <v>2056.919494801617</v>
      </c>
      <c r="BC83" s="364">
        <v>1762.2051691165905</v>
      </c>
      <c r="BD83" s="364">
        <v>1543.9137067118113</v>
      </c>
      <c r="BE83" s="364">
        <v>1406.3031318659012</v>
      </c>
      <c r="BF83" s="364">
        <v>1446.2196669130749</v>
      </c>
      <c r="BG83" s="364">
        <v>1285.158974575173</v>
      </c>
      <c r="BH83" s="364">
        <v>1421.6109416342599</v>
      </c>
      <c r="BI83" s="364">
        <v>1477.6253795093066</v>
      </c>
      <c r="BJ83" s="364">
        <v>1537.6689771584586</v>
      </c>
      <c r="BK83" s="364">
        <v>1585.5323936642385</v>
      </c>
      <c r="BL83" s="364">
        <v>1794.8579476103887</v>
      </c>
      <c r="BM83" s="364">
        <v>2864.5826720835726</v>
      </c>
      <c r="BN83" s="364">
        <v>2833.5090923691978</v>
      </c>
      <c r="BO83" s="364">
        <v>2916.4517443582372</v>
      </c>
      <c r="BP83" s="364">
        <v>2940.8208627269883</v>
      </c>
      <c r="BQ83" s="364">
        <v>2542.5998742572547</v>
      </c>
      <c r="BR83" s="364">
        <v>1865.4235849409667</v>
      </c>
      <c r="BS83" s="364">
        <v>1452.3567194165239</v>
      </c>
      <c r="BT83" s="364">
        <v>1169.2956929038257</v>
      </c>
      <c r="BU83" s="364"/>
      <c r="BV83" s="364"/>
      <c r="BW83" s="364"/>
      <c r="BX83" s="373"/>
      <c r="BY83" s="373"/>
      <c r="BZ83" s="365"/>
    </row>
    <row r="84" spans="1:78" s="51" customFormat="1" x14ac:dyDescent="0.35">
      <c r="A84" s="44"/>
      <c r="B84" s="119" t="s">
        <v>422</v>
      </c>
      <c r="C84" s="44"/>
      <c r="D84" s="364">
        <v>0</v>
      </c>
      <c r="E84" s="364">
        <v>0</v>
      </c>
      <c r="F84" s="364">
        <v>0</v>
      </c>
      <c r="G84" s="364">
        <v>0</v>
      </c>
      <c r="H84" s="364">
        <v>0</v>
      </c>
      <c r="I84" s="364">
        <v>0</v>
      </c>
      <c r="J84" s="364">
        <v>0</v>
      </c>
      <c r="K84" s="364">
        <v>0</v>
      </c>
      <c r="L84" s="364">
        <v>0</v>
      </c>
      <c r="M84" s="364">
        <v>0</v>
      </c>
      <c r="N84" s="364">
        <v>0</v>
      </c>
      <c r="O84" s="364">
        <v>0</v>
      </c>
      <c r="P84" s="364">
        <v>0</v>
      </c>
      <c r="Q84" s="364">
        <v>0</v>
      </c>
      <c r="R84" s="364">
        <v>0</v>
      </c>
      <c r="S84" s="364">
        <v>0</v>
      </c>
      <c r="T84" s="364">
        <v>0</v>
      </c>
      <c r="U84" s="364">
        <v>0</v>
      </c>
      <c r="V84" s="364">
        <v>0</v>
      </c>
      <c r="W84" s="364">
        <v>0</v>
      </c>
      <c r="X84" s="364">
        <v>0</v>
      </c>
      <c r="Y84" s="364">
        <v>0</v>
      </c>
      <c r="Z84" s="364">
        <v>0</v>
      </c>
      <c r="AA84" s="364">
        <v>0</v>
      </c>
      <c r="AB84" s="364">
        <v>0</v>
      </c>
      <c r="AC84" s="364">
        <v>0</v>
      </c>
      <c r="AD84" s="364">
        <v>0</v>
      </c>
      <c r="AE84" s="364">
        <v>0</v>
      </c>
      <c r="AF84" s="364">
        <v>0</v>
      </c>
      <c r="AG84" s="364">
        <v>0</v>
      </c>
      <c r="AH84" s="364">
        <v>59.805302764398867</v>
      </c>
      <c r="AI84" s="364">
        <v>56.311984998144567</v>
      </c>
      <c r="AJ84" s="364">
        <v>61.116030256232847</v>
      </c>
      <c r="AK84" s="364">
        <v>89.344787094923745</v>
      </c>
      <c r="AL84" s="364">
        <v>107.0883330746321</v>
      </c>
      <c r="AM84" s="364">
        <v>120.85934147992673</v>
      </c>
      <c r="AN84" s="364">
        <v>128.63210219102533</v>
      </c>
      <c r="AO84" s="364">
        <v>136.57721611880072</v>
      </c>
      <c r="AP84" s="364">
        <v>140.99841804018322</v>
      </c>
      <c r="AQ84" s="364">
        <v>138.21814041734956</v>
      </c>
      <c r="AR84" s="364">
        <v>521.90213476547694</v>
      </c>
      <c r="AS84" s="364">
        <v>586.25554858851831</v>
      </c>
      <c r="AT84" s="364">
        <v>738.09503656039317</v>
      </c>
      <c r="AU84" s="364">
        <v>837.00949024596093</v>
      </c>
      <c r="AV84" s="364">
        <v>969.95023479217684</v>
      </c>
      <c r="AW84" s="364">
        <v>1260.5821954197311</v>
      </c>
      <c r="AX84" s="364">
        <v>1394.3718764239366</v>
      </c>
      <c r="AY84" s="364">
        <v>1666.0406380104857</v>
      </c>
      <c r="AZ84" s="364">
        <v>1812.0703189729654</v>
      </c>
      <c r="BA84" s="364">
        <v>1889.7524736997241</v>
      </c>
      <c r="BB84" s="364">
        <v>1723.0124305306929</v>
      </c>
      <c r="BC84" s="364">
        <v>1439.8990545461206</v>
      </c>
      <c r="BD84" s="364">
        <v>1328.7067743416471</v>
      </c>
      <c r="BE84" s="364">
        <v>1293.470681840324</v>
      </c>
      <c r="BF84" s="364">
        <v>1286.3098856623594</v>
      </c>
      <c r="BG84" s="364">
        <v>1317.903034627655</v>
      </c>
      <c r="BH84" s="364">
        <v>1422.7032990073053</v>
      </c>
      <c r="BI84" s="364">
        <v>1539.3751425301798</v>
      </c>
      <c r="BJ84" s="364">
        <v>1601.0814893810227</v>
      </c>
      <c r="BK84" s="364">
        <v>1886.8821549001884</v>
      </c>
      <c r="BL84" s="364">
        <v>2001.4881809815577</v>
      </c>
      <c r="BM84" s="364">
        <v>2551.0917440247313</v>
      </c>
      <c r="BN84" s="364">
        <v>3088.9896853646578</v>
      </c>
      <c r="BO84" s="364">
        <v>3383.1808745747908</v>
      </c>
      <c r="BP84" s="364">
        <v>3698.064677691601</v>
      </c>
      <c r="BQ84" s="364">
        <v>3963.3666469142577</v>
      </c>
      <c r="BR84" s="364">
        <v>4131.0763043102797</v>
      </c>
      <c r="BS84" s="364">
        <v>4132.4983764540739</v>
      </c>
      <c r="BT84" s="364">
        <v>3918.6713258678815</v>
      </c>
      <c r="BU84" s="364"/>
      <c r="BV84" s="364"/>
      <c r="BW84" s="364"/>
      <c r="BX84" s="373"/>
      <c r="BY84" s="373"/>
      <c r="BZ84" s="365"/>
    </row>
    <row r="85" spans="1:78" s="51" customFormat="1" ht="26.25" customHeight="1" x14ac:dyDescent="0.35">
      <c r="A85" s="44"/>
      <c r="B85" s="119" t="s">
        <v>418</v>
      </c>
      <c r="C85" s="44"/>
      <c r="D85" s="364">
        <v>0</v>
      </c>
      <c r="E85" s="364">
        <v>0</v>
      </c>
      <c r="F85" s="364">
        <v>0</v>
      </c>
      <c r="G85" s="364">
        <v>0</v>
      </c>
      <c r="H85" s="364">
        <v>0</v>
      </c>
      <c r="I85" s="364">
        <v>0</v>
      </c>
      <c r="J85" s="364">
        <v>0</v>
      </c>
      <c r="K85" s="364">
        <v>0</v>
      </c>
      <c r="L85" s="364">
        <v>0</v>
      </c>
      <c r="M85" s="364">
        <v>0</v>
      </c>
      <c r="N85" s="364">
        <v>0</v>
      </c>
      <c r="O85" s="364">
        <v>0</v>
      </c>
      <c r="P85" s="364">
        <v>0</v>
      </c>
      <c r="Q85" s="364">
        <v>0</v>
      </c>
      <c r="R85" s="364">
        <v>0</v>
      </c>
      <c r="S85" s="364">
        <v>0</v>
      </c>
      <c r="T85" s="364">
        <v>0</v>
      </c>
      <c r="U85" s="364">
        <v>0</v>
      </c>
      <c r="V85" s="364">
        <v>0</v>
      </c>
      <c r="W85" s="364">
        <v>0</v>
      </c>
      <c r="X85" s="364">
        <v>0</v>
      </c>
      <c r="Y85" s="364">
        <v>0</v>
      </c>
      <c r="Z85" s="364">
        <v>0</v>
      </c>
      <c r="AA85" s="364">
        <v>0</v>
      </c>
      <c r="AB85" s="364">
        <v>0</v>
      </c>
      <c r="AC85" s="364">
        <v>0</v>
      </c>
      <c r="AD85" s="364">
        <v>0</v>
      </c>
      <c r="AE85" s="364">
        <v>0</v>
      </c>
      <c r="AF85" s="364">
        <v>0</v>
      </c>
      <c r="AG85" s="364">
        <v>0</v>
      </c>
      <c r="AH85" s="364">
        <v>1881.1419622526546</v>
      </c>
      <c r="AI85" s="364">
        <v>1770.9956173499511</v>
      </c>
      <c r="AJ85" s="364">
        <v>1919.8383720325337</v>
      </c>
      <c r="AK85" s="364">
        <v>2808.2114671013969</v>
      </c>
      <c r="AL85" s="364">
        <v>3364.6453520661062</v>
      </c>
      <c r="AM85" s="364">
        <v>3797.3026361471852</v>
      </c>
      <c r="AN85" s="364">
        <v>4042.7659061001195</v>
      </c>
      <c r="AO85" s="364">
        <v>4290.6732091758977</v>
      </c>
      <c r="AP85" s="364">
        <v>4430.9798252492219</v>
      </c>
      <c r="AQ85" s="364">
        <v>4345.1309105824066</v>
      </c>
      <c r="AR85" s="364">
        <v>3956.1632876944418</v>
      </c>
      <c r="AS85" s="364">
        <v>4222.8738383477103</v>
      </c>
      <c r="AT85" s="364">
        <v>4946.9183060756422</v>
      </c>
      <c r="AU85" s="364">
        <v>6390.3215280082295</v>
      </c>
      <c r="AV85" s="364">
        <v>8241.2141564093799</v>
      </c>
      <c r="AW85" s="364">
        <v>9699.5364812973003</v>
      </c>
      <c r="AX85" s="364">
        <v>10657.124773836995</v>
      </c>
      <c r="AY85" s="364">
        <v>11205.331005868697</v>
      </c>
      <c r="AZ85" s="364">
        <v>11362.809180431643</v>
      </c>
      <c r="BA85" s="364">
        <v>10925.223549789494</v>
      </c>
      <c r="BB85" s="364">
        <v>10515.703359781257</v>
      </c>
      <c r="BC85" s="364">
        <v>10257.301699380017</v>
      </c>
      <c r="BD85" s="364">
        <v>9890.0463299105195</v>
      </c>
      <c r="BE85" s="364">
        <v>10015.944180273584</v>
      </c>
      <c r="BF85" s="364">
        <v>10779.792624557314</v>
      </c>
      <c r="BG85" s="364">
        <v>10621.457966159966</v>
      </c>
      <c r="BH85" s="364">
        <v>11250.827136365806</v>
      </c>
      <c r="BI85" s="364">
        <v>11926.352898525338</v>
      </c>
      <c r="BJ85" s="364">
        <v>12323.406319497934</v>
      </c>
      <c r="BK85" s="364">
        <v>13023.972705176669</v>
      </c>
      <c r="BL85" s="364">
        <v>13623.19275268095</v>
      </c>
      <c r="BM85" s="364">
        <v>16469.565266372359</v>
      </c>
      <c r="BN85" s="364">
        <v>17596.521516397625</v>
      </c>
      <c r="BO85" s="364">
        <v>18580.250154685113</v>
      </c>
      <c r="BP85" s="364">
        <v>19183.441713811488</v>
      </c>
      <c r="BQ85" s="364">
        <v>19026.741358507072</v>
      </c>
      <c r="BR85" s="364">
        <v>18874.849802768371</v>
      </c>
      <c r="BS85" s="364">
        <v>18724.863030225144</v>
      </c>
      <c r="BT85" s="364">
        <v>17694.717038473173</v>
      </c>
      <c r="BU85" s="364"/>
      <c r="BV85" s="364"/>
      <c r="BW85" s="364"/>
      <c r="BX85" s="373"/>
      <c r="BY85" s="373"/>
      <c r="BZ85" s="365"/>
    </row>
    <row r="86" spans="1:78" s="51" customFormat="1" ht="26.25" customHeight="1" x14ac:dyDescent="0.35">
      <c r="A86" s="238"/>
      <c r="B86" s="238" t="s">
        <v>424</v>
      </c>
      <c r="C86" s="44"/>
      <c r="D86" s="364"/>
      <c r="E86" s="364"/>
      <c r="F86" s="364"/>
      <c r="G86" s="364"/>
      <c r="H86" s="364"/>
      <c r="I86" s="364"/>
      <c r="J86" s="364"/>
      <c r="K86" s="364"/>
      <c r="L86" s="364"/>
      <c r="M86" s="364"/>
      <c r="N86" s="364"/>
      <c r="O86" s="364"/>
      <c r="P86" s="364"/>
      <c r="Q86" s="364"/>
      <c r="R86" s="364"/>
      <c r="S86" s="364"/>
      <c r="T86" s="364"/>
      <c r="U86" s="364"/>
      <c r="V86" s="364"/>
      <c r="W86" s="364"/>
      <c r="X86" s="364"/>
      <c r="Y86" s="364"/>
      <c r="Z86" s="364"/>
      <c r="AA86" s="364"/>
      <c r="AB86" s="364"/>
      <c r="AC86" s="364"/>
      <c r="AD86" s="364"/>
      <c r="AE86" s="364"/>
      <c r="AF86" s="364"/>
      <c r="AG86" s="364"/>
      <c r="AH86" s="364"/>
      <c r="AI86" s="364"/>
      <c r="AJ86" s="364"/>
      <c r="AK86" s="364"/>
      <c r="AL86" s="364"/>
      <c r="AM86" s="364"/>
      <c r="AN86" s="364"/>
      <c r="AO86" s="364"/>
      <c r="AP86" s="364"/>
      <c r="AQ86" s="364"/>
      <c r="AR86" s="364"/>
      <c r="AS86" s="364"/>
      <c r="AT86" s="364"/>
      <c r="AU86" s="364"/>
      <c r="AV86" s="364"/>
      <c r="AW86" s="364"/>
      <c r="AX86" s="364"/>
      <c r="AY86" s="364"/>
      <c r="AZ86" s="364"/>
      <c r="BA86" s="364"/>
      <c r="BB86" s="364"/>
      <c r="BC86" s="364"/>
      <c r="BD86" s="364"/>
      <c r="BE86" s="364"/>
      <c r="BF86" s="364"/>
      <c r="BG86" s="364"/>
      <c r="BH86" s="364"/>
      <c r="BI86" s="364"/>
      <c r="BJ86" s="364"/>
      <c r="BK86" s="364"/>
      <c r="BL86" s="364"/>
      <c r="BM86" s="364"/>
      <c r="BN86" s="364"/>
      <c r="BO86" s="364"/>
      <c r="BP86" s="364"/>
      <c r="BQ86" s="364"/>
      <c r="BR86" s="364"/>
      <c r="BS86" s="364"/>
      <c r="BT86" s="364"/>
      <c r="BU86" s="364"/>
      <c r="BV86" s="364"/>
      <c r="BW86" s="364"/>
      <c r="BX86" s="373"/>
      <c r="BY86" s="373"/>
      <c r="BZ86" s="365"/>
    </row>
    <row r="87" spans="1:78" s="51" customFormat="1" x14ac:dyDescent="0.35">
      <c r="A87" s="44"/>
      <c r="B87" s="119" t="s">
        <v>455</v>
      </c>
      <c r="C87" s="44"/>
      <c r="D87" s="364">
        <v>0</v>
      </c>
      <c r="E87" s="364">
        <v>0</v>
      </c>
      <c r="F87" s="364">
        <v>0</v>
      </c>
      <c r="G87" s="364">
        <v>0</v>
      </c>
      <c r="H87" s="364">
        <v>0</v>
      </c>
      <c r="I87" s="364">
        <v>0</v>
      </c>
      <c r="J87" s="364">
        <v>0</v>
      </c>
      <c r="K87" s="364">
        <v>0</v>
      </c>
      <c r="L87" s="364">
        <v>0</v>
      </c>
      <c r="M87" s="364">
        <v>0</v>
      </c>
      <c r="N87" s="364">
        <v>0</v>
      </c>
      <c r="O87" s="364">
        <v>0</v>
      </c>
      <c r="P87" s="364">
        <v>0</v>
      </c>
      <c r="Q87" s="364">
        <v>0</v>
      </c>
      <c r="R87" s="364">
        <v>0</v>
      </c>
      <c r="S87" s="364">
        <v>0</v>
      </c>
      <c r="T87" s="364">
        <v>0</v>
      </c>
      <c r="U87" s="364">
        <v>0</v>
      </c>
      <c r="V87" s="364">
        <v>0</v>
      </c>
      <c r="W87" s="364">
        <v>0</v>
      </c>
      <c r="X87" s="364">
        <v>0</v>
      </c>
      <c r="Y87" s="364">
        <v>0</v>
      </c>
      <c r="Z87" s="364">
        <v>0</v>
      </c>
      <c r="AA87" s="364">
        <v>0</v>
      </c>
      <c r="AB87" s="364">
        <v>0</v>
      </c>
      <c r="AC87" s="364">
        <v>0</v>
      </c>
      <c r="AD87" s="364">
        <v>0</v>
      </c>
      <c r="AE87" s="364">
        <v>0</v>
      </c>
      <c r="AF87" s="364">
        <v>0</v>
      </c>
      <c r="AG87" s="364">
        <v>0</v>
      </c>
      <c r="AH87" s="364">
        <v>0</v>
      </c>
      <c r="AI87" s="364">
        <v>0</v>
      </c>
      <c r="AJ87" s="364">
        <v>0</v>
      </c>
      <c r="AK87" s="364">
        <v>0</v>
      </c>
      <c r="AL87" s="364">
        <v>0</v>
      </c>
      <c r="AM87" s="364">
        <v>0</v>
      </c>
      <c r="AN87" s="364">
        <v>0</v>
      </c>
      <c r="AO87" s="364">
        <v>0</v>
      </c>
      <c r="AP87" s="364">
        <v>0</v>
      </c>
      <c r="AQ87" s="364">
        <v>0</v>
      </c>
      <c r="AR87" s="364">
        <v>0</v>
      </c>
      <c r="AS87" s="364">
        <v>0</v>
      </c>
      <c r="AT87" s="364">
        <v>0</v>
      </c>
      <c r="AU87" s="364">
        <v>6659.9422632438109</v>
      </c>
      <c r="AV87" s="364">
        <v>7519.5919845576645</v>
      </c>
      <c r="AW87" s="364">
        <v>8091.0972761603434</v>
      </c>
      <c r="AX87" s="364">
        <v>8314.5381424009374</v>
      </c>
      <c r="AY87" s="364">
        <v>8381.0326798714577</v>
      </c>
      <c r="AZ87" s="364">
        <v>8296.4995583470372</v>
      </c>
      <c r="BA87" s="364">
        <v>8129.2951701543871</v>
      </c>
      <c r="BB87" s="364">
        <v>7879.7101707661332</v>
      </c>
      <c r="BC87" s="364">
        <v>7757.7041006058689</v>
      </c>
      <c r="BD87" s="364">
        <v>7477.2231317226588</v>
      </c>
      <c r="BE87" s="364">
        <v>7420.5071729859174</v>
      </c>
      <c r="BF87" s="364">
        <v>7419.3898887437408</v>
      </c>
      <c r="BG87" s="364">
        <v>6753.0426247058431</v>
      </c>
      <c r="BH87" s="364">
        <v>6795.8464533109991</v>
      </c>
      <c r="BI87" s="364">
        <v>6702.4415295884392</v>
      </c>
      <c r="BJ87" s="364">
        <v>6631.2193715262456</v>
      </c>
      <c r="BK87" s="364">
        <v>6571.9722406846486</v>
      </c>
      <c r="BL87" s="364">
        <v>6304.559600842651</v>
      </c>
      <c r="BM87" s="364">
        <v>6331.8500217105611</v>
      </c>
      <c r="BN87" s="364">
        <v>6145.3214128643822</v>
      </c>
      <c r="BO87" s="364">
        <v>6251.0667399375934</v>
      </c>
      <c r="BP87" s="364">
        <v>6453.4058741346398</v>
      </c>
      <c r="BQ87" s="364">
        <v>6422.3716330057414</v>
      </c>
      <c r="BR87" s="364">
        <v>6380.9977739632104</v>
      </c>
      <c r="BS87" s="364">
        <v>6311.5671609829906</v>
      </c>
      <c r="BT87" s="364">
        <v>5998.934055529412</v>
      </c>
      <c r="BU87" s="364">
        <v>5603.8154217064939</v>
      </c>
      <c r="BV87" s="364">
        <v>5812.6688441527785</v>
      </c>
      <c r="BW87" s="364">
        <v>5700.6709043644005</v>
      </c>
      <c r="BX87" s="373">
        <v>5734.5783221296515</v>
      </c>
      <c r="BY87" s="373">
        <v>5775.7445855898923</v>
      </c>
      <c r="BZ87" s="365">
        <v>5803.3589290622604</v>
      </c>
    </row>
    <row r="88" spans="1:78" s="51" customFormat="1" x14ac:dyDescent="0.35">
      <c r="A88" s="44"/>
      <c r="B88" s="265" t="s">
        <v>425</v>
      </c>
      <c r="C88" s="44"/>
      <c r="D88" s="364" t="s">
        <v>405</v>
      </c>
      <c r="E88" s="364" t="s">
        <v>405</v>
      </c>
      <c r="F88" s="364" t="s">
        <v>405</v>
      </c>
      <c r="G88" s="364" t="s">
        <v>405</v>
      </c>
      <c r="H88" s="364" t="s">
        <v>405</v>
      </c>
      <c r="I88" s="364" t="s">
        <v>405</v>
      </c>
      <c r="J88" s="364" t="s">
        <v>405</v>
      </c>
      <c r="K88" s="364" t="s">
        <v>405</v>
      </c>
      <c r="L88" s="364" t="s">
        <v>405</v>
      </c>
      <c r="M88" s="364" t="s">
        <v>405</v>
      </c>
      <c r="N88" s="364" t="s">
        <v>405</v>
      </c>
      <c r="O88" s="364" t="s">
        <v>405</v>
      </c>
      <c r="P88" s="364" t="s">
        <v>405</v>
      </c>
      <c r="Q88" s="364" t="s">
        <v>405</v>
      </c>
      <c r="R88" s="364" t="s">
        <v>405</v>
      </c>
      <c r="S88" s="364" t="s">
        <v>405</v>
      </c>
      <c r="T88" s="364" t="s">
        <v>405</v>
      </c>
      <c r="U88" s="364" t="s">
        <v>405</v>
      </c>
      <c r="V88" s="364" t="s">
        <v>405</v>
      </c>
      <c r="W88" s="364" t="s">
        <v>405</v>
      </c>
      <c r="X88" s="364" t="s">
        <v>405</v>
      </c>
      <c r="Y88" s="364" t="s">
        <v>405</v>
      </c>
      <c r="Z88" s="364" t="s">
        <v>405</v>
      </c>
      <c r="AA88" s="364" t="s">
        <v>405</v>
      </c>
      <c r="AB88" s="364" t="s">
        <v>405</v>
      </c>
      <c r="AC88" s="364" t="s">
        <v>405</v>
      </c>
      <c r="AD88" s="364" t="s">
        <v>405</v>
      </c>
      <c r="AE88" s="364" t="s">
        <v>405</v>
      </c>
      <c r="AF88" s="364" t="s">
        <v>405</v>
      </c>
      <c r="AG88" s="364" t="s">
        <v>405</v>
      </c>
      <c r="AH88" s="364" t="s">
        <v>405</v>
      </c>
      <c r="AI88" s="364" t="s">
        <v>405</v>
      </c>
      <c r="AJ88" s="364" t="s">
        <v>405</v>
      </c>
      <c r="AK88" s="364" t="s">
        <v>405</v>
      </c>
      <c r="AL88" s="364" t="s">
        <v>405</v>
      </c>
      <c r="AM88" s="364" t="s">
        <v>405</v>
      </c>
      <c r="AN88" s="364" t="s">
        <v>405</v>
      </c>
      <c r="AO88" s="364" t="s">
        <v>405</v>
      </c>
      <c r="AP88" s="364" t="s">
        <v>405</v>
      </c>
      <c r="AQ88" s="364" t="s">
        <v>405</v>
      </c>
      <c r="AR88" s="364" t="s">
        <v>405</v>
      </c>
      <c r="AS88" s="364" t="s">
        <v>405</v>
      </c>
      <c r="AT88" s="364" t="s">
        <v>405</v>
      </c>
      <c r="AU88" s="364">
        <v>5463.9208181844033</v>
      </c>
      <c r="AV88" s="364">
        <v>6220.3639877266842</v>
      </c>
      <c r="AW88" s="364">
        <v>6728.7748427614897</v>
      </c>
      <c r="AX88" s="364">
        <v>6925.8021579122533</v>
      </c>
      <c r="AY88" s="364">
        <v>7003.4567506874955</v>
      </c>
      <c r="AZ88" s="364">
        <v>6903.2791055720199</v>
      </c>
      <c r="BA88" s="364">
        <v>6707.2456960537293</v>
      </c>
      <c r="BB88" s="364">
        <v>6473.3294021134125</v>
      </c>
      <c r="BC88" s="364">
        <v>6351.1117057243655</v>
      </c>
      <c r="BD88" s="364">
        <v>6096.5768989731168</v>
      </c>
      <c r="BE88" s="364">
        <v>6034.4601628512282</v>
      </c>
      <c r="BF88" s="364">
        <v>6010.334710562478</v>
      </c>
      <c r="BG88" s="364">
        <v>5662.5695855565255</v>
      </c>
      <c r="BH88" s="364">
        <v>5710.8732631423218</v>
      </c>
      <c r="BI88" s="364">
        <v>5627.6449703104727</v>
      </c>
      <c r="BJ88" s="364">
        <v>5562.8839764535642</v>
      </c>
      <c r="BK88" s="364">
        <v>5520.5254357310605</v>
      </c>
      <c r="BL88" s="364">
        <v>5296.9190839151661</v>
      </c>
      <c r="BM88" s="364">
        <v>5306.5574776053181</v>
      </c>
      <c r="BN88" s="364">
        <v>5126.192183844415</v>
      </c>
      <c r="BO88" s="364">
        <v>5248.3817540809077</v>
      </c>
      <c r="BP88" s="364">
        <v>5444.3349954476707</v>
      </c>
      <c r="BQ88" s="364">
        <v>5448.3341101193109</v>
      </c>
      <c r="BR88" s="364">
        <v>5417.2213116773919</v>
      </c>
      <c r="BS88" s="364">
        <v>5346.4964953217041</v>
      </c>
      <c r="BT88" s="364">
        <v>5060.4094898247467</v>
      </c>
      <c r="BU88" s="364">
        <v>4694.6352366362535</v>
      </c>
      <c r="BV88" s="364">
        <v>4835.0232897200431</v>
      </c>
      <c r="BW88" s="364">
        <v>4706.0333956656104</v>
      </c>
      <c r="BX88" s="373">
        <v>4730.2878360932291</v>
      </c>
      <c r="BY88" s="373">
        <v>4761.8643274057931</v>
      </c>
      <c r="BZ88" s="365">
        <v>4782.1534575316891</v>
      </c>
    </row>
    <row r="89" spans="1:78" s="51" customFormat="1" x14ac:dyDescent="0.35">
      <c r="A89" s="44"/>
      <c r="B89" s="265" t="s">
        <v>426</v>
      </c>
      <c r="C89" s="44"/>
      <c r="D89" s="364" t="s">
        <v>405</v>
      </c>
      <c r="E89" s="364" t="s">
        <v>405</v>
      </c>
      <c r="F89" s="364" t="s">
        <v>405</v>
      </c>
      <c r="G89" s="364" t="s">
        <v>405</v>
      </c>
      <c r="H89" s="364" t="s">
        <v>405</v>
      </c>
      <c r="I89" s="364" t="s">
        <v>405</v>
      </c>
      <c r="J89" s="364" t="s">
        <v>405</v>
      </c>
      <c r="K89" s="364" t="s">
        <v>405</v>
      </c>
      <c r="L89" s="364" t="s">
        <v>405</v>
      </c>
      <c r="M89" s="364" t="s">
        <v>405</v>
      </c>
      <c r="N89" s="364" t="s">
        <v>405</v>
      </c>
      <c r="O89" s="364" t="s">
        <v>405</v>
      </c>
      <c r="P89" s="364" t="s">
        <v>405</v>
      </c>
      <c r="Q89" s="364" t="s">
        <v>405</v>
      </c>
      <c r="R89" s="364" t="s">
        <v>405</v>
      </c>
      <c r="S89" s="364" t="s">
        <v>405</v>
      </c>
      <c r="T89" s="364" t="s">
        <v>405</v>
      </c>
      <c r="U89" s="364" t="s">
        <v>405</v>
      </c>
      <c r="V89" s="364" t="s">
        <v>405</v>
      </c>
      <c r="W89" s="364" t="s">
        <v>405</v>
      </c>
      <c r="X89" s="364" t="s">
        <v>405</v>
      </c>
      <c r="Y89" s="364" t="s">
        <v>405</v>
      </c>
      <c r="Z89" s="364" t="s">
        <v>405</v>
      </c>
      <c r="AA89" s="364" t="s">
        <v>405</v>
      </c>
      <c r="AB89" s="364" t="s">
        <v>405</v>
      </c>
      <c r="AC89" s="364" t="s">
        <v>405</v>
      </c>
      <c r="AD89" s="364" t="s">
        <v>405</v>
      </c>
      <c r="AE89" s="364" t="s">
        <v>405</v>
      </c>
      <c r="AF89" s="364" t="s">
        <v>405</v>
      </c>
      <c r="AG89" s="364" t="s">
        <v>405</v>
      </c>
      <c r="AH89" s="364" t="s">
        <v>405</v>
      </c>
      <c r="AI89" s="364" t="s">
        <v>405</v>
      </c>
      <c r="AJ89" s="364" t="s">
        <v>405</v>
      </c>
      <c r="AK89" s="364" t="s">
        <v>405</v>
      </c>
      <c r="AL89" s="364" t="s">
        <v>405</v>
      </c>
      <c r="AM89" s="364" t="s">
        <v>405</v>
      </c>
      <c r="AN89" s="364" t="s">
        <v>405</v>
      </c>
      <c r="AO89" s="364" t="s">
        <v>405</v>
      </c>
      <c r="AP89" s="364" t="s">
        <v>405</v>
      </c>
      <c r="AQ89" s="364" t="s">
        <v>405</v>
      </c>
      <c r="AR89" s="364" t="s">
        <v>405</v>
      </c>
      <c r="AS89" s="364" t="s">
        <v>405</v>
      </c>
      <c r="AT89" s="364" t="s">
        <v>405</v>
      </c>
      <c r="AU89" s="364">
        <v>309.85394669720176</v>
      </c>
      <c r="AV89" s="364">
        <v>355.3299992839718</v>
      </c>
      <c r="AW89" s="364">
        <v>375.69993115681484</v>
      </c>
      <c r="AX89" s="364">
        <v>397.08922852054985</v>
      </c>
      <c r="AY89" s="364">
        <v>403.58413806968031</v>
      </c>
      <c r="AZ89" s="364">
        <v>402.58272046340852</v>
      </c>
      <c r="BA89" s="364">
        <v>396.00793018742178</v>
      </c>
      <c r="BB89" s="364">
        <v>388.23321561009021</v>
      </c>
      <c r="BC89" s="364">
        <v>388.91401010352945</v>
      </c>
      <c r="BD89" s="364">
        <v>384.02389828290768</v>
      </c>
      <c r="BE89" s="364">
        <v>384.02405534500247</v>
      </c>
      <c r="BF89" s="364">
        <v>389.64934185702305</v>
      </c>
      <c r="BG89" s="364">
        <v>366.53799307069909</v>
      </c>
      <c r="BH89" s="364">
        <v>357.88688709296628</v>
      </c>
      <c r="BI89" s="364">
        <v>358.66629145801687</v>
      </c>
      <c r="BJ89" s="364">
        <v>357.47911650955837</v>
      </c>
      <c r="BK89" s="364">
        <v>359.78058395127596</v>
      </c>
      <c r="BL89" s="364">
        <v>312.00163137769761</v>
      </c>
      <c r="BM89" s="364">
        <v>290.14361725642397</v>
      </c>
      <c r="BN89" s="364">
        <v>264.50815404183049</v>
      </c>
      <c r="BO89" s="364">
        <v>247.67909145431676</v>
      </c>
      <c r="BP89" s="364">
        <v>251.9412444564114</v>
      </c>
      <c r="BQ89" s="364">
        <v>248.79430378971401</v>
      </c>
      <c r="BR89" s="364">
        <v>245.21049943259493</v>
      </c>
      <c r="BS89" s="364">
        <v>249.01702208112562</v>
      </c>
      <c r="BT89" s="364">
        <v>246.93287952737276</v>
      </c>
      <c r="BU89" s="364">
        <v>243.60251738415101</v>
      </c>
      <c r="BV89" s="364">
        <v>264.28755859741273</v>
      </c>
      <c r="BW89" s="364">
        <v>271.37981605391104</v>
      </c>
      <c r="BX89" s="373">
        <v>272.70255493295764</v>
      </c>
      <c r="BY89" s="373">
        <v>274.55340286737413</v>
      </c>
      <c r="BZ89" s="365">
        <v>275.79007752109715</v>
      </c>
    </row>
    <row r="90" spans="1:78" s="51" customFormat="1" x14ac:dyDescent="0.35">
      <c r="A90" s="44"/>
      <c r="B90" s="265" t="s">
        <v>427</v>
      </c>
      <c r="C90" s="44"/>
      <c r="D90" s="364" t="s">
        <v>405</v>
      </c>
      <c r="E90" s="364" t="s">
        <v>405</v>
      </c>
      <c r="F90" s="364" t="s">
        <v>405</v>
      </c>
      <c r="G90" s="364" t="s">
        <v>405</v>
      </c>
      <c r="H90" s="364" t="s">
        <v>405</v>
      </c>
      <c r="I90" s="364" t="s">
        <v>405</v>
      </c>
      <c r="J90" s="364" t="s">
        <v>405</v>
      </c>
      <c r="K90" s="364" t="s">
        <v>405</v>
      </c>
      <c r="L90" s="364" t="s">
        <v>405</v>
      </c>
      <c r="M90" s="364" t="s">
        <v>405</v>
      </c>
      <c r="N90" s="364" t="s">
        <v>405</v>
      </c>
      <c r="O90" s="364" t="s">
        <v>405</v>
      </c>
      <c r="P90" s="364" t="s">
        <v>405</v>
      </c>
      <c r="Q90" s="364" t="s">
        <v>405</v>
      </c>
      <c r="R90" s="364" t="s">
        <v>405</v>
      </c>
      <c r="S90" s="364" t="s">
        <v>405</v>
      </c>
      <c r="T90" s="364" t="s">
        <v>405</v>
      </c>
      <c r="U90" s="364" t="s">
        <v>405</v>
      </c>
      <c r="V90" s="364" t="s">
        <v>405</v>
      </c>
      <c r="W90" s="364" t="s">
        <v>405</v>
      </c>
      <c r="X90" s="364" t="s">
        <v>405</v>
      </c>
      <c r="Y90" s="364" t="s">
        <v>405</v>
      </c>
      <c r="Z90" s="364" t="s">
        <v>405</v>
      </c>
      <c r="AA90" s="364" t="s">
        <v>405</v>
      </c>
      <c r="AB90" s="364" t="s">
        <v>405</v>
      </c>
      <c r="AC90" s="364" t="s">
        <v>405</v>
      </c>
      <c r="AD90" s="364" t="s">
        <v>405</v>
      </c>
      <c r="AE90" s="364" t="s">
        <v>405</v>
      </c>
      <c r="AF90" s="364" t="s">
        <v>405</v>
      </c>
      <c r="AG90" s="364" t="s">
        <v>405</v>
      </c>
      <c r="AH90" s="364" t="s">
        <v>405</v>
      </c>
      <c r="AI90" s="364" t="s">
        <v>405</v>
      </c>
      <c r="AJ90" s="364" t="s">
        <v>405</v>
      </c>
      <c r="AK90" s="364" t="s">
        <v>405</v>
      </c>
      <c r="AL90" s="364" t="s">
        <v>405</v>
      </c>
      <c r="AM90" s="364" t="s">
        <v>405</v>
      </c>
      <c r="AN90" s="364" t="s">
        <v>405</v>
      </c>
      <c r="AO90" s="364" t="s">
        <v>405</v>
      </c>
      <c r="AP90" s="364" t="s">
        <v>405</v>
      </c>
      <c r="AQ90" s="364" t="s">
        <v>405</v>
      </c>
      <c r="AR90" s="364" t="s">
        <v>405</v>
      </c>
      <c r="AS90" s="364" t="s">
        <v>405</v>
      </c>
      <c r="AT90" s="364" t="s">
        <v>405</v>
      </c>
      <c r="AU90" s="364">
        <v>886.16749836220606</v>
      </c>
      <c r="AV90" s="364">
        <v>943.8979975470088</v>
      </c>
      <c r="AW90" s="364">
        <v>986.62250224203956</v>
      </c>
      <c r="AX90" s="364">
        <v>991.64675596813481</v>
      </c>
      <c r="AY90" s="364">
        <v>973.99179111428225</v>
      </c>
      <c r="AZ90" s="364">
        <v>990.63773231160803</v>
      </c>
      <c r="BA90" s="364">
        <v>1026.041543913235</v>
      </c>
      <c r="BB90" s="364">
        <v>1018.1475530426309</v>
      </c>
      <c r="BC90" s="364">
        <v>1017.6783847779731</v>
      </c>
      <c r="BD90" s="364">
        <v>996.62233446663538</v>
      </c>
      <c r="BE90" s="364">
        <v>1002.0229547896871</v>
      </c>
      <c r="BF90" s="364">
        <v>1019.4058363242383</v>
      </c>
      <c r="BG90" s="364">
        <v>723.93504607861803</v>
      </c>
      <c r="BH90" s="364">
        <v>727.08630307571173</v>
      </c>
      <c r="BI90" s="364">
        <v>716.13026781995052</v>
      </c>
      <c r="BJ90" s="364">
        <v>710.85627856312271</v>
      </c>
      <c r="BK90" s="364">
        <v>691.66622100231132</v>
      </c>
      <c r="BL90" s="364">
        <v>695.63888554978757</v>
      </c>
      <c r="BM90" s="364">
        <v>735.14892684881875</v>
      </c>
      <c r="BN90" s="364">
        <v>754.62107497813531</v>
      </c>
      <c r="BO90" s="364">
        <v>755.00589440236956</v>
      </c>
      <c r="BP90" s="364">
        <v>757.12963423055805</v>
      </c>
      <c r="BQ90" s="364">
        <v>725.24321909671619</v>
      </c>
      <c r="BR90" s="364">
        <v>718.56596285322348</v>
      </c>
      <c r="BS90" s="364">
        <v>716.05364358016072</v>
      </c>
      <c r="BT90" s="364">
        <v>691.59168617729347</v>
      </c>
      <c r="BU90" s="364">
        <v>665.5776676860894</v>
      </c>
      <c r="BV90" s="364">
        <v>713.35799583532264</v>
      </c>
      <c r="BW90" s="364">
        <v>723.25769264487906</v>
      </c>
      <c r="BX90" s="373">
        <v>731.58793110346437</v>
      </c>
      <c r="BY90" s="373">
        <v>739.32685531672439</v>
      </c>
      <c r="BZ90" s="365">
        <v>745.41539400947465</v>
      </c>
    </row>
    <row r="91" spans="1:78" s="51" customFormat="1" ht="26.25" customHeight="1" x14ac:dyDescent="0.35">
      <c r="A91" s="44"/>
      <c r="B91" s="119" t="s">
        <v>451</v>
      </c>
      <c r="C91" s="44"/>
      <c r="D91" s="364">
        <v>0</v>
      </c>
      <c r="E91" s="364">
        <v>0</v>
      </c>
      <c r="F91" s="364">
        <v>0</v>
      </c>
      <c r="G91" s="364">
        <v>0</v>
      </c>
      <c r="H91" s="364">
        <v>0</v>
      </c>
      <c r="I91" s="364">
        <v>0</v>
      </c>
      <c r="J91" s="364">
        <v>0</v>
      </c>
      <c r="K91" s="364">
        <v>0</v>
      </c>
      <c r="L91" s="364">
        <v>0</v>
      </c>
      <c r="M91" s="364">
        <v>0</v>
      </c>
      <c r="N91" s="364">
        <v>0</v>
      </c>
      <c r="O91" s="364">
        <v>0</v>
      </c>
      <c r="P91" s="364">
        <v>0</v>
      </c>
      <c r="Q91" s="364">
        <v>0</v>
      </c>
      <c r="R91" s="364">
        <v>0</v>
      </c>
      <c r="S91" s="364">
        <v>0</v>
      </c>
      <c r="T91" s="364">
        <v>0</v>
      </c>
      <c r="U91" s="364">
        <v>0</v>
      </c>
      <c r="V91" s="364">
        <v>0</v>
      </c>
      <c r="W91" s="364">
        <v>0</v>
      </c>
      <c r="X91" s="364">
        <v>0</v>
      </c>
      <c r="Y91" s="364">
        <v>0</v>
      </c>
      <c r="Z91" s="364">
        <v>0</v>
      </c>
      <c r="AA91" s="364">
        <v>0</v>
      </c>
      <c r="AB91" s="364">
        <v>0</v>
      </c>
      <c r="AC91" s="364">
        <v>0</v>
      </c>
      <c r="AD91" s="364">
        <v>0</v>
      </c>
      <c r="AE91" s="364">
        <v>0</v>
      </c>
      <c r="AF91" s="364">
        <v>0</v>
      </c>
      <c r="AG91" s="364">
        <v>0</v>
      </c>
      <c r="AH91" s="364">
        <v>0</v>
      </c>
      <c r="AI91" s="364">
        <v>0</v>
      </c>
      <c r="AJ91" s="364">
        <v>0</v>
      </c>
      <c r="AK91" s="364">
        <v>0</v>
      </c>
      <c r="AL91" s="364">
        <v>0</v>
      </c>
      <c r="AM91" s="364">
        <v>0</v>
      </c>
      <c r="AN91" s="364">
        <v>0</v>
      </c>
      <c r="AO91" s="364">
        <v>0</v>
      </c>
      <c r="AP91" s="364">
        <v>0</v>
      </c>
      <c r="AQ91" s="364">
        <v>0</v>
      </c>
      <c r="AR91" s="364">
        <v>0</v>
      </c>
      <c r="AS91" s="364">
        <v>0</v>
      </c>
      <c r="AT91" s="364">
        <v>0</v>
      </c>
      <c r="AU91" s="364">
        <v>4074.0620026682723</v>
      </c>
      <c r="AV91" s="364">
        <v>5345.6497552340243</v>
      </c>
      <c r="AW91" s="364">
        <v>6739.9407606758377</v>
      </c>
      <c r="AX91" s="364">
        <v>7753.3782899910002</v>
      </c>
      <c r="AY91" s="364">
        <v>8403.7155476156004</v>
      </c>
      <c r="AZ91" s="364">
        <v>8655.3559893079473</v>
      </c>
      <c r="BA91" s="364">
        <v>8397.2777974611236</v>
      </c>
      <c r="BB91" s="364">
        <v>8251.3298816901697</v>
      </c>
      <c r="BC91" s="364">
        <v>8301.5241504447458</v>
      </c>
      <c r="BD91" s="364">
        <v>8395.6616829455452</v>
      </c>
      <c r="BE91" s="364">
        <v>8858.6472307567437</v>
      </c>
      <c r="BF91" s="364">
        <v>9925.4022400833965</v>
      </c>
      <c r="BG91" s="364">
        <v>9832.1934948791059</v>
      </c>
      <c r="BH91" s="364">
        <v>10399.142024399756</v>
      </c>
      <c r="BI91" s="364">
        <v>11036.554595686146</v>
      </c>
      <c r="BJ91" s="364">
        <v>11695.751194888511</v>
      </c>
      <c r="BK91" s="364">
        <v>12384.984664056465</v>
      </c>
      <c r="BL91" s="364">
        <v>13782.818056460581</v>
      </c>
      <c r="BM91" s="364">
        <v>16808.571266537787</v>
      </c>
      <c r="BN91" s="364">
        <v>18214.430437481016</v>
      </c>
      <c r="BO91" s="364">
        <v>19324.372743786567</v>
      </c>
      <c r="BP91" s="364">
        <v>19786.537415825209</v>
      </c>
      <c r="BQ91" s="364">
        <v>19668.58571561144</v>
      </c>
      <c r="BR91" s="364">
        <v>19493.300951302481</v>
      </c>
      <c r="BS91" s="364">
        <v>19312.413179317107</v>
      </c>
      <c r="BT91" s="364">
        <v>18240.867481699544</v>
      </c>
      <c r="BU91" s="364">
        <v>17230.540799630293</v>
      </c>
      <c r="BV91" s="364">
        <v>18142.089590593474</v>
      </c>
      <c r="BW91" s="364">
        <v>17964.422651875397</v>
      </c>
      <c r="BX91" s="373">
        <v>17136.991124480879</v>
      </c>
      <c r="BY91" s="373">
        <v>17181.70461015519</v>
      </c>
      <c r="BZ91" s="365">
        <v>17220.526667406328</v>
      </c>
    </row>
    <row r="92" spans="1:78" s="51" customFormat="1" x14ac:dyDescent="0.35">
      <c r="A92" s="44"/>
      <c r="B92" s="265" t="s">
        <v>425</v>
      </c>
      <c r="C92" s="44"/>
      <c r="D92" s="364" t="s">
        <v>405</v>
      </c>
      <c r="E92" s="364" t="s">
        <v>405</v>
      </c>
      <c r="F92" s="364" t="s">
        <v>405</v>
      </c>
      <c r="G92" s="364" t="s">
        <v>405</v>
      </c>
      <c r="H92" s="364" t="s">
        <v>405</v>
      </c>
      <c r="I92" s="364" t="s">
        <v>405</v>
      </c>
      <c r="J92" s="364" t="s">
        <v>405</v>
      </c>
      <c r="K92" s="364" t="s">
        <v>405</v>
      </c>
      <c r="L92" s="364" t="s">
        <v>405</v>
      </c>
      <c r="M92" s="364" t="s">
        <v>405</v>
      </c>
      <c r="N92" s="364" t="s">
        <v>405</v>
      </c>
      <c r="O92" s="364" t="s">
        <v>405</v>
      </c>
      <c r="P92" s="364" t="s">
        <v>405</v>
      </c>
      <c r="Q92" s="364" t="s">
        <v>405</v>
      </c>
      <c r="R92" s="364" t="s">
        <v>405</v>
      </c>
      <c r="S92" s="364" t="s">
        <v>405</v>
      </c>
      <c r="T92" s="364" t="s">
        <v>405</v>
      </c>
      <c r="U92" s="364" t="s">
        <v>405</v>
      </c>
      <c r="V92" s="364" t="s">
        <v>405</v>
      </c>
      <c r="W92" s="364" t="s">
        <v>405</v>
      </c>
      <c r="X92" s="364" t="s">
        <v>405</v>
      </c>
      <c r="Y92" s="364" t="s">
        <v>405</v>
      </c>
      <c r="Z92" s="364" t="s">
        <v>405</v>
      </c>
      <c r="AA92" s="364" t="s">
        <v>405</v>
      </c>
      <c r="AB92" s="364" t="s">
        <v>405</v>
      </c>
      <c r="AC92" s="364" t="s">
        <v>405</v>
      </c>
      <c r="AD92" s="364" t="s">
        <v>405</v>
      </c>
      <c r="AE92" s="364" t="s">
        <v>405</v>
      </c>
      <c r="AF92" s="364" t="s">
        <v>405</v>
      </c>
      <c r="AG92" s="364" t="s">
        <v>405</v>
      </c>
      <c r="AH92" s="364" t="s">
        <v>405</v>
      </c>
      <c r="AI92" s="364" t="s">
        <v>405</v>
      </c>
      <c r="AJ92" s="364" t="s">
        <v>405</v>
      </c>
      <c r="AK92" s="364" t="s">
        <v>405</v>
      </c>
      <c r="AL92" s="364" t="s">
        <v>405</v>
      </c>
      <c r="AM92" s="364" t="s">
        <v>405</v>
      </c>
      <c r="AN92" s="364" t="s">
        <v>405</v>
      </c>
      <c r="AO92" s="364" t="s">
        <v>405</v>
      </c>
      <c r="AP92" s="364" t="s">
        <v>405</v>
      </c>
      <c r="AQ92" s="364" t="s">
        <v>405</v>
      </c>
      <c r="AR92" s="364" t="s">
        <v>405</v>
      </c>
      <c r="AS92" s="364" t="s">
        <v>405</v>
      </c>
      <c r="AT92" s="364" t="s">
        <v>405</v>
      </c>
      <c r="AU92" s="364">
        <v>3658.3616124907117</v>
      </c>
      <c r="AV92" s="364">
        <v>4831.7084480914973</v>
      </c>
      <c r="AW92" s="364">
        <v>6129.0048403422579</v>
      </c>
      <c r="AX92" s="364">
        <v>7048.2247257173431</v>
      </c>
      <c r="AY92" s="364">
        <v>7633.8984260461148</v>
      </c>
      <c r="AZ92" s="364">
        <v>7854.0660515346572</v>
      </c>
      <c r="BA92" s="364">
        <v>7578.935428741569</v>
      </c>
      <c r="BB92" s="364">
        <v>7414.1817198255339</v>
      </c>
      <c r="BC92" s="364">
        <v>7442.7924843985356</v>
      </c>
      <c r="BD92" s="364">
        <v>7517.3276153256038</v>
      </c>
      <c r="BE92" s="364">
        <v>7929.0918546972471</v>
      </c>
      <c r="BF92" s="364">
        <v>8841.0449492612333</v>
      </c>
      <c r="BG92" s="364">
        <v>8645.5187505127506</v>
      </c>
      <c r="BH92" s="364">
        <v>9200.4523795437599</v>
      </c>
      <c r="BI92" s="364">
        <v>9823.0445009908308</v>
      </c>
      <c r="BJ92" s="364">
        <v>10451.257290181295</v>
      </c>
      <c r="BK92" s="364">
        <v>11084.495731689016</v>
      </c>
      <c r="BL92" s="364">
        <v>12319.505834523625</v>
      </c>
      <c r="BM92" s="364">
        <v>15067.408844031932</v>
      </c>
      <c r="BN92" s="364">
        <v>16330.625069035912</v>
      </c>
      <c r="BO92" s="364">
        <v>17319.497860112511</v>
      </c>
      <c r="BP92" s="364">
        <v>17742.977981833286</v>
      </c>
      <c r="BQ92" s="364">
        <v>17648.017513323495</v>
      </c>
      <c r="BR92" s="364">
        <v>17491.048781340498</v>
      </c>
      <c r="BS92" s="364">
        <v>17322.04990626466</v>
      </c>
      <c r="BT92" s="364">
        <v>16344.065802263962</v>
      </c>
      <c r="BU92" s="364">
        <v>15401.144129847255</v>
      </c>
      <c r="BV92" s="364">
        <v>16169.026955749385</v>
      </c>
      <c r="BW92" s="364">
        <v>15963.607021441303</v>
      </c>
      <c r="BX92" s="373">
        <v>15231.165209023635</v>
      </c>
      <c r="BY92" s="373">
        <v>15263.785205925549</v>
      </c>
      <c r="BZ92" s="365">
        <v>15291.755683187845</v>
      </c>
    </row>
    <row r="93" spans="1:78" s="51" customFormat="1" x14ac:dyDescent="0.35">
      <c r="A93" s="44"/>
      <c r="B93" s="265" t="s">
        <v>426</v>
      </c>
      <c r="C93" s="44"/>
      <c r="D93" s="364" t="s">
        <v>405</v>
      </c>
      <c r="E93" s="364" t="s">
        <v>405</v>
      </c>
      <c r="F93" s="364" t="s">
        <v>405</v>
      </c>
      <c r="G93" s="364" t="s">
        <v>405</v>
      </c>
      <c r="H93" s="364" t="s">
        <v>405</v>
      </c>
      <c r="I93" s="364" t="s">
        <v>405</v>
      </c>
      <c r="J93" s="364" t="s">
        <v>405</v>
      </c>
      <c r="K93" s="364" t="s">
        <v>405</v>
      </c>
      <c r="L93" s="364" t="s">
        <v>405</v>
      </c>
      <c r="M93" s="364" t="s">
        <v>405</v>
      </c>
      <c r="N93" s="364" t="s">
        <v>405</v>
      </c>
      <c r="O93" s="364" t="s">
        <v>405</v>
      </c>
      <c r="P93" s="364" t="s">
        <v>405</v>
      </c>
      <c r="Q93" s="364" t="s">
        <v>405</v>
      </c>
      <c r="R93" s="364" t="s">
        <v>405</v>
      </c>
      <c r="S93" s="364" t="s">
        <v>405</v>
      </c>
      <c r="T93" s="364" t="s">
        <v>405</v>
      </c>
      <c r="U93" s="364" t="s">
        <v>405</v>
      </c>
      <c r="V93" s="364" t="s">
        <v>405</v>
      </c>
      <c r="W93" s="364" t="s">
        <v>405</v>
      </c>
      <c r="X93" s="364" t="s">
        <v>405</v>
      </c>
      <c r="Y93" s="364" t="s">
        <v>405</v>
      </c>
      <c r="Z93" s="364" t="s">
        <v>405</v>
      </c>
      <c r="AA93" s="364" t="s">
        <v>405</v>
      </c>
      <c r="AB93" s="364" t="s">
        <v>405</v>
      </c>
      <c r="AC93" s="364" t="s">
        <v>405</v>
      </c>
      <c r="AD93" s="364" t="s">
        <v>405</v>
      </c>
      <c r="AE93" s="364" t="s">
        <v>405</v>
      </c>
      <c r="AF93" s="364" t="s">
        <v>405</v>
      </c>
      <c r="AG93" s="364" t="s">
        <v>405</v>
      </c>
      <c r="AH93" s="364" t="s">
        <v>405</v>
      </c>
      <c r="AI93" s="364" t="s">
        <v>405</v>
      </c>
      <c r="AJ93" s="364" t="s">
        <v>405</v>
      </c>
      <c r="AK93" s="364" t="s">
        <v>405</v>
      </c>
      <c r="AL93" s="364" t="s">
        <v>405</v>
      </c>
      <c r="AM93" s="364" t="s">
        <v>405</v>
      </c>
      <c r="AN93" s="364" t="s">
        <v>405</v>
      </c>
      <c r="AO93" s="364" t="s">
        <v>405</v>
      </c>
      <c r="AP93" s="364" t="s">
        <v>405</v>
      </c>
      <c r="AQ93" s="364" t="s">
        <v>405</v>
      </c>
      <c r="AR93" s="364" t="s">
        <v>405</v>
      </c>
      <c r="AS93" s="364" t="s">
        <v>405</v>
      </c>
      <c r="AT93" s="364" t="s">
        <v>405</v>
      </c>
      <c r="AU93" s="364">
        <v>185.35039686101629</v>
      </c>
      <c r="AV93" s="364">
        <v>233.29412993214959</v>
      </c>
      <c r="AW93" s="364">
        <v>282.66489120788555</v>
      </c>
      <c r="AX93" s="364">
        <v>322.03296753712715</v>
      </c>
      <c r="AY93" s="364">
        <v>343.7631180379459</v>
      </c>
      <c r="AZ93" s="364">
        <v>351.71267576154213</v>
      </c>
      <c r="BA93" s="364">
        <v>345.26849594525493</v>
      </c>
      <c r="BB93" s="364">
        <v>340.86214372427395</v>
      </c>
      <c r="BC93" s="364">
        <v>347.14883599188767</v>
      </c>
      <c r="BD93" s="364">
        <v>348.45878219923577</v>
      </c>
      <c r="BE93" s="364">
        <v>360.94625526615249</v>
      </c>
      <c r="BF93" s="364">
        <v>397.22344315601214</v>
      </c>
      <c r="BG93" s="364">
        <v>366.08748778901406</v>
      </c>
      <c r="BH93" s="364">
        <v>372.71120901422626</v>
      </c>
      <c r="BI93" s="364">
        <v>383.97139656504248</v>
      </c>
      <c r="BJ93" s="364">
        <v>400.42225264542412</v>
      </c>
      <c r="BK93" s="364">
        <v>430.95006189078055</v>
      </c>
      <c r="BL93" s="364">
        <v>524.44366956796728</v>
      </c>
      <c r="BM93" s="364">
        <v>675.16274435455239</v>
      </c>
      <c r="BN93" s="364">
        <v>750.54563787701318</v>
      </c>
      <c r="BO93" s="364">
        <v>823.5444796776884</v>
      </c>
      <c r="BP93" s="364">
        <v>836.72188777203689</v>
      </c>
      <c r="BQ93" s="364">
        <v>834.95282518911915</v>
      </c>
      <c r="BR93" s="364">
        <v>830.85536342779756</v>
      </c>
      <c r="BS93" s="364">
        <v>833.46214871514417</v>
      </c>
      <c r="BT93" s="364">
        <v>796.17873340457254</v>
      </c>
      <c r="BU93" s="364">
        <v>770.42273298284329</v>
      </c>
      <c r="BV93" s="364">
        <v>832.95282015352541</v>
      </c>
      <c r="BW93" s="364">
        <v>845.74292023664555</v>
      </c>
      <c r="BX93" s="373">
        <v>804.5366715261614</v>
      </c>
      <c r="BY93" s="373">
        <v>808.54633257993271</v>
      </c>
      <c r="BZ93" s="365">
        <v>812.06513817192706</v>
      </c>
    </row>
    <row r="94" spans="1:78" s="51" customFormat="1" x14ac:dyDescent="0.35">
      <c r="A94" s="44"/>
      <c r="B94" s="265" t="s">
        <v>427</v>
      </c>
      <c r="C94" s="44"/>
      <c r="D94" s="364" t="s">
        <v>405</v>
      </c>
      <c r="E94" s="364" t="s">
        <v>405</v>
      </c>
      <c r="F94" s="364" t="s">
        <v>405</v>
      </c>
      <c r="G94" s="364" t="s">
        <v>405</v>
      </c>
      <c r="H94" s="364" t="s">
        <v>405</v>
      </c>
      <c r="I94" s="364" t="s">
        <v>405</v>
      </c>
      <c r="J94" s="364" t="s">
        <v>405</v>
      </c>
      <c r="K94" s="364" t="s">
        <v>405</v>
      </c>
      <c r="L94" s="364" t="s">
        <v>405</v>
      </c>
      <c r="M94" s="364" t="s">
        <v>405</v>
      </c>
      <c r="N94" s="364" t="s">
        <v>405</v>
      </c>
      <c r="O94" s="364" t="s">
        <v>405</v>
      </c>
      <c r="P94" s="364" t="s">
        <v>405</v>
      </c>
      <c r="Q94" s="364" t="s">
        <v>405</v>
      </c>
      <c r="R94" s="364" t="s">
        <v>405</v>
      </c>
      <c r="S94" s="364" t="s">
        <v>405</v>
      </c>
      <c r="T94" s="364" t="s">
        <v>405</v>
      </c>
      <c r="U94" s="364" t="s">
        <v>405</v>
      </c>
      <c r="V94" s="364" t="s">
        <v>405</v>
      </c>
      <c r="W94" s="364" t="s">
        <v>405</v>
      </c>
      <c r="X94" s="364" t="s">
        <v>405</v>
      </c>
      <c r="Y94" s="364" t="s">
        <v>405</v>
      </c>
      <c r="Z94" s="364" t="s">
        <v>405</v>
      </c>
      <c r="AA94" s="364" t="s">
        <v>405</v>
      </c>
      <c r="AB94" s="364" t="s">
        <v>405</v>
      </c>
      <c r="AC94" s="364" t="s">
        <v>405</v>
      </c>
      <c r="AD94" s="364" t="s">
        <v>405</v>
      </c>
      <c r="AE94" s="364" t="s">
        <v>405</v>
      </c>
      <c r="AF94" s="364" t="s">
        <v>405</v>
      </c>
      <c r="AG94" s="364" t="s">
        <v>405</v>
      </c>
      <c r="AH94" s="364" t="s">
        <v>405</v>
      </c>
      <c r="AI94" s="364" t="s">
        <v>405</v>
      </c>
      <c r="AJ94" s="364" t="s">
        <v>405</v>
      </c>
      <c r="AK94" s="364" t="s">
        <v>405</v>
      </c>
      <c r="AL94" s="364" t="s">
        <v>405</v>
      </c>
      <c r="AM94" s="364" t="s">
        <v>405</v>
      </c>
      <c r="AN94" s="364" t="s">
        <v>405</v>
      </c>
      <c r="AO94" s="364" t="s">
        <v>405</v>
      </c>
      <c r="AP94" s="364" t="s">
        <v>405</v>
      </c>
      <c r="AQ94" s="364" t="s">
        <v>405</v>
      </c>
      <c r="AR94" s="364" t="s">
        <v>405</v>
      </c>
      <c r="AS94" s="364" t="s">
        <v>405</v>
      </c>
      <c r="AT94" s="364" t="s">
        <v>405</v>
      </c>
      <c r="AU94" s="364">
        <v>230.34999331654444</v>
      </c>
      <c r="AV94" s="364">
        <v>280.647177210378</v>
      </c>
      <c r="AW94" s="364">
        <v>328.27102912569461</v>
      </c>
      <c r="AX94" s="364">
        <v>383.12059673653044</v>
      </c>
      <c r="AY94" s="364">
        <v>426.05400353154158</v>
      </c>
      <c r="AZ94" s="364">
        <v>449.57726201174773</v>
      </c>
      <c r="BA94" s="364">
        <v>473.07387277429871</v>
      </c>
      <c r="BB94" s="364">
        <v>496.28601814036142</v>
      </c>
      <c r="BC94" s="364">
        <v>511.58283005432418</v>
      </c>
      <c r="BD94" s="364">
        <v>529.87528542070629</v>
      </c>
      <c r="BE94" s="364">
        <v>568.60912079334457</v>
      </c>
      <c r="BF94" s="364">
        <v>687.13384766615138</v>
      </c>
      <c r="BG94" s="364">
        <v>820.58725657734055</v>
      </c>
      <c r="BH94" s="364">
        <v>825.97843584177167</v>
      </c>
      <c r="BI94" s="364">
        <v>829.53869813027472</v>
      </c>
      <c r="BJ94" s="364">
        <v>844.07165206179195</v>
      </c>
      <c r="BK94" s="364">
        <v>869.53887047666763</v>
      </c>
      <c r="BL94" s="364">
        <v>938.86855236898862</v>
      </c>
      <c r="BM94" s="364">
        <v>1065.9996781513034</v>
      </c>
      <c r="BN94" s="364">
        <v>1133.2597305680936</v>
      </c>
      <c r="BO94" s="364">
        <v>1181.3304039963657</v>
      </c>
      <c r="BP94" s="364">
        <v>1206.8375462198856</v>
      </c>
      <c r="BQ94" s="364">
        <v>1185.6153770988246</v>
      </c>
      <c r="BR94" s="364">
        <v>1171.3968065341835</v>
      </c>
      <c r="BS94" s="364">
        <v>1156.9011243373009</v>
      </c>
      <c r="BT94" s="364">
        <v>1100.6229460310142</v>
      </c>
      <c r="BU94" s="364">
        <v>1058.9739368001938</v>
      </c>
      <c r="BV94" s="364">
        <v>1140.1098146905651</v>
      </c>
      <c r="BW94" s="364">
        <v>1155.0727101974476</v>
      </c>
      <c r="BX94" s="373">
        <v>1101.2892439310842</v>
      </c>
      <c r="BY94" s="373">
        <v>1109.3730716497082</v>
      </c>
      <c r="BZ94" s="365">
        <v>1116.7058460465548</v>
      </c>
    </row>
    <row r="95" spans="1:78" s="51" customFormat="1" ht="26.25" customHeight="1" x14ac:dyDescent="0.35">
      <c r="A95" s="44"/>
      <c r="B95" s="44" t="s">
        <v>430</v>
      </c>
      <c r="C95" s="44"/>
      <c r="D95" s="364"/>
      <c r="E95" s="364"/>
      <c r="F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4"/>
      <c r="AK95" s="364"/>
      <c r="AL95" s="364"/>
      <c r="AM95" s="364"/>
      <c r="AN95" s="364"/>
      <c r="AO95" s="364"/>
      <c r="AP95" s="364"/>
      <c r="AQ95" s="364"/>
      <c r="AR95" s="364"/>
      <c r="AS95" s="364"/>
      <c r="AT95" s="364"/>
      <c r="AU95" s="364"/>
      <c r="AV95" s="364"/>
      <c r="AW95" s="364"/>
      <c r="AX95" s="364"/>
      <c r="AY95" s="364"/>
      <c r="AZ95" s="364"/>
      <c r="BA95" s="364"/>
      <c r="BB95" s="364"/>
      <c r="BC95" s="364"/>
      <c r="BD95" s="364"/>
      <c r="BE95" s="364"/>
      <c r="BF95" s="364"/>
      <c r="BG95" s="364"/>
      <c r="BH95" s="364"/>
      <c r="BI95" s="364"/>
      <c r="BJ95" s="364"/>
      <c r="BK95" s="364"/>
      <c r="BL95" s="364"/>
      <c r="BM95" s="364"/>
      <c r="BN95" s="364"/>
      <c r="BO95" s="364"/>
      <c r="BP95" s="364"/>
      <c r="BQ95" s="364"/>
      <c r="BR95" s="364"/>
      <c r="BS95" s="364"/>
      <c r="BT95" s="364"/>
      <c r="BU95" s="364"/>
      <c r="BV95" s="364"/>
      <c r="BW95" s="364"/>
      <c r="BX95" s="373"/>
      <c r="BY95" s="373"/>
      <c r="BZ95" s="365"/>
    </row>
    <row r="96" spans="1:78" s="51" customFormat="1" x14ac:dyDescent="0.35">
      <c r="A96" s="44"/>
      <c r="B96" s="119" t="s">
        <v>431</v>
      </c>
      <c r="C96" s="44"/>
      <c r="D96" s="364">
        <v>0</v>
      </c>
      <c r="E96" s="364">
        <v>0</v>
      </c>
      <c r="F96" s="364">
        <v>0</v>
      </c>
      <c r="G96" s="364">
        <v>0</v>
      </c>
      <c r="H96" s="364">
        <v>0</v>
      </c>
      <c r="I96" s="364">
        <v>0</v>
      </c>
      <c r="J96" s="364">
        <v>0</v>
      </c>
      <c r="K96" s="364">
        <v>0</v>
      </c>
      <c r="L96" s="364">
        <v>0</v>
      </c>
      <c r="M96" s="364">
        <v>0</v>
      </c>
      <c r="N96" s="364">
        <v>0</v>
      </c>
      <c r="O96" s="364">
        <v>0</v>
      </c>
      <c r="P96" s="364">
        <v>0</v>
      </c>
      <c r="Q96" s="364">
        <v>0</v>
      </c>
      <c r="R96" s="364">
        <v>0</v>
      </c>
      <c r="S96" s="364">
        <v>0</v>
      </c>
      <c r="T96" s="364">
        <v>0</v>
      </c>
      <c r="U96" s="364">
        <v>0</v>
      </c>
      <c r="V96" s="364">
        <v>0</v>
      </c>
      <c r="W96" s="364">
        <v>0</v>
      </c>
      <c r="X96" s="364">
        <v>0</v>
      </c>
      <c r="Y96" s="364">
        <v>0</v>
      </c>
      <c r="Z96" s="364">
        <v>0</v>
      </c>
      <c r="AA96" s="364">
        <v>0</v>
      </c>
      <c r="AB96" s="364">
        <v>0</v>
      </c>
      <c r="AC96" s="364">
        <v>0</v>
      </c>
      <c r="AD96" s="364">
        <v>0</v>
      </c>
      <c r="AE96" s="364">
        <v>0</v>
      </c>
      <c r="AF96" s="364">
        <v>0</v>
      </c>
      <c r="AG96" s="364">
        <v>0</v>
      </c>
      <c r="AH96" s="364">
        <v>0</v>
      </c>
      <c r="AI96" s="364">
        <v>0</v>
      </c>
      <c r="AJ96" s="364">
        <v>0</v>
      </c>
      <c r="AK96" s="364">
        <v>0</v>
      </c>
      <c r="AL96" s="364">
        <v>0</v>
      </c>
      <c r="AM96" s="364">
        <v>0</v>
      </c>
      <c r="AN96" s="364">
        <v>0</v>
      </c>
      <c r="AO96" s="364">
        <v>0</v>
      </c>
      <c r="AP96" s="364">
        <v>0</v>
      </c>
      <c r="AQ96" s="364">
        <v>0</v>
      </c>
      <c r="AR96" s="364">
        <v>0</v>
      </c>
      <c r="AS96" s="364">
        <v>0</v>
      </c>
      <c r="AT96" s="364">
        <v>0</v>
      </c>
      <c r="AU96" s="364">
        <v>4572.4735360427694</v>
      </c>
      <c r="AV96" s="364">
        <v>5821.9674552320057</v>
      </c>
      <c r="AW96" s="364">
        <v>7167.3817798047266</v>
      </c>
      <c r="AX96" s="364">
        <v>8132.1426413275876</v>
      </c>
      <c r="AY96" s="364">
        <v>8722.8479121609162</v>
      </c>
      <c r="AZ96" s="364">
        <v>8980.9292956383433</v>
      </c>
      <c r="BA96" s="364">
        <v>8803.7643167716506</v>
      </c>
      <c r="BB96" s="364">
        <v>8686.9746223413567</v>
      </c>
      <c r="BC96" s="364">
        <v>8719.0778675623096</v>
      </c>
      <c r="BD96" s="364">
        <v>8789.4017934151507</v>
      </c>
      <c r="BE96" s="364">
        <v>9309.1960703755703</v>
      </c>
      <c r="BF96" s="364">
        <v>10431.934095365003</v>
      </c>
      <c r="BG96" s="364">
        <v>10141.239497191254</v>
      </c>
      <c r="BH96" s="364">
        <v>16733.933052951768</v>
      </c>
      <c r="BI96" s="364">
        <v>17266.663037966893</v>
      </c>
      <c r="BJ96" s="364">
        <v>17903.753797187492</v>
      </c>
      <c r="BK96" s="364">
        <v>18569.36085264977</v>
      </c>
      <c r="BL96" s="364">
        <v>19678.383450703557</v>
      </c>
      <c r="BM96" s="364">
        <v>22693.534944285573</v>
      </c>
      <c r="BN96" s="364">
        <v>23905.572347936544</v>
      </c>
      <c r="BO96" s="364">
        <v>25089.932979431251</v>
      </c>
      <c r="BP96" s="364">
        <v>25749.253490508017</v>
      </c>
      <c r="BQ96" s="364">
        <v>25582.635194161237</v>
      </c>
      <c r="BR96" s="364">
        <v>25274.202551344832</v>
      </c>
      <c r="BS96" s="364">
        <v>24959.945301799162</v>
      </c>
      <c r="BT96" s="364">
        <v>23675.077875208484</v>
      </c>
      <c r="BU96" s="364">
        <v>22248.157666314662</v>
      </c>
      <c r="BV96" s="364">
        <v>23373.476939088916</v>
      </c>
      <c r="BW96" s="364">
        <v>23088.987499493822</v>
      </c>
      <c r="BX96" s="373">
        <v>22288.634422296327</v>
      </c>
      <c r="BY96" s="373">
        <v>22366.975917543405</v>
      </c>
      <c r="BZ96" s="365">
        <v>22425.508673993048</v>
      </c>
    </row>
    <row r="97" spans="1:78" s="51" customFormat="1" x14ac:dyDescent="0.35">
      <c r="A97" s="44"/>
      <c r="B97" s="265" t="s">
        <v>456</v>
      </c>
      <c r="C97" s="44"/>
      <c r="D97" s="364" t="s">
        <v>405</v>
      </c>
      <c r="E97" s="364" t="s">
        <v>405</v>
      </c>
      <c r="F97" s="364" t="s">
        <v>405</v>
      </c>
      <c r="G97" s="364" t="s">
        <v>405</v>
      </c>
      <c r="H97" s="364" t="s">
        <v>405</v>
      </c>
      <c r="I97" s="364" t="s">
        <v>405</v>
      </c>
      <c r="J97" s="364" t="s">
        <v>405</v>
      </c>
      <c r="K97" s="364" t="s">
        <v>405</v>
      </c>
      <c r="L97" s="364" t="s">
        <v>405</v>
      </c>
      <c r="M97" s="364" t="s">
        <v>405</v>
      </c>
      <c r="N97" s="364" t="s">
        <v>405</v>
      </c>
      <c r="O97" s="364" t="s">
        <v>405</v>
      </c>
      <c r="P97" s="364" t="s">
        <v>405</v>
      </c>
      <c r="Q97" s="364" t="s">
        <v>405</v>
      </c>
      <c r="R97" s="364" t="s">
        <v>405</v>
      </c>
      <c r="S97" s="364" t="s">
        <v>405</v>
      </c>
      <c r="T97" s="364" t="s">
        <v>405</v>
      </c>
      <c r="U97" s="364" t="s">
        <v>405</v>
      </c>
      <c r="V97" s="364" t="s">
        <v>405</v>
      </c>
      <c r="W97" s="364" t="s">
        <v>405</v>
      </c>
      <c r="X97" s="364" t="s">
        <v>405</v>
      </c>
      <c r="Y97" s="364" t="s">
        <v>405</v>
      </c>
      <c r="Z97" s="364" t="s">
        <v>405</v>
      </c>
      <c r="AA97" s="364" t="s">
        <v>405</v>
      </c>
      <c r="AB97" s="364" t="s">
        <v>405</v>
      </c>
      <c r="AC97" s="364" t="s">
        <v>405</v>
      </c>
      <c r="AD97" s="364" t="s">
        <v>405</v>
      </c>
      <c r="AE97" s="364" t="s">
        <v>405</v>
      </c>
      <c r="AF97" s="364" t="s">
        <v>405</v>
      </c>
      <c r="AG97" s="364" t="s">
        <v>405</v>
      </c>
      <c r="AH97" s="364" t="s">
        <v>405</v>
      </c>
      <c r="AI97" s="364" t="s">
        <v>405</v>
      </c>
      <c r="AJ97" s="364" t="s">
        <v>405</v>
      </c>
      <c r="AK97" s="364" t="s">
        <v>405</v>
      </c>
      <c r="AL97" s="364" t="s">
        <v>405</v>
      </c>
      <c r="AM97" s="364" t="s">
        <v>405</v>
      </c>
      <c r="AN97" s="364" t="s">
        <v>405</v>
      </c>
      <c r="AO97" s="364" t="s">
        <v>405</v>
      </c>
      <c r="AP97" s="364" t="s">
        <v>405</v>
      </c>
      <c r="AQ97" s="364" t="s">
        <v>405</v>
      </c>
      <c r="AR97" s="364" t="s">
        <v>405</v>
      </c>
      <c r="AS97" s="364" t="s">
        <v>405</v>
      </c>
      <c r="AT97" s="364" t="s">
        <v>405</v>
      </c>
      <c r="AU97" s="364" t="s">
        <v>405</v>
      </c>
      <c r="AV97" s="364" t="s">
        <v>405</v>
      </c>
      <c r="AW97" s="364" t="s">
        <v>405</v>
      </c>
      <c r="AX97" s="364">
        <v>7044.4239178568541</v>
      </c>
      <c r="AY97" s="364">
        <v>7668.8917504155106</v>
      </c>
      <c r="AZ97" s="364">
        <v>7915.7695848820877</v>
      </c>
      <c r="BA97" s="364">
        <v>7717.9911595025878</v>
      </c>
      <c r="BB97" s="364">
        <v>7591.7872987204973</v>
      </c>
      <c r="BC97" s="364">
        <v>7616.6902908726433</v>
      </c>
      <c r="BD97" s="364">
        <v>7694.4902470026163</v>
      </c>
      <c r="BE97" s="364">
        <v>8153.0108403379381</v>
      </c>
      <c r="BF97" s="364">
        <v>9175.0034163786295</v>
      </c>
      <c r="BG97" s="364">
        <v>9076.2280586390716</v>
      </c>
      <c r="BH97" s="364">
        <v>10210.219017002692</v>
      </c>
      <c r="BI97" s="364">
        <v>10821.485036472601</v>
      </c>
      <c r="BJ97" s="364">
        <v>11477.19270516343</v>
      </c>
      <c r="BK97" s="364">
        <v>12179.914272472406</v>
      </c>
      <c r="BL97" s="364">
        <v>13558.066950948223</v>
      </c>
      <c r="BM97" s="364">
        <v>16531.584549794345</v>
      </c>
      <c r="BN97" s="364">
        <v>17910.608613856341</v>
      </c>
      <c r="BO97" s="364">
        <v>18979.862792953703</v>
      </c>
      <c r="BP97" s="364">
        <v>19437.085870934923</v>
      </c>
      <c r="BQ97" s="364">
        <v>19304.536967916465</v>
      </c>
      <c r="BR97" s="364">
        <v>19054.677040075236</v>
      </c>
      <c r="BS97" s="364">
        <v>18833.104288170143</v>
      </c>
      <c r="BT97" s="364">
        <v>17840.449704838738</v>
      </c>
      <c r="BU97" s="364">
        <v>16860.623412384073</v>
      </c>
      <c r="BV97" s="364">
        <v>17778.706973765129</v>
      </c>
      <c r="BW97" s="364">
        <v>17607.639860755466</v>
      </c>
      <c r="BX97" s="373">
        <v>16777.757282855939</v>
      </c>
      <c r="BY97" s="373">
        <v>16819.532129732757</v>
      </c>
      <c r="BZ97" s="365">
        <v>16854.898071197968</v>
      </c>
    </row>
    <row r="98" spans="1:78" s="51" customFormat="1" x14ac:dyDescent="0.35">
      <c r="A98" s="44"/>
      <c r="B98" s="265" t="s">
        <v>457</v>
      </c>
      <c r="C98" s="44"/>
      <c r="D98" s="364" t="s">
        <v>405</v>
      </c>
      <c r="E98" s="364" t="s">
        <v>405</v>
      </c>
      <c r="F98" s="364" t="s">
        <v>405</v>
      </c>
      <c r="G98" s="364" t="s">
        <v>405</v>
      </c>
      <c r="H98" s="364" t="s">
        <v>405</v>
      </c>
      <c r="I98" s="364" t="s">
        <v>405</v>
      </c>
      <c r="J98" s="364" t="s">
        <v>405</v>
      </c>
      <c r="K98" s="364" t="s">
        <v>405</v>
      </c>
      <c r="L98" s="364" t="s">
        <v>405</v>
      </c>
      <c r="M98" s="364" t="s">
        <v>405</v>
      </c>
      <c r="N98" s="364" t="s">
        <v>405</v>
      </c>
      <c r="O98" s="364" t="s">
        <v>405</v>
      </c>
      <c r="P98" s="364" t="s">
        <v>405</v>
      </c>
      <c r="Q98" s="364" t="s">
        <v>405</v>
      </c>
      <c r="R98" s="364" t="s">
        <v>405</v>
      </c>
      <c r="S98" s="364" t="s">
        <v>405</v>
      </c>
      <c r="T98" s="364" t="s">
        <v>405</v>
      </c>
      <c r="U98" s="364" t="s">
        <v>405</v>
      </c>
      <c r="V98" s="364" t="s">
        <v>405</v>
      </c>
      <c r="W98" s="364" t="s">
        <v>405</v>
      </c>
      <c r="X98" s="364" t="s">
        <v>405</v>
      </c>
      <c r="Y98" s="364" t="s">
        <v>405</v>
      </c>
      <c r="Z98" s="364" t="s">
        <v>405</v>
      </c>
      <c r="AA98" s="364" t="s">
        <v>405</v>
      </c>
      <c r="AB98" s="364" t="s">
        <v>405</v>
      </c>
      <c r="AC98" s="364" t="s">
        <v>405</v>
      </c>
      <c r="AD98" s="364" t="s">
        <v>405</v>
      </c>
      <c r="AE98" s="364" t="s">
        <v>405</v>
      </c>
      <c r="AF98" s="364" t="s">
        <v>405</v>
      </c>
      <c r="AG98" s="364" t="s">
        <v>405</v>
      </c>
      <c r="AH98" s="364" t="s">
        <v>405</v>
      </c>
      <c r="AI98" s="364" t="s">
        <v>405</v>
      </c>
      <c r="AJ98" s="364" t="s">
        <v>405</v>
      </c>
      <c r="AK98" s="364" t="s">
        <v>405</v>
      </c>
      <c r="AL98" s="364" t="s">
        <v>405</v>
      </c>
      <c r="AM98" s="364" t="s">
        <v>405</v>
      </c>
      <c r="AN98" s="364" t="s">
        <v>405</v>
      </c>
      <c r="AO98" s="364" t="s">
        <v>405</v>
      </c>
      <c r="AP98" s="364" t="s">
        <v>405</v>
      </c>
      <c r="AQ98" s="364" t="s">
        <v>405</v>
      </c>
      <c r="AR98" s="364" t="s">
        <v>405</v>
      </c>
      <c r="AS98" s="364" t="s">
        <v>405</v>
      </c>
      <c r="AT98" s="364" t="s">
        <v>405</v>
      </c>
      <c r="AU98" s="364" t="s">
        <v>405</v>
      </c>
      <c r="AV98" s="364" t="s">
        <v>405</v>
      </c>
      <c r="AW98" s="364" t="s">
        <v>405</v>
      </c>
      <c r="AX98" s="364">
        <v>155.59565567401094</v>
      </c>
      <c r="AY98" s="364">
        <v>143.48347996808923</v>
      </c>
      <c r="AZ98" s="364">
        <v>142.49599364647096</v>
      </c>
      <c r="BA98" s="364">
        <v>133.71144892765614</v>
      </c>
      <c r="BB98" s="364">
        <v>155.39142447827226</v>
      </c>
      <c r="BC98" s="364">
        <v>169.05647837405519</v>
      </c>
      <c r="BD98" s="364">
        <v>178.8513670109601</v>
      </c>
      <c r="BE98" s="364">
        <v>236.7846531918303</v>
      </c>
      <c r="BF98" s="364">
        <v>319.19511911730945</v>
      </c>
      <c r="BG98" s="364">
        <v>404.50463459123154</v>
      </c>
      <c r="BH98" s="364">
        <v>583.83541006445216</v>
      </c>
      <c r="BI98" s="364">
        <v>692.41224584390261</v>
      </c>
      <c r="BJ98" s="364">
        <v>755.39842586748944</v>
      </c>
      <c r="BK98" s="364">
        <v>779.23197544844197</v>
      </c>
      <c r="BL98" s="364">
        <v>701.12244669516394</v>
      </c>
      <c r="BM98" s="364">
        <v>611.1376077348707</v>
      </c>
      <c r="BN98" s="364">
        <v>512.96297196215221</v>
      </c>
      <c r="BO98" s="364">
        <v>536.48719528035133</v>
      </c>
      <c r="BP98" s="364">
        <v>567.00398139318179</v>
      </c>
      <c r="BQ98" s="364">
        <v>601.37148626737496</v>
      </c>
      <c r="BR98" s="364">
        <v>622.78855638715277</v>
      </c>
      <c r="BS98" s="364">
        <v>669.68589576202726</v>
      </c>
      <c r="BT98" s="364">
        <v>685.75458422682618</v>
      </c>
      <c r="BU98" s="364">
        <v>581.93143678787885</v>
      </c>
      <c r="BV98" s="364">
        <v>692.11278666772228</v>
      </c>
      <c r="BW98" s="364">
        <v>718.92620909359823</v>
      </c>
      <c r="BX98" s="373">
        <v>740.14652943169699</v>
      </c>
      <c r="BY98" s="373">
        <v>760.86394550019827</v>
      </c>
      <c r="BZ98" s="365">
        <v>779.0105501609919</v>
      </c>
    </row>
    <row r="99" spans="1:78" s="51" customFormat="1" x14ac:dyDescent="0.35">
      <c r="A99" s="44"/>
      <c r="B99" s="265" t="s">
        <v>458</v>
      </c>
      <c r="C99" s="44"/>
      <c r="D99" s="364" t="s">
        <v>405</v>
      </c>
      <c r="E99" s="364" t="s">
        <v>405</v>
      </c>
      <c r="F99" s="364" t="s">
        <v>405</v>
      </c>
      <c r="G99" s="364" t="s">
        <v>405</v>
      </c>
      <c r="H99" s="364" t="s">
        <v>405</v>
      </c>
      <c r="I99" s="364" t="s">
        <v>405</v>
      </c>
      <c r="J99" s="364" t="s">
        <v>405</v>
      </c>
      <c r="K99" s="364" t="s">
        <v>405</v>
      </c>
      <c r="L99" s="364" t="s">
        <v>405</v>
      </c>
      <c r="M99" s="364" t="s">
        <v>405</v>
      </c>
      <c r="N99" s="364" t="s">
        <v>405</v>
      </c>
      <c r="O99" s="364" t="s">
        <v>405</v>
      </c>
      <c r="P99" s="364" t="s">
        <v>405</v>
      </c>
      <c r="Q99" s="364" t="s">
        <v>405</v>
      </c>
      <c r="R99" s="364" t="s">
        <v>405</v>
      </c>
      <c r="S99" s="364" t="s">
        <v>405</v>
      </c>
      <c r="T99" s="364" t="s">
        <v>405</v>
      </c>
      <c r="U99" s="364" t="s">
        <v>405</v>
      </c>
      <c r="V99" s="364" t="s">
        <v>405</v>
      </c>
      <c r="W99" s="364" t="s">
        <v>405</v>
      </c>
      <c r="X99" s="364" t="s">
        <v>405</v>
      </c>
      <c r="Y99" s="364" t="s">
        <v>405</v>
      </c>
      <c r="Z99" s="364" t="s">
        <v>405</v>
      </c>
      <c r="AA99" s="364" t="s">
        <v>405</v>
      </c>
      <c r="AB99" s="364" t="s">
        <v>405</v>
      </c>
      <c r="AC99" s="364" t="s">
        <v>405</v>
      </c>
      <c r="AD99" s="364" t="s">
        <v>405</v>
      </c>
      <c r="AE99" s="364" t="s">
        <v>405</v>
      </c>
      <c r="AF99" s="364" t="s">
        <v>405</v>
      </c>
      <c r="AG99" s="364" t="s">
        <v>405</v>
      </c>
      <c r="AH99" s="364" t="s">
        <v>405</v>
      </c>
      <c r="AI99" s="364" t="s">
        <v>405</v>
      </c>
      <c r="AJ99" s="364" t="s">
        <v>405</v>
      </c>
      <c r="AK99" s="364" t="s">
        <v>405</v>
      </c>
      <c r="AL99" s="364" t="s">
        <v>405</v>
      </c>
      <c r="AM99" s="364" t="s">
        <v>405</v>
      </c>
      <c r="AN99" s="364" t="s">
        <v>405</v>
      </c>
      <c r="AO99" s="364" t="s">
        <v>405</v>
      </c>
      <c r="AP99" s="364" t="s">
        <v>405</v>
      </c>
      <c r="AQ99" s="364" t="s">
        <v>405</v>
      </c>
      <c r="AR99" s="364" t="s">
        <v>405</v>
      </c>
      <c r="AS99" s="364" t="s">
        <v>405</v>
      </c>
      <c r="AT99" s="364" t="s">
        <v>405</v>
      </c>
      <c r="AU99" s="364" t="s">
        <v>405</v>
      </c>
      <c r="AV99" s="364" t="s">
        <v>405</v>
      </c>
      <c r="AW99" s="364" t="s">
        <v>405</v>
      </c>
      <c r="AX99" s="364">
        <v>932.12306779672247</v>
      </c>
      <c r="AY99" s="364">
        <v>910.47268177731496</v>
      </c>
      <c r="AZ99" s="364">
        <v>922.66371710978535</v>
      </c>
      <c r="BA99" s="364">
        <v>952.06170834140585</v>
      </c>
      <c r="BB99" s="364">
        <v>939.79589914258634</v>
      </c>
      <c r="BC99" s="364">
        <v>933.33109831561148</v>
      </c>
      <c r="BD99" s="364">
        <v>916.06017940157471</v>
      </c>
      <c r="BE99" s="364">
        <v>919.4005768458012</v>
      </c>
      <c r="BF99" s="364">
        <v>937.73555986906376</v>
      </c>
      <c r="BG99" s="364">
        <v>660.50680396095026</v>
      </c>
      <c r="BH99" s="364">
        <v>5939.8786258846249</v>
      </c>
      <c r="BI99" s="364">
        <v>5752.7657556503882</v>
      </c>
      <c r="BJ99" s="364">
        <v>5671.1626661565724</v>
      </c>
      <c r="BK99" s="364">
        <v>5610.2146047289225</v>
      </c>
      <c r="BL99" s="364">
        <v>5419.1940530601678</v>
      </c>
      <c r="BM99" s="364">
        <v>5550.8127867563599</v>
      </c>
      <c r="BN99" s="364">
        <v>5482.0007621180539</v>
      </c>
      <c r="BO99" s="364">
        <v>5573.5829911971996</v>
      </c>
      <c r="BP99" s="364">
        <v>5745.1636381799144</v>
      </c>
      <c r="BQ99" s="364">
        <v>5676.7267399774</v>
      </c>
      <c r="BR99" s="364">
        <v>5596.7369548824381</v>
      </c>
      <c r="BS99" s="364">
        <v>5457.1551178669934</v>
      </c>
      <c r="BT99" s="364">
        <v>5148.8735861429159</v>
      </c>
      <c r="BU99" s="364">
        <v>4805.6028171427115</v>
      </c>
      <c r="BV99" s="364">
        <v>4902.6571786560635</v>
      </c>
      <c r="BW99" s="364">
        <v>4762.421429644759</v>
      </c>
      <c r="BX99" s="373">
        <v>4770.7306100086898</v>
      </c>
      <c r="BY99" s="373">
        <v>4786.5798423104507</v>
      </c>
      <c r="BZ99" s="365">
        <v>4791.6000526340895</v>
      </c>
    </row>
    <row r="100" spans="1:78" s="51" customFormat="1" ht="26.25" customHeight="1" x14ac:dyDescent="0.35">
      <c r="A100" s="44"/>
      <c r="B100" s="119" t="s">
        <v>432</v>
      </c>
      <c r="C100" s="44"/>
      <c r="D100" s="364">
        <v>0</v>
      </c>
      <c r="E100" s="364">
        <v>0</v>
      </c>
      <c r="F100" s="364">
        <v>0</v>
      </c>
      <c r="G100" s="364">
        <v>0</v>
      </c>
      <c r="H100" s="364">
        <v>0</v>
      </c>
      <c r="I100" s="364">
        <v>0</v>
      </c>
      <c r="J100" s="364">
        <v>0</v>
      </c>
      <c r="K100" s="364">
        <v>0</v>
      </c>
      <c r="L100" s="364">
        <v>0</v>
      </c>
      <c r="M100" s="364">
        <v>0</v>
      </c>
      <c r="N100" s="364">
        <v>0</v>
      </c>
      <c r="O100" s="364">
        <v>0</v>
      </c>
      <c r="P100" s="364">
        <v>0</v>
      </c>
      <c r="Q100" s="364">
        <v>0</v>
      </c>
      <c r="R100" s="364">
        <v>0</v>
      </c>
      <c r="S100" s="364">
        <v>0</v>
      </c>
      <c r="T100" s="364">
        <v>0</v>
      </c>
      <c r="U100" s="364">
        <v>0</v>
      </c>
      <c r="V100" s="364">
        <v>0</v>
      </c>
      <c r="W100" s="364">
        <v>0</v>
      </c>
      <c r="X100" s="364">
        <v>0</v>
      </c>
      <c r="Y100" s="364">
        <v>0</v>
      </c>
      <c r="Z100" s="364">
        <v>0</v>
      </c>
      <c r="AA100" s="364">
        <v>0</v>
      </c>
      <c r="AB100" s="364">
        <v>0</v>
      </c>
      <c r="AC100" s="364">
        <v>0</v>
      </c>
      <c r="AD100" s="364">
        <v>0</v>
      </c>
      <c r="AE100" s="364">
        <v>0</v>
      </c>
      <c r="AF100" s="364">
        <v>0</v>
      </c>
      <c r="AG100" s="364">
        <v>0</v>
      </c>
      <c r="AH100" s="364">
        <v>0</v>
      </c>
      <c r="AI100" s="364">
        <v>0</v>
      </c>
      <c r="AJ100" s="364">
        <v>0</v>
      </c>
      <c r="AK100" s="364">
        <v>0</v>
      </c>
      <c r="AL100" s="364">
        <v>0</v>
      </c>
      <c r="AM100" s="364">
        <v>0</v>
      </c>
      <c r="AN100" s="364">
        <v>0</v>
      </c>
      <c r="AO100" s="364">
        <v>0</v>
      </c>
      <c r="AP100" s="364">
        <v>0</v>
      </c>
      <c r="AQ100" s="364">
        <v>0</v>
      </c>
      <c r="AR100" s="364">
        <v>0</v>
      </c>
      <c r="AS100" s="364">
        <v>0</v>
      </c>
      <c r="AT100" s="364">
        <v>0</v>
      </c>
      <c r="AU100" s="364">
        <v>6161.5307298693151</v>
      </c>
      <c r="AV100" s="364">
        <v>7043.2742845596813</v>
      </c>
      <c r="AW100" s="364">
        <v>7663.6562570314554</v>
      </c>
      <c r="AX100" s="364">
        <v>7935.7737910643518</v>
      </c>
      <c r="AY100" s="364">
        <v>8061.9003153261528</v>
      </c>
      <c r="AZ100" s="364">
        <v>7970.926252016634</v>
      </c>
      <c r="BA100" s="364">
        <v>7722.8086508438573</v>
      </c>
      <c r="BB100" s="364">
        <v>7444.065430114948</v>
      </c>
      <c r="BC100" s="364">
        <v>7340.1144790678272</v>
      </c>
      <c r="BD100" s="364">
        <v>7083.448540216662</v>
      </c>
      <c r="BE100" s="364">
        <v>6969.9181666187314</v>
      </c>
      <c r="BF100" s="364">
        <v>6912.9545230716576</v>
      </c>
      <c r="BG100" s="364">
        <v>6436.1260249708548</v>
      </c>
      <c r="BH100" s="364">
        <v>461.10534090583127</v>
      </c>
      <c r="BI100" s="364">
        <v>472.33308730769636</v>
      </c>
      <c r="BJ100" s="364">
        <v>423.21676922726789</v>
      </c>
      <c r="BK100" s="364">
        <v>387.59605209133917</v>
      </c>
      <c r="BL100" s="364">
        <v>408.99420659967944</v>
      </c>
      <c r="BM100" s="364">
        <v>446.88634396277587</v>
      </c>
      <c r="BN100" s="364">
        <v>454.17950240886165</v>
      </c>
      <c r="BO100" s="364">
        <v>485.50650429291295</v>
      </c>
      <c r="BP100" s="364">
        <v>490.68979945182349</v>
      </c>
      <c r="BQ100" s="364">
        <v>508.322154455945</v>
      </c>
      <c r="BR100" s="364">
        <v>600.0961739208617</v>
      </c>
      <c r="BS100" s="364">
        <v>664.03503850093114</v>
      </c>
      <c r="BT100" s="364">
        <v>564.72366202047419</v>
      </c>
      <c r="BU100" s="364">
        <v>586.19855502211385</v>
      </c>
      <c r="BV100" s="364">
        <v>581.28149565733474</v>
      </c>
      <c r="BW100" s="364">
        <v>576.10605674597173</v>
      </c>
      <c r="BX100" s="373">
        <v>582.93502431420666</v>
      </c>
      <c r="BY100" s="373">
        <v>590.47327820167732</v>
      </c>
      <c r="BZ100" s="365">
        <v>598.37692247553741</v>
      </c>
    </row>
    <row r="101" spans="1:78" s="51" customFormat="1" x14ac:dyDescent="0.35">
      <c r="A101" s="44"/>
      <c r="B101" s="265" t="s">
        <v>459</v>
      </c>
      <c r="C101" s="44"/>
      <c r="D101" s="364" t="s">
        <v>405</v>
      </c>
      <c r="E101" s="364" t="s">
        <v>405</v>
      </c>
      <c r="F101" s="364" t="s">
        <v>405</v>
      </c>
      <c r="G101" s="364" t="s">
        <v>405</v>
      </c>
      <c r="H101" s="364" t="s">
        <v>405</v>
      </c>
      <c r="I101" s="364" t="s">
        <v>405</v>
      </c>
      <c r="J101" s="364" t="s">
        <v>405</v>
      </c>
      <c r="K101" s="364" t="s">
        <v>405</v>
      </c>
      <c r="L101" s="364" t="s">
        <v>405</v>
      </c>
      <c r="M101" s="364" t="s">
        <v>405</v>
      </c>
      <c r="N101" s="364" t="s">
        <v>405</v>
      </c>
      <c r="O101" s="364" t="s">
        <v>405</v>
      </c>
      <c r="P101" s="364" t="s">
        <v>405</v>
      </c>
      <c r="Q101" s="364" t="s">
        <v>405</v>
      </c>
      <c r="R101" s="364" t="s">
        <v>405</v>
      </c>
      <c r="S101" s="364" t="s">
        <v>405</v>
      </c>
      <c r="T101" s="364" t="s">
        <v>405</v>
      </c>
      <c r="U101" s="364" t="s">
        <v>405</v>
      </c>
      <c r="V101" s="364" t="s">
        <v>405</v>
      </c>
      <c r="W101" s="364" t="s">
        <v>405</v>
      </c>
      <c r="X101" s="364" t="s">
        <v>405</v>
      </c>
      <c r="Y101" s="364" t="s">
        <v>405</v>
      </c>
      <c r="Z101" s="364" t="s">
        <v>405</v>
      </c>
      <c r="AA101" s="364" t="s">
        <v>405</v>
      </c>
      <c r="AB101" s="364" t="s">
        <v>405</v>
      </c>
      <c r="AC101" s="364" t="s">
        <v>405</v>
      </c>
      <c r="AD101" s="364" t="s">
        <v>405</v>
      </c>
      <c r="AE101" s="364" t="s">
        <v>405</v>
      </c>
      <c r="AF101" s="364" t="s">
        <v>405</v>
      </c>
      <c r="AG101" s="364" t="s">
        <v>405</v>
      </c>
      <c r="AH101" s="364" t="s">
        <v>405</v>
      </c>
      <c r="AI101" s="364" t="s">
        <v>405</v>
      </c>
      <c r="AJ101" s="364" t="s">
        <v>405</v>
      </c>
      <c r="AK101" s="364" t="s">
        <v>405</v>
      </c>
      <c r="AL101" s="364" t="s">
        <v>405</v>
      </c>
      <c r="AM101" s="364" t="s">
        <v>405</v>
      </c>
      <c r="AN101" s="364" t="s">
        <v>405</v>
      </c>
      <c r="AO101" s="364" t="s">
        <v>405</v>
      </c>
      <c r="AP101" s="364" t="s">
        <v>405</v>
      </c>
      <c r="AQ101" s="364" t="s">
        <v>405</v>
      </c>
      <c r="AR101" s="364" t="s">
        <v>405</v>
      </c>
      <c r="AS101" s="364" t="s">
        <v>405</v>
      </c>
      <c r="AT101" s="364" t="s">
        <v>405</v>
      </c>
      <c r="AU101" s="364">
        <v>5256.9873386232566</v>
      </c>
      <c r="AV101" s="364">
        <v>5983.7987454882759</v>
      </c>
      <c r="AW101" s="364">
        <v>6497.6084335824025</v>
      </c>
      <c r="AX101" s="364">
        <v>6721.3988774890595</v>
      </c>
      <c r="AY101" s="364">
        <v>6823.7848397267298</v>
      </c>
      <c r="AZ101" s="364">
        <v>6754.9090945377075</v>
      </c>
      <c r="BA101" s="364">
        <v>6567.38237782339</v>
      </c>
      <c r="BB101" s="364">
        <v>6291.9319910424974</v>
      </c>
      <c r="BC101" s="364">
        <v>6155.4976064178163</v>
      </c>
      <c r="BD101" s="364">
        <v>5872.7742484631699</v>
      </c>
      <c r="BE101" s="364">
        <v>5730.0270250615831</v>
      </c>
      <c r="BF101" s="364">
        <v>5623.305376888904</v>
      </c>
      <c r="BG101" s="364">
        <v>5164.5288788885791</v>
      </c>
      <c r="BH101" s="364" t="s">
        <v>405</v>
      </c>
      <c r="BI101" s="364" t="s">
        <v>405</v>
      </c>
      <c r="BJ101" s="364" t="s">
        <v>405</v>
      </c>
      <c r="BK101" s="364" t="s">
        <v>405</v>
      </c>
      <c r="BL101" s="364" t="s">
        <v>405</v>
      </c>
      <c r="BM101" s="364" t="s">
        <v>405</v>
      </c>
      <c r="BN101" s="364" t="s">
        <v>405</v>
      </c>
      <c r="BO101" s="364" t="s">
        <v>405</v>
      </c>
      <c r="BP101" s="364" t="s">
        <v>405</v>
      </c>
      <c r="BQ101" s="364" t="s">
        <v>405</v>
      </c>
      <c r="BR101" s="364" t="s">
        <v>405</v>
      </c>
      <c r="BS101" s="364" t="s">
        <v>405</v>
      </c>
      <c r="BT101" s="364" t="s">
        <v>405</v>
      </c>
      <c r="BU101" s="364" t="s">
        <v>405</v>
      </c>
      <c r="BV101" s="364" t="s">
        <v>405</v>
      </c>
      <c r="BW101" s="364" t="s">
        <v>405</v>
      </c>
      <c r="BX101" s="373" t="s">
        <v>405</v>
      </c>
      <c r="BY101" s="373" t="s">
        <v>405</v>
      </c>
      <c r="BZ101" s="365" t="s">
        <v>405</v>
      </c>
    </row>
    <row r="102" spans="1:78" s="51" customFormat="1" x14ac:dyDescent="0.35">
      <c r="A102" s="44"/>
      <c r="B102" s="265" t="s">
        <v>460</v>
      </c>
      <c r="C102" s="44"/>
      <c r="D102" s="364" t="s">
        <v>405</v>
      </c>
      <c r="E102" s="364" t="s">
        <v>405</v>
      </c>
      <c r="F102" s="364" t="s">
        <v>405</v>
      </c>
      <c r="G102" s="364" t="s">
        <v>405</v>
      </c>
      <c r="H102" s="364" t="s">
        <v>405</v>
      </c>
      <c r="I102" s="364" t="s">
        <v>405</v>
      </c>
      <c r="J102" s="364" t="s">
        <v>405</v>
      </c>
      <c r="K102" s="364" t="s">
        <v>405</v>
      </c>
      <c r="L102" s="364" t="s">
        <v>405</v>
      </c>
      <c r="M102" s="364" t="s">
        <v>405</v>
      </c>
      <c r="N102" s="364" t="s">
        <v>405</v>
      </c>
      <c r="O102" s="364" t="s">
        <v>405</v>
      </c>
      <c r="P102" s="364" t="s">
        <v>405</v>
      </c>
      <c r="Q102" s="364" t="s">
        <v>405</v>
      </c>
      <c r="R102" s="364" t="s">
        <v>405</v>
      </c>
      <c r="S102" s="364" t="s">
        <v>405</v>
      </c>
      <c r="T102" s="364" t="s">
        <v>405</v>
      </c>
      <c r="U102" s="364" t="s">
        <v>405</v>
      </c>
      <c r="V102" s="364" t="s">
        <v>405</v>
      </c>
      <c r="W102" s="364" t="s">
        <v>405</v>
      </c>
      <c r="X102" s="364" t="s">
        <v>405</v>
      </c>
      <c r="Y102" s="364" t="s">
        <v>405</v>
      </c>
      <c r="Z102" s="364" t="s">
        <v>405</v>
      </c>
      <c r="AA102" s="364" t="s">
        <v>405</v>
      </c>
      <c r="AB102" s="364" t="s">
        <v>405</v>
      </c>
      <c r="AC102" s="364" t="s">
        <v>405</v>
      </c>
      <c r="AD102" s="364" t="s">
        <v>405</v>
      </c>
      <c r="AE102" s="364" t="s">
        <v>405</v>
      </c>
      <c r="AF102" s="364" t="s">
        <v>405</v>
      </c>
      <c r="AG102" s="364" t="s">
        <v>405</v>
      </c>
      <c r="AH102" s="364" t="s">
        <v>405</v>
      </c>
      <c r="AI102" s="364" t="s">
        <v>405</v>
      </c>
      <c r="AJ102" s="364" t="s">
        <v>405</v>
      </c>
      <c r="AK102" s="364" t="s">
        <v>405</v>
      </c>
      <c r="AL102" s="364" t="s">
        <v>405</v>
      </c>
      <c r="AM102" s="364" t="s">
        <v>405</v>
      </c>
      <c r="AN102" s="364" t="s">
        <v>405</v>
      </c>
      <c r="AO102" s="364" t="s">
        <v>405</v>
      </c>
      <c r="AP102" s="364" t="s">
        <v>405</v>
      </c>
      <c r="AQ102" s="364" t="s">
        <v>405</v>
      </c>
      <c r="AR102" s="364" t="s">
        <v>405</v>
      </c>
      <c r="AS102" s="364" t="s">
        <v>405</v>
      </c>
      <c r="AT102" s="364" t="s">
        <v>405</v>
      </c>
      <c r="AU102" s="364">
        <v>307.17408127488227</v>
      </c>
      <c r="AV102" s="364">
        <v>352.53161741359139</v>
      </c>
      <c r="AW102" s="364">
        <v>373.08484140383064</v>
      </c>
      <c r="AX102" s="364">
        <v>394.81237272332748</v>
      </c>
      <c r="AY102" s="364">
        <v>402.22270319258547</v>
      </c>
      <c r="AZ102" s="364">
        <v>401.34536654929195</v>
      </c>
      <c r="BA102" s="364">
        <v>394.55383243174128</v>
      </c>
      <c r="BB102" s="364">
        <v>386.63523859540248</v>
      </c>
      <c r="BC102" s="364">
        <v>387.41766601512745</v>
      </c>
      <c r="BD102" s="364">
        <v>382.28694251317086</v>
      </c>
      <c r="BE102" s="364">
        <v>382.59621113514623</v>
      </c>
      <c r="BF102" s="364">
        <v>387.16819335221862</v>
      </c>
      <c r="BG102" s="364">
        <v>388.72798013139811</v>
      </c>
      <c r="BH102" s="364" t="s">
        <v>405</v>
      </c>
      <c r="BI102" s="364" t="s">
        <v>405</v>
      </c>
      <c r="BJ102" s="364" t="s">
        <v>405</v>
      </c>
      <c r="BK102" s="364" t="s">
        <v>405</v>
      </c>
      <c r="BL102" s="364" t="s">
        <v>405</v>
      </c>
      <c r="BM102" s="364" t="s">
        <v>405</v>
      </c>
      <c r="BN102" s="364" t="s">
        <v>405</v>
      </c>
      <c r="BO102" s="364" t="s">
        <v>405</v>
      </c>
      <c r="BP102" s="364" t="s">
        <v>405</v>
      </c>
      <c r="BQ102" s="364" t="s">
        <v>405</v>
      </c>
      <c r="BR102" s="364" t="s">
        <v>405</v>
      </c>
      <c r="BS102" s="364" t="s">
        <v>405</v>
      </c>
      <c r="BT102" s="364" t="s">
        <v>405</v>
      </c>
      <c r="BU102" s="364" t="s">
        <v>405</v>
      </c>
      <c r="BV102" s="364" t="s">
        <v>405</v>
      </c>
      <c r="BW102" s="364" t="s">
        <v>405</v>
      </c>
      <c r="BX102" s="373" t="s">
        <v>405</v>
      </c>
      <c r="BY102" s="373" t="s">
        <v>405</v>
      </c>
      <c r="BZ102" s="365" t="s">
        <v>405</v>
      </c>
    </row>
    <row r="103" spans="1:78" s="25" customFormat="1" ht="24.75" customHeight="1" thickBot="1" x14ac:dyDescent="0.3">
      <c r="B103" s="399" t="s">
        <v>461</v>
      </c>
      <c r="C103" s="71"/>
      <c r="D103" s="368" t="s">
        <v>405</v>
      </c>
      <c r="E103" s="368" t="s">
        <v>405</v>
      </c>
      <c r="F103" s="368" t="s">
        <v>405</v>
      </c>
      <c r="G103" s="368" t="s">
        <v>405</v>
      </c>
      <c r="H103" s="368" t="s">
        <v>405</v>
      </c>
      <c r="I103" s="368" t="s">
        <v>405</v>
      </c>
      <c r="J103" s="368" t="s">
        <v>405</v>
      </c>
      <c r="K103" s="368" t="s">
        <v>405</v>
      </c>
      <c r="L103" s="368" t="s">
        <v>405</v>
      </c>
      <c r="M103" s="368" t="s">
        <v>405</v>
      </c>
      <c r="N103" s="368" t="s">
        <v>405</v>
      </c>
      <c r="O103" s="368" t="s">
        <v>405</v>
      </c>
      <c r="P103" s="368" t="s">
        <v>405</v>
      </c>
      <c r="Q103" s="368" t="s">
        <v>405</v>
      </c>
      <c r="R103" s="368" t="s">
        <v>405</v>
      </c>
      <c r="S103" s="368" t="s">
        <v>405</v>
      </c>
      <c r="T103" s="368" t="s">
        <v>405</v>
      </c>
      <c r="U103" s="368" t="s">
        <v>405</v>
      </c>
      <c r="V103" s="368" t="s">
        <v>405</v>
      </c>
      <c r="W103" s="368" t="s">
        <v>405</v>
      </c>
      <c r="X103" s="368" t="s">
        <v>405</v>
      </c>
      <c r="Y103" s="368" t="s">
        <v>405</v>
      </c>
      <c r="Z103" s="368" t="s">
        <v>405</v>
      </c>
      <c r="AA103" s="368" t="s">
        <v>405</v>
      </c>
      <c r="AB103" s="368" t="s">
        <v>405</v>
      </c>
      <c r="AC103" s="368" t="s">
        <v>405</v>
      </c>
      <c r="AD103" s="368" t="s">
        <v>405</v>
      </c>
      <c r="AE103" s="368" t="s">
        <v>405</v>
      </c>
      <c r="AF103" s="368" t="s">
        <v>405</v>
      </c>
      <c r="AG103" s="368" t="s">
        <v>405</v>
      </c>
      <c r="AH103" s="368" t="s">
        <v>405</v>
      </c>
      <c r="AI103" s="368" t="s">
        <v>405</v>
      </c>
      <c r="AJ103" s="368" t="s">
        <v>405</v>
      </c>
      <c r="AK103" s="368" t="s">
        <v>405</v>
      </c>
      <c r="AL103" s="368" t="s">
        <v>405</v>
      </c>
      <c r="AM103" s="368" t="s">
        <v>405</v>
      </c>
      <c r="AN103" s="368" t="s">
        <v>405</v>
      </c>
      <c r="AO103" s="368" t="s">
        <v>405</v>
      </c>
      <c r="AP103" s="368" t="s">
        <v>405</v>
      </c>
      <c r="AQ103" s="368" t="s">
        <v>405</v>
      </c>
      <c r="AR103" s="368" t="s">
        <v>405</v>
      </c>
      <c r="AS103" s="368" t="s">
        <v>405</v>
      </c>
      <c r="AT103" s="368" t="s">
        <v>405</v>
      </c>
      <c r="AU103" s="368">
        <v>597.36930997117543</v>
      </c>
      <c r="AV103" s="368">
        <v>706.94392165781358</v>
      </c>
      <c r="AW103" s="368">
        <v>792.96298204522202</v>
      </c>
      <c r="AX103" s="368">
        <v>819.56254085196508</v>
      </c>
      <c r="AY103" s="368">
        <v>835.89277240683737</v>
      </c>
      <c r="AZ103" s="368">
        <v>814.67179092963568</v>
      </c>
      <c r="BA103" s="368">
        <v>760.87244058872557</v>
      </c>
      <c r="BB103" s="368">
        <v>765.49820047704725</v>
      </c>
      <c r="BC103" s="368">
        <v>797.19920663488381</v>
      </c>
      <c r="BD103" s="368">
        <v>828.38734924032053</v>
      </c>
      <c r="BE103" s="368">
        <v>857.29493042200249</v>
      </c>
      <c r="BF103" s="368">
        <v>902.48095283053442</v>
      </c>
      <c r="BG103" s="368">
        <v>882.8691659508778</v>
      </c>
      <c r="BH103" s="368">
        <v>461.10534090583127</v>
      </c>
      <c r="BI103" s="368">
        <v>472.33308730769636</v>
      </c>
      <c r="BJ103" s="368">
        <v>423.21676922726789</v>
      </c>
      <c r="BK103" s="368">
        <v>387.59605209133917</v>
      </c>
      <c r="BL103" s="368">
        <v>408.99420659967944</v>
      </c>
      <c r="BM103" s="368">
        <v>446.88634396277587</v>
      </c>
      <c r="BN103" s="368">
        <v>454.17950240886165</v>
      </c>
      <c r="BO103" s="368">
        <v>485.50650429291295</v>
      </c>
      <c r="BP103" s="368">
        <v>490.68979945182349</v>
      </c>
      <c r="BQ103" s="368">
        <v>508.322154455945</v>
      </c>
      <c r="BR103" s="368">
        <v>600.0961739208617</v>
      </c>
      <c r="BS103" s="368">
        <v>664.03503850093114</v>
      </c>
      <c r="BT103" s="368">
        <v>564.72366202047419</v>
      </c>
      <c r="BU103" s="368">
        <v>586.19855502211385</v>
      </c>
      <c r="BV103" s="368">
        <v>581.28149565733474</v>
      </c>
      <c r="BW103" s="368">
        <v>576.10605674597173</v>
      </c>
      <c r="BX103" s="368">
        <v>582.93502431420666</v>
      </c>
      <c r="BY103" s="368">
        <v>590.47327820167732</v>
      </c>
      <c r="BZ103" s="369">
        <v>598.37692247553741</v>
      </c>
    </row>
    <row r="104" spans="1:78" s="51" customFormat="1" ht="39.75" customHeight="1" x14ac:dyDescent="0.35">
      <c r="A104" s="386"/>
      <c r="B104" s="374" t="s">
        <v>465</v>
      </c>
      <c r="C104" s="436"/>
      <c r="D104" s="376" t="s">
        <v>666</v>
      </c>
      <c r="E104" s="376" t="s">
        <v>667</v>
      </c>
      <c r="F104" s="376" t="s">
        <v>668</v>
      </c>
      <c r="G104" s="376" t="s">
        <v>669</v>
      </c>
      <c r="H104" s="376" t="s">
        <v>670</v>
      </c>
      <c r="I104" s="376" t="s">
        <v>671</v>
      </c>
      <c r="J104" s="376" t="s">
        <v>672</v>
      </c>
      <c r="K104" s="376" t="s">
        <v>673</v>
      </c>
      <c r="L104" s="376" t="s">
        <v>674</v>
      </c>
      <c r="M104" s="376" t="s">
        <v>675</v>
      </c>
      <c r="N104" s="376" t="s">
        <v>676</v>
      </c>
      <c r="O104" s="376" t="s">
        <v>677</v>
      </c>
      <c r="P104" s="376" t="s">
        <v>678</v>
      </c>
      <c r="Q104" s="376" t="s">
        <v>679</v>
      </c>
      <c r="R104" s="376" t="s">
        <v>680</v>
      </c>
      <c r="S104" s="376" t="s">
        <v>681</v>
      </c>
      <c r="T104" s="376" t="s">
        <v>682</v>
      </c>
      <c r="U104" s="376" t="s">
        <v>683</v>
      </c>
      <c r="V104" s="376" t="s">
        <v>684</v>
      </c>
      <c r="W104" s="376" t="s">
        <v>685</v>
      </c>
      <c r="X104" s="376" t="s">
        <v>686</v>
      </c>
      <c r="Y104" s="376" t="s">
        <v>687</v>
      </c>
      <c r="Z104" s="376" t="s">
        <v>688</v>
      </c>
      <c r="AA104" s="376" t="s">
        <v>689</v>
      </c>
      <c r="AB104" s="376" t="s">
        <v>690</v>
      </c>
      <c r="AC104" s="376" t="s">
        <v>691</v>
      </c>
      <c r="AD104" s="376" t="s">
        <v>692</v>
      </c>
      <c r="AE104" s="376" t="s">
        <v>693</v>
      </c>
      <c r="AF104" s="376" t="s">
        <v>694</v>
      </c>
      <c r="AG104" s="376" t="s">
        <v>695</v>
      </c>
      <c r="AH104" s="376" t="s">
        <v>696</v>
      </c>
      <c r="AI104" s="376" t="s">
        <v>697</v>
      </c>
      <c r="AJ104" s="376" t="s">
        <v>698</v>
      </c>
      <c r="AK104" s="376" t="s">
        <v>699</v>
      </c>
      <c r="AL104" s="376" t="s">
        <v>700</v>
      </c>
      <c r="AM104" s="376" t="s">
        <v>701</v>
      </c>
      <c r="AN104" s="376" t="s">
        <v>702</v>
      </c>
      <c r="AO104" s="376" t="s">
        <v>703</v>
      </c>
      <c r="AP104" s="376" t="s">
        <v>704</v>
      </c>
      <c r="AQ104" s="376" t="s">
        <v>705</v>
      </c>
      <c r="AR104" s="376" t="s">
        <v>706</v>
      </c>
      <c r="AS104" s="376" t="s">
        <v>707</v>
      </c>
      <c r="AT104" s="376" t="s">
        <v>708</v>
      </c>
      <c r="AU104" s="376" t="s">
        <v>709</v>
      </c>
      <c r="AV104" s="376" t="s">
        <v>710</v>
      </c>
      <c r="AW104" s="376" t="s">
        <v>711</v>
      </c>
      <c r="AX104" s="376" t="s">
        <v>712</v>
      </c>
      <c r="AY104" s="376" t="s">
        <v>713</v>
      </c>
      <c r="AZ104" s="376" t="s">
        <v>714</v>
      </c>
      <c r="BA104" s="376" t="s">
        <v>715</v>
      </c>
      <c r="BB104" s="376" t="s">
        <v>716</v>
      </c>
      <c r="BC104" s="376" t="s">
        <v>717</v>
      </c>
      <c r="BD104" s="376" t="s">
        <v>718</v>
      </c>
      <c r="BE104" s="376" t="s">
        <v>719</v>
      </c>
      <c r="BF104" s="376" t="s">
        <v>720</v>
      </c>
      <c r="BG104" s="376" t="s">
        <v>721</v>
      </c>
      <c r="BH104" s="376" t="s">
        <v>722</v>
      </c>
      <c r="BI104" s="376" t="s">
        <v>723</v>
      </c>
      <c r="BJ104" s="376" t="s">
        <v>724</v>
      </c>
      <c r="BK104" s="376" t="s">
        <v>725</v>
      </c>
      <c r="BL104" s="376" t="s">
        <v>726</v>
      </c>
      <c r="BM104" s="376" t="s">
        <v>727</v>
      </c>
      <c r="BN104" s="376" t="s">
        <v>728</v>
      </c>
      <c r="BO104" s="376" t="s">
        <v>729</v>
      </c>
      <c r="BP104" s="376" t="s">
        <v>730</v>
      </c>
      <c r="BQ104" s="376" t="s">
        <v>731</v>
      </c>
      <c r="BR104" s="376" t="s">
        <v>732</v>
      </c>
      <c r="BS104" s="376" t="s">
        <v>733</v>
      </c>
      <c r="BT104" s="376" t="s">
        <v>734</v>
      </c>
      <c r="BU104" s="376" t="s">
        <v>735</v>
      </c>
      <c r="BV104" s="376" t="s">
        <v>736</v>
      </c>
      <c r="BW104" s="376" t="s">
        <v>737</v>
      </c>
      <c r="BX104" s="376" t="s">
        <v>738</v>
      </c>
      <c r="BY104" s="376" t="s">
        <v>739</v>
      </c>
      <c r="BZ104" s="377" t="s">
        <v>740</v>
      </c>
    </row>
    <row r="105" spans="1:78" s="57" customFormat="1" ht="26.25" customHeight="1" x14ac:dyDescent="0.35">
      <c r="A105" s="401"/>
      <c r="B105" s="88" t="s">
        <v>88</v>
      </c>
      <c r="C105" s="88"/>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v>3408</v>
      </c>
      <c r="AI105" s="361">
        <v>3314</v>
      </c>
      <c r="AJ105" s="361">
        <v>3556</v>
      </c>
      <c r="AK105" s="361">
        <v>4151</v>
      </c>
      <c r="AL105" s="361">
        <v>4431</v>
      </c>
      <c r="AM105" s="361">
        <v>4750</v>
      </c>
      <c r="AN105" s="361">
        <v>4825</v>
      </c>
      <c r="AO105" s="361">
        <v>4860</v>
      </c>
      <c r="AP105" s="361">
        <v>4900</v>
      </c>
      <c r="AQ105" s="361">
        <v>4860</v>
      </c>
      <c r="AR105" s="361">
        <v>3996</v>
      </c>
      <c r="AS105" s="361">
        <v>3886</v>
      </c>
      <c r="AT105" s="361">
        <v>3950</v>
      </c>
      <c r="AU105" s="361">
        <v>4120</v>
      </c>
      <c r="AV105" s="361">
        <v>4380</v>
      </c>
      <c r="AW105" s="361">
        <v>4601</v>
      </c>
      <c r="AX105" s="361">
        <v>4692</v>
      </c>
      <c r="AY105" s="361">
        <v>4757</v>
      </c>
      <c r="AZ105" s="361">
        <v>4740</v>
      </c>
      <c r="BA105" s="361">
        <v>4588</v>
      </c>
      <c r="BB105" s="361">
        <v>4423</v>
      </c>
      <c r="BC105" s="361">
        <v>4187</v>
      </c>
      <c r="BD105" s="361">
        <v>3946</v>
      </c>
      <c r="BE105" s="361">
        <v>3846</v>
      </c>
      <c r="BF105" s="361">
        <v>3807</v>
      </c>
      <c r="BG105" s="361">
        <v>3812</v>
      </c>
      <c r="BH105" s="361">
        <v>3940</v>
      </c>
      <c r="BI105" s="361">
        <v>3986</v>
      </c>
      <c r="BJ105" s="361">
        <v>4021</v>
      </c>
      <c r="BK105" s="361">
        <v>4036</v>
      </c>
      <c r="BL105" s="361">
        <v>4166</v>
      </c>
      <c r="BM105" s="361">
        <v>4547</v>
      </c>
      <c r="BN105" s="361">
        <v>4798</v>
      </c>
      <c r="BO105" s="361">
        <v>4932</v>
      </c>
      <c r="BP105" s="361">
        <v>5053</v>
      </c>
      <c r="BQ105" s="361">
        <v>5026</v>
      </c>
      <c r="BR105" s="361">
        <v>4921</v>
      </c>
      <c r="BS105" s="361">
        <v>4777</v>
      </c>
      <c r="BT105" s="361">
        <v>4594</v>
      </c>
      <c r="BU105" s="361">
        <v>4386</v>
      </c>
      <c r="BV105" s="361">
        <v>4626</v>
      </c>
      <c r="BW105" s="361">
        <v>4596</v>
      </c>
      <c r="BX105" s="372">
        <v>4486</v>
      </c>
      <c r="BY105" s="372">
        <v>4484</v>
      </c>
      <c r="BZ105" s="362">
        <v>4486</v>
      </c>
    </row>
    <row r="106" spans="1:78" s="51" customFormat="1" x14ac:dyDescent="0.35">
      <c r="A106" s="396"/>
      <c r="B106" s="119" t="s">
        <v>178</v>
      </c>
      <c r="C106" s="4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364"/>
      <c r="AE106" s="364"/>
      <c r="AF106" s="364"/>
      <c r="AG106" s="364"/>
      <c r="AH106" s="364"/>
      <c r="AI106" s="364"/>
      <c r="AJ106" s="364"/>
      <c r="AK106" s="364"/>
      <c r="AL106" s="364"/>
      <c r="AM106" s="364"/>
      <c r="AN106" s="364"/>
      <c r="AO106" s="364"/>
      <c r="AP106" s="364"/>
      <c r="AQ106" s="364"/>
      <c r="AR106" s="364"/>
      <c r="AS106" s="364"/>
      <c r="AT106" s="364"/>
      <c r="AU106" s="364"/>
      <c r="AV106" s="364"/>
      <c r="AW106" s="364"/>
      <c r="AX106" s="364"/>
      <c r="AY106" s="364"/>
      <c r="AZ106" s="364"/>
      <c r="BA106" s="364"/>
      <c r="BB106" s="364"/>
      <c r="BC106" s="364"/>
      <c r="BD106" s="364"/>
      <c r="BE106" s="364"/>
      <c r="BF106" s="364"/>
      <c r="BG106" s="364"/>
      <c r="BH106" s="364"/>
      <c r="BI106" s="364"/>
      <c r="BJ106" s="364"/>
      <c r="BK106" s="364"/>
      <c r="BL106" s="364">
        <v>3796</v>
      </c>
      <c r="BM106" s="364">
        <v>3966</v>
      </c>
      <c r="BN106" s="364">
        <v>4155</v>
      </c>
      <c r="BO106" s="364">
        <v>4237</v>
      </c>
      <c r="BP106" s="364">
        <v>4309</v>
      </c>
      <c r="BQ106" s="364">
        <v>4365</v>
      </c>
      <c r="BR106" s="364">
        <v>4440</v>
      </c>
      <c r="BS106" s="364">
        <v>4410</v>
      </c>
      <c r="BT106" s="364">
        <v>4287</v>
      </c>
      <c r="BU106" s="364">
        <v>4100</v>
      </c>
      <c r="BV106" s="364">
        <v>4215</v>
      </c>
      <c r="BW106" s="364">
        <v>4161</v>
      </c>
      <c r="BX106" s="373">
        <v>4055</v>
      </c>
      <c r="BY106" s="373">
        <v>4045</v>
      </c>
      <c r="BZ106" s="365">
        <v>4043</v>
      </c>
    </row>
    <row r="107" spans="1:78" s="51" customFormat="1" x14ac:dyDescent="0.35">
      <c r="A107" s="396"/>
      <c r="B107" s="119" t="s">
        <v>466</v>
      </c>
      <c r="C107" s="4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64"/>
      <c r="AE107" s="364"/>
      <c r="AF107" s="364"/>
      <c r="AG107" s="364"/>
      <c r="AH107" s="364"/>
      <c r="AI107" s="364"/>
      <c r="AJ107" s="364"/>
      <c r="AK107" s="364"/>
      <c r="AL107" s="364"/>
      <c r="AM107" s="364"/>
      <c r="AN107" s="364"/>
      <c r="AO107" s="364"/>
      <c r="AP107" s="364"/>
      <c r="AQ107" s="364"/>
      <c r="AR107" s="364"/>
      <c r="AS107" s="364"/>
      <c r="AT107" s="364"/>
      <c r="AU107" s="364"/>
      <c r="AV107" s="364"/>
      <c r="AW107" s="364"/>
      <c r="AX107" s="364"/>
      <c r="AY107" s="364"/>
      <c r="AZ107" s="364"/>
      <c r="BA107" s="364"/>
      <c r="BB107" s="364"/>
      <c r="BC107" s="364"/>
      <c r="BD107" s="364"/>
      <c r="BE107" s="364"/>
      <c r="BF107" s="364"/>
      <c r="BG107" s="364"/>
      <c r="BH107" s="364"/>
      <c r="BI107" s="364"/>
      <c r="BJ107" s="364"/>
      <c r="BK107" s="364"/>
      <c r="BL107" s="364">
        <v>370</v>
      </c>
      <c r="BM107" s="364">
        <v>580</v>
      </c>
      <c r="BN107" s="364">
        <v>643</v>
      </c>
      <c r="BO107" s="364">
        <v>696</v>
      </c>
      <c r="BP107" s="364">
        <v>744</v>
      </c>
      <c r="BQ107" s="364">
        <v>661</v>
      </c>
      <c r="BR107" s="364">
        <v>481</v>
      </c>
      <c r="BS107" s="364">
        <v>367</v>
      </c>
      <c r="BT107" s="364">
        <v>307</v>
      </c>
      <c r="BU107" s="364">
        <v>285</v>
      </c>
      <c r="BV107" s="364">
        <v>411</v>
      </c>
      <c r="BW107" s="364">
        <v>435</v>
      </c>
      <c r="BX107" s="373">
        <v>432</v>
      </c>
      <c r="BY107" s="373">
        <v>439</v>
      </c>
      <c r="BZ107" s="365">
        <v>442</v>
      </c>
    </row>
    <row r="108" spans="1:78" s="51" customFormat="1" ht="26.25" customHeight="1" x14ac:dyDescent="0.35">
      <c r="A108" s="44"/>
      <c r="B108" s="238" t="s">
        <v>445</v>
      </c>
      <c r="C108" s="4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c r="AD108" s="364"/>
      <c r="AE108" s="364"/>
      <c r="AF108" s="364"/>
      <c r="AG108" s="364"/>
      <c r="AH108" s="364"/>
      <c r="AI108" s="364"/>
      <c r="AJ108" s="364"/>
      <c r="AK108" s="364"/>
      <c r="AL108" s="364"/>
      <c r="AM108" s="364"/>
      <c r="AN108" s="364"/>
      <c r="AO108" s="364"/>
      <c r="AP108" s="364"/>
      <c r="AQ108" s="364"/>
      <c r="AR108" s="364"/>
      <c r="AS108" s="364"/>
      <c r="AT108" s="364"/>
      <c r="AU108" s="364"/>
      <c r="AV108" s="364"/>
      <c r="AW108" s="364"/>
      <c r="AX108" s="364"/>
      <c r="AY108" s="364"/>
      <c r="AZ108" s="364"/>
      <c r="BA108" s="364"/>
      <c r="BB108" s="364"/>
      <c r="BC108" s="364"/>
      <c r="BD108" s="364"/>
      <c r="BE108" s="364"/>
      <c r="BF108" s="364"/>
      <c r="BG108" s="364"/>
      <c r="BH108" s="364"/>
      <c r="BI108" s="364"/>
      <c r="BJ108" s="364"/>
      <c r="BK108" s="364"/>
      <c r="BL108" s="364"/>
      <c r="BM108" s="364"/>
      <c r="BN108" s="364"/>
      <c r="BO108" s="364"/>
      <c r="BP108" s="364"/>
      <c r="BQ108" s="364"/>
      <c r="BR108" s="364"/>
      <c r="BS108" s="364"/>
      <c r="BT108" s="364"/>
      <c r="BU108" s="364"/>
      <c r="BV108" s="364"/>
      <c r="BW108" s="364"/>
      <c r="BX108" s="373"/>
      <c r="BY108" s="373"/>
      <c r="BZ108" s="365"/>
    </row>
    <row r="109" spans="1:78" s="51" customFormat="1" x14ac:dyDescent="0.35">
      <c r="A109" s="44"/>
      <c r="B109" s="119" t="s">
        <v>446</v>
      </c>
      <c r="C109" s="4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364"/>
      <c r="AE109" s="364"/>
      <c r="AF109" s="364"/>
      <c r="AG109" s="364"/>
      <c r="AH109" s="364">
        <v>2667</v>
      </c>
      <c r="AI109" s="364">
        <v>2625</v>
      </c>
      <c r="AJ109" s="364">
        <v>2843</v>
      </c>
      <c r="AK109" s="364">
        <v>3354</v>
      </c>
      <c r="AL109" s="364">
        <v>3580</v>
      </c>
      <c r="AM109" s="364">
        <v>3735</v>
      </c>
      <c r="AN109" s="364">
        <v>3745</v>
      </c>
      <c r="AO109" s="364">
        <v>3710</v>
      </c>
      <c r="AP109" s="364">
        <v>3720</v>
      </c>
      <c r="AQ109" s="364">
        <v>3665</v>
      </c>
      <c r="AR109" s="364">
        <v>3082</v>
      </c>
      <c r="AS109" s="364">
        <v>2938</v>
      </c>
      <c r="AT109" s="364">
        <v>2922</v>
      </c>
      <c r="AU109" s="364">
        <v>2967</v>
      </c>
      <c r="AV109" s="364">
        <v>3034</v>
      </c>
      <c r="AW109" s="364">
        <v>3053</v>
      </c>
      <c r="AX109" s="364">
        <v>3006</v>
      </c>
      <c r="AY109" s="364">
        <v>2939</v>
      </c>
      <c r="AZ109" s="364">
        <v>2868</v>
      </c>
      <c r="BA109" s="364">
        <v>2754</v>
      </c>
      <c r="BB109" s="364">
        <v>2628</v>
      </c>
      <c r="BC109" s="364">
        <v>2438</v>
      </c>
      <c r="BD109" s="364">
        <v>2230</v>
      </c>
      <c r="BE109" s="364">
        <v>2093</v>
      </c>
      <c r="BF109" s="364">
        <v>1993</v>
      </c>
      <c r="BG109" s="364">
        <v>1824</v>
      </c>
      <c r="BH109" s="364">
        <v>1808</v>
      </c>
      <c r="BI109" s="364">
        <v>1753</v>
      </c>
      <c r="BJ109" s="364">
        <v>1674</v>
      </c>
      <c r="BK109" s="364">
        <v>1581</v>
      </c>
      <c r="BL109" s="364">
        <v>1533</v>
      </c>
      <c r="BM109" s="364">
        <v>1512</v>
      </c>
      <c r="BN109" s="364">
        <v>1502</v>
      </c>
      <c r="BO109" s="364">
        <v>1464</v>
      </c>
      <c r="BP109" s="364">
        <v>1455</v>
      </c>
      <c r="BQ109" s="364">
        <v>1428</v>
      </c>
      <c r="BR109" s="364">
        <v>1397</v>
      </c>
      <c r="BS109" s="364">
        <v>1344</v>
      </c>
      <c r="BT109" s="364">
        <v>1300</v>
      </c>
      <c r="BU109" s="364">
        <v>1248</v>
      </c>
      <c r="BV109" s="364">
        <v>1298</v>
      </c>
      <c r="BW109" s="364">
        <v>1286</v>
      </c>
      <c r="BX109" s="373">
        <v>1278</v>
      </c>
      <c r="BY109" s="373">
        <v>1276</v>
      </c>
      <c r="BZ109" s="365">
        <v>1273</v>
      </c>
    </row>
    <row r="110" spans="1:78" s="51" customFormat="1" x14ac:dyDescent="0.35">
      <c r="A110" s="44"/>
      <c r="B110" s="119" t="s">
        <v>447</v>
      </c>
      <c r="C110" s="4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c r="AD110" s="364"/>
      <c r="AE110" s="364"/>
      <c r="AF110" s="364"/>
      <c r="AG110" s="364"/>
      <c r="AH110" s="364"/>
      <c r="AI110" s="364"/>
      <c r="AJ110" s="364"/>
      <c r="AK110" s="364"/>
      <c r="AL110" s="364"/>
      <c r="AM110" s="364"/>
      <c r="AN110" s="364"/>
      <c r="AO110" s="364"/>
      <c r="AP110" s="364"/>
      <c r="AQ110" s="364"/>
      <c r="AR110" s="364"/>
      <c r="AS110" s="364"/>
      <c r="AT110" s="364"/>
      <c r="AU110" s="364"/>
      <c r="AV110" s="364">
        <v>354</v>
      </c>
      <c r="AW110" s="364">
        <v>449</v>
      </c>
      <c r="AX110" s="364">
        <v>546</v>
      </c>
      <c r="AY110" s="364">
        <v>649</v>
      </c>
      <c r="AZ110" s="364">
        <v>743</v>
      </c>
      <c r="BA110" s="364">
        <v>802</v>
      </c>
      <c r="BB110" s="364">
        <v>851</v>
      </c>
      <c r="BC110" s="364">
        <v>897</v>
      </c>
      <c r="BD110" s="364">
        <v>945</v>
      </c>
      <c r="BE110" s="364">
        <v>1026</v>
      </c>
      <c r="BF110" s="364">
        <v>1103</v>
      </c>
      <c r="BG110" s="364">
        <v>1266</v>
      </c>
      <c r="BH110" s="364">
        <v>1355</v>
      </c>
      <c r="BI110" s="364">
        <v>1416</v>
      </c>
      <c r="BJ110" s="364">
        <v>1480</v>
      </c>
      <c r="BK110" s="364">
        <v>1520</v>
      </c>
      <c r="BL110" s="364">
        <v>1583</v>
      </c>
      <c r="BM110" s="364">
        <v>1715</v>
      </c>
      <c r="BN110" s="364">
        <v>1804</v>
      </c>
      <c r="BO110" s="364">
        <v>1882</v>
      </c>
      <c r="BP110" s="364">
        <v>1939</v>
      </c>
      <c r="BQ110" s="364">
        <v>1933</v>
      </c>
      <c r="BR110" s="364">
        <v>1915</v>
      </c>
      <c r="BS110" s="364">
        <v>1913</v>
      </c>
      <c r="BT110" s="364">
        <v>1870</v>
      </c>
      <c r="BU110" s="364">
        <v>1819</v>
      </c>
      <c r="BV110" s="364">
        <v>1886</v>
      </c>
      <c r="BW110" s="364">
        <v>1867</v>
      </c>
      <c r="BX110" s="373">
        <v>1783</v>
      </c>
      <c r="BY110" s="373">
        <v>1776</v>
      </c>
      <c r="BZ110" s="365">
        <v>1767</v>
      </c>
    </row>
    <row r="111" spans="1:78" s="51" customFormat="1" x14ac:dyDescent="0.35">
      <c r="A111" s="44"/>
      <c r="B111" s="119" t="s">
        <v>448</v>
      </c>
      <c r="C111" s="44"/>
      <c r="D111" s="364"/>
      <c r="E111" s="364"/>
      <c r="F111" s="364"/>
      <c r="G111" s="364"/>
      <c r="H111" s="364"/>
      <c r="I111" s="364"/>
      <c r="J111" s="364"/>
      <c r="K111" s="364"/>
      <c r="L111" s="364"/>
      <c r="M111" s="364"/>
      <c r="N111" s="364"/>
      <c r="O111" s="364"/>
      <c r="P111" s="364"/>
      <c r="Q111" s="364"/>
      <c r="R111" s="364"/>
      <c r="S111" s="364"/>
      <c r="T111" s="364"/>
      <c r="U111" s="364"/>
      <c r="V111" s="364"/>
      <c r="W111" s="364"/>
      <c r="X111" s="364"/>
      <c r="Y111" s="364"/>
      <c r="Z111" s="364"/>
      <c r="AA111" s="364"/>
      <c r="AB111" s="364"/>
      <c r="AC111" s="364"/>
      <c r="AD111" s="364"/>
      <c r="AE111" s="364"/>
      <c r="AF111" s="364"/>
      <c r="AG111" s="364"/>
      <c r="AH111" s="364"/>
      <c r="AI111" s="364"/>
      <c r="AJ111" s="364"/>
      <c r="AK111" s="364"/>
      <c r="AL111" s="364"/>
      <c r="AM111" s="364"/>
      <c r="AN111" s="364"/>
      <c r="AO111" s="364"/>
      <c r="AP111" s="364"/>
      <c r="AQ111" s="364"/>
      <c r="AR111" s="364"/>
      <c r="AS111" s="364"/>
      <c r="AT111" s="364"/>
      <c r="AU111" s="364"/>
      <c r="AV111" s="364">
        <v>992</v>
      </c>
      <c r="AW111" s="364">
        <v>1100</v>
      </c>
      <c r="AX111" s="364">
        <v>1140</v>
      </c>
      <c r="AY111" s="364">
        <v>1168</v>
      </c>
      <c r="AZ111" s="364">
        <v>1128</v>
      </c>
      <c r="BA111" s="364">
        <v>1032</v>
      </c>
      <c r="BB111" s="364">
        <v>945</v>
      </c>
      <c r="BC111" s="364">
        <v>852</v>
      </c>
      <c r="BD111" s="364">
        <v>771</v>
      </c>
      <c r="BE111" s="364">
        <v>727</v>
      </c>
      <c r="BF111" s="364">
        <v>711</v>
      </c>
      <c r="BG111" s="364">
        <v>722</v>
      </c>
      <c r="BH111" s="364">
        <v>777</v>
      </c>
      <c r="BI111" s="364">
        <v>817</v>
      </c>
      <c r="BJ111" s="364">
        <v>868</v>
      </c>
      <c r="BK111" s="364">
        <v>934</v>
      </c>
      <c r="BL111" s="364">
        <v>1049</v>
      </c>
      <c r="BM111" s="364">
        <v>1320</v>
      </c>
      <c r="BN111" s="364">
        <v>1492</v>
      </c>
      <c r="BO111" s="364">
        <v>1586</v>
      </c>
      <c r="BP111" s="364">
        <v>1659</v>
      </c>
      <c r="BQ111" s="364">
        <v>1665</v>
      </c>
      <c r="BR111" s="364">
        <v>1609</v>
      </c>
      <c r="BS111" s="364">
        <v>1520</v>
      </c>
      <c r="BT111" s="364">
        <v>1424</v>
      </c>
      <c r="BU111" s="364">
        <v>1319</v>
      </c>
      <c r="BV111" s="364">
        <v>1442</v>
      </c>
      <c r="BW111" s="364">
        <v>1442</v>
      </c>
      <c r="BX111" s="373">
        <v>1425</v>
      </c>
      <c r="BY111" s="373">
        <v>1432</v>
      </c>
      <c r="BZ111" s="365">
        <v>1445</v>
      </c>
    </row>
    <row r="112" spans="1:78" s="51" customFormat="1" x14ac:dyDescent="0.35">
      <c r="A112" s="44"/>
      <c r="B112" s="265" t="s">
        <v>449</v>
      </c>
      <c r="C112" s="44"/>
      <c r="D112" s="364"/>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c r="AB112" s="364"/>
      <c r="AC112" s="364"/>
      <c r="AD112" s="364"/>
      <c r="AE112" s="364"/>
      <c r="AF112" s="364"/>
      <c r="AG112" s="364"/>
      <c r="AH112" s="364"/>
      <c r="AI112" s="364"/>
      <c r="AJ112" s="364"/>
      <c r="AK112" s="364"/>
      <c r="AL112" s="364"/>
      <c r="AM112" s="364"/>
      <c r="AN112" s="364"/>
      <c r="AO112" s="364"/>
      <c r="AP112" s="364"/>
      <c r="AQ112" s="364"/>
      <c r="AR112" s="364"/>
      <c r="AS112" s="364"/>
      <c r="AT112" s="364"/>
      <c r="AU112" s="364"/>
      <c r="AV112" s="364"/>
      <c r="AW112" s="364"/>
      <c r="AX112" s="364"/>
      <c r="AY112" s="364"/>
      <c r="AZ112" s="364"/>
      <c r="BA112" s="364"/>
      <c r="BB112" s="364"/>
      <c r="BC112" s="364"/>
      <c r="BD112" s="364"/>
      <c r="BE112" s="364"/>
      <c r="BF112" s="364"/>
      <c r="BG112" s="364"/>
      <c r="BH112" s="364">
        <v>60</v>
      </c>
      <c r="BI112" s="364">
        <v>60</v>
      </c>
      <c r="BJ112" s="364">
        <v>70</v>
      </c>
      <c r="BK112" s="364">
        <v>70</v>
      </c>
      <c r="BL112" s="364">
        <v>360</v>
      </c>
      <c r="BM112" s="364">
        <v>787</v>
      </c>
      <c r="BN112" s="364">
        <v>1067</v>
      </c>
      <c r="BO112" s="364">
        <v>1242</v>
      </c>
      <c r="BP112" s="364">
        <v>1358</v>
      </c>
      <c r="BQ112" s="364">
        <v>1402</v>
      </c>
      <c r="BR112" s="364">
        <v>1379</v>
      </c>
      <c r="BS112" s="364">
        <v>1318</v>
      </c>
      <c r="BT112" s="364">
        <v>1243</v>
      </c>
      <c r="BU112" s="364">
        <v>1153</v>
      </c>
      <c r="BV112" s="364">
        <v>1292</v>
      </c>
      <c r="BW112" s="364">
        <v>1305</v>
      </c>
      <c r="BX112" s="373">
        <v>1322</v>
      </c>
      <c r="BY112" s="373">
        <v>1336</v>
      </c>
      <c r="BZ112" s="365">
        <v>1356</v>
      </c>
    </row>
    <row r="113" spans="1:78" ht="26.25" customHeight="1" x14ac:dyDescent="0.35">
      <c r="A113" s="44"/>
      <c r="B113" s="119" t="s">
        <v>450</v>
      </c>
      <c r="D113" s="364"/>
      <c r="E113" s="364"/>
      <c r="F113" s="364"/>
      <c r="G113" s="364"/>
      <c r="H113" s="364"/>
      <c r="I113" s="364"/>
      <c r="J113" s="364"/>
      <c r="K113" s="364"/>
      <c r="L113" s="364"/>
      <c r="M113" s="364"/>
      <c r="N113" s="364"/>
      <c r="O113" s="364"/>
      <c r="P113" s="364"/>
      <c r="Q113" s="364"/>
      <c r="R113" s="364"/>
      <c r="S113" s="364"/>
      <c r="T113" s="364"/>
      <c r="U113" s="364"/>
      <c r="V113" s="364"/>
      <c r="W113" s="364"/>
      <c r="X113" s="364"/>
      <c r="Y113" s="364"/>
      <c r="Z113" s="364"/>
      <c r="AA113" s="364"/>
      <c r="AB113" s="364"/>
      <c r="AC113" s="364"/>
      <c r="AD113" s="364"/>
      <c r="AE113" s="364"/>
      <c r="AF113" s="364"/>
      <c r="AG113" s="364"/>
      <c r="AH113" s="364"/>
      <c r="AI113" s="364"/>
      <c r="AJ113" s="364"/>
      <c r="AK113" s="364"/>
      <c r="AL113" s="364"/>
      <c r="AM113" s="364"/>
      <c r="AN113" s="364"/>
      <c r="AO113" s="364"/>
      <c r="AP113" s="364"/>
      <c r="AQ113" s="364"/>
      <c r="AR113" s="364"/>
      <c r="AS113" s="364"/>
      <c r="AT113" s="364"/>
      <c r="AU113" s="364"/>
      <c r="AV113" s="364">
        <v>3387</v>
      </c>
      <c r="AW113" s="364">
        <v>3502</v>
      </c>
      <c r="AX113" s="364">
        <v>3552</v>
      </c>
      <c r="AY113" s="364">
        <v>3589</v>
      </c>
      <c r="AZ113" s="364">
        <v>3612</v>
      </c>
      <c r="BA113" s="364">
        <v>3556</v>
      </c>
      <c r="BB113" s="364">
        <v>3479</v>
      </c>
      <c r="BC113" s="364">
        <v>3335</v>
      </c>
      <c r="BD113" s="364">
        <v>3175</v>
      </c>
      <c r="BE113" s="364">
        <v>3119</v>
      </c>
      <c r="BF113" s="364">
        <v>3096</v>
      </c>
      <c r="BG113" s="364">
        <v>3090</v>
      </c>
      <c r="BH113" s="364">
        <v>3163</v>
      </c>
      <c r="BI113" s="364">
        <v>3169</v>
      </c>
      <c r="BJ113" s="364">
        <v>3153</v>
      </c>
      <c r="BK113" s="364">
        <v>3102</v>
      </c>
      <c r="BL113" s="364">
        <v>3117</v>
      </c>
      <c r="BM113" s="364">
        <v>3227</v>
      </c>
      <c r="BN113" s="364">
        <v>3306</v>
      </c>
      <c r="BO113" s="364">
        <v>3346</v>
      </c>
      <c r="BP113" s="364">
        <v>3394</v>
      </c>
      <c r="BQ113" s="364">
        <v>3361</v>
      </c>
      <c r="BR113" s="364">
        <v>3312</v>
      </c>
      <c r="BS113" s="364">
        <v>3257</v>
      </c>
      <c r="BT113" s="364">
        <v>3170</v>
      </c>
      <c r="BU113" s="364">
        <v>3067</v>
      </c>
      <c r="BV113" s="364">
        <v>3184</v>
      </c>
      <c r="BW113" s="364">
        <v>3154</v>
      </c>
      <c r="BX113" s="373">
        <v>3061</v>
      </c>
      <c r="BY113" s="373">
        <v>3052</v>
      </c>
      <c r="BZ113" s="365">
        <v>3040</v>
      </c>
    </row>
    <row r="114" spans="1:78" x14ac:dyDescent="0.35">
      <c r="A114" s="44"/>
      <c r="B114" s="119" t="s">
        <v>451</v>
      </c>
      <c r="D114" s="364"/>
      <c r="E114" s="364"/>
      <c r="F114" s="364"/>
      <c r="G114" s="364"/>
      <c r="H114" s="364"/>
      <c r="I114" s="364"/>
      <c r="J114" s="364"/>
      <c r="K114" s="364"/>
      <c r="L114" s="364"/>
      <c r="M114" s="364"/>
      <c r="N114" s="364"/>
      <c r="O114" s="364"/>
      <c r="P114" s="364"/>
      <c r="Q114" s="364"/>
      <c r="R114" s="364"/>
      <c r="S114" s="364"/>
      <c r="T114" s="364"/>
      <c r="U114" s="364"/>
      <c r="V114" s="364"/>
      <c r="W114" s="364"/>
      <c r="X114" s="364"/>
      <c r="Y114" s="364"/>
      <c r="Z114" s="364"/>
      <c r="AA114" s="364"/>
      <c r="AB114" s="364"/>
      <c r="AC114" s="364"/>
      <c r="AD114" s="364"/>
      <c r="AE114" s="364"/>
      <c r="AF114" s="364"/>
      <c r="AG114" s="364"/>
      <c r="AH114" s="364">
        <f t="shared" ref="AH114:AT114" si="23">AH140</f>
        <v>741</v>
      </c>
      <c r="AI114" s="364">
        <f t="shared" si="23"/>
        <v>689</v>
      </c>
      <c r="AJ114" s="364">
        <f t="shared" si="23"/>
        <v>713</v>
      </c>
      <c r="AK114" s="364">
        <f t="shared" si="23"/>
        <v>797</v>
      </c>
      <c r="AL114" s="364">
        <f t="shared" si="23"/>
        <v>851</v>
      </c>
      <c r="AM114" s="364">
        <f t="shared" si="23"/>
        <v>1015</v>
      </c>
      <c r="AN114" s="364">
        <f t="shared" si="23"/>
        <v>1080</v>
      </c>
      <c r="AO114" s="364">
        <f t="shared" si="23"/>
        <v>1150</v>
      </c>
      <c r="AP114" s="364">
        <f t="shared" si="23"/>
        <v>1180</v>
      </c>
      <c r="AQ114" s="364">
        <f t="shared" si="23"/>
        <v>1195</v>
      </c>
      <c r="AR114" s="364">
        <f t="shared" si="23"/>
        <v>914</v>
      </c>
      <c r="AS114" s="364">
        <f t="shared" si="23"/>
        <v>948</v>
      </c>
      <c r="AT114" s="364">
        <f t="shared" si="23"/>
        <v>1028</v>
      </c>
      <c r="AU114" s="364">
        <f>AU140</f>
        <v>1153</v>
      </c>
      <c r="AV114" s="364">
        <v>1346</v>
      </c>
      <c r="AW114" s="364">
        <v>1549</v>
      </c>
      <c r="AX114" s="364">
        <v>1686</v>
      </c>
      <c r="AY114" s="364">
        <v>1818</v>
      </c>
      <c r="AZ114" s="364">
        <v>1872</v>
      </c>
      <c r="BA114" s="364">
        <v>1834</v>
      </c>
      <c r="BB114" s="364">
        <v>1795</v>
      </c>
      <c r="BC114" s="364">
        <v>1749</v>
      </c>
      <c r="BD114" s="364">
        <v>1717</v>
      </c>
      <c r="BE114" s="364">
        <v>1753</v>
      </c>
      <c r="BF114" s="364">
        <v>1814</v>
      </c>
      <c r="BG114" s="364">
        <v>1988</v>
      </c>
      <c r="BH114" s="364">
        <v>2132</v>
      </c>
      <c r="BI114" s="364">
        <v>2233</v>
      </c>
      <c r="BJ114" s="364">
        <v>2347</v>
      </c>
      <c r="BK114" s="364">
        <v>2455</v>
      </c>
      <c r="BL114" s="364">
        <v>2633</v>
      </c>
      <c r="BM114" s="364">
        <v>3035</v>
      </c>
      <c r="BN114" s="364">
        <v>3296</v>
      </c>
      <c r="BO114" s="364">
        <v>3468</v>
      </c>
      <c r="BP114" s="364">
        <v>3598</v>
      </c>
      <c r="BQ114" s="364">
        <v>3597</v>
      </c>
      <c r="BR114" s="364">
        <v>3524</v>
      </c>
      <c r="BS114" s="364">
        <v>3433</v>
      </c>
      <c r="BT114" s="364">
        <v>3294</v>
      </c>
      <c r="BU114" s="364">
        <v>3138</v>
      </c>
      <c r="BV114" s="364">
        <v>3327</v>
      </c>
      <c r="BW114" s="364">
        <v>3309</v>
      </c>
      <c r="BX114" s="373">
        <v>3208</v>
      </c>
      <c r="BY114" s="373">
        <v>3208</v>
      </c>
      <c r="BZ114" s="365">
        <v>3212</v>
      </c>
    </row>
    <row r="115" spans="1:78" ht="26.25" customHeight="1" x14ac:dyDescent="0.35">
      <c r="A115" s="139"/>
      <c r="B115" s="139" t="s">
        <v>410</v>
      </c>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64"/>
      <c r="AE115" s="364"/>
      <c r="AF115" s="364"/>
      <c r="AG115" s="364"/>
      <c r="AH115" s="364"/>
      <c r="AI115" s="364"/>
      <c r="AJ115" s="364"/>
      <c r="AK115" s="364"/>
      <c r="AL115" s="364"/>
      <c r="AM115" s="364"/>
      <c r="AN115" s="364"/>
      <c r="AO115" s="364"/>
      <c r="AP115" s="364"/>
      <c r="AQ115" s="364"/>
      <c r="AR115" s="364"/>
      <c r="AS115" s="364"/>
      <c r="AT115" s="364"/>
      <c r="AU115" s="364"/>
      <c r="AV115" s="364"/>
      <c r="AW115" s="364"/>
      <c r="AX115" s="364"/>
      <c r="AY115" s="364"/>
      <c r="AZ115" s="364"/>
      <c r="BA115" s="364"/>
      <c r="BB115" s="364"/>
      <c r="BC115" s="364"/>
      <c r="BD115" s="364"/>
      <c r="BE115" s="364"/>
      <c r="BF115" s="364"/>
      <c r="BG115" s="364"/>
      <c r="BH115" s="364"/>
      <c r="BI115" s="364"/>
      <c r="BJ115" s="364"/>
      <c r="BK115" s="364"/>
      <c r="BL115" s="364"/>
      <c r="BM115" s="364"/>
      <c r="BN115" s="364"/>
      <c r="BO115" s="364"/>
      <c r="BP115" s="364"/>
      <c r="BQ115" s="364"/>
      <c r="BR115" s="364"/>
      <c r="BS115" s="364"/>
      <c r="BT115" s="364"/>
      <c r="BU115" s="364"/>
      <c r="BV115" s="364"/>
      <c r="BW115" s="364"/>
      <c r="BX115" s="373"/>
      <c r="BY115" s="373"/>
      <c r="BZ115" s="365"/>
    </row>
    <row r="116" spans="1:78" x14ac:dyDescent="0.35">
      <c r="A116" s="396"/>
      <c r="B116" s="61" t="s">
        <v>411</v>
      </c>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364"/>
      <c r="AE116" s="364"/>
      <c r="AF116" s="364"/>
      <c r="AG116" s="364"/>
      <c r="AH116" s="364"/>
      <c r="AI116" s="364"/>
      <c r="AJ116" s="364"/>
      <c r="AK116" s="364"/>
      <c r="AL116" s="364"/>
      <c r="AM116" s="364"/>
      <c r="AN116" s="364"/>
      <c r="AO116" s="364"/>
      <c r="AP116" s="364"/>
      <c r="AQ116" s="364"/>
      <c r="AR116" s="364"/>
      <c r="AS116" s="364"/>
      <c r="AT116" s="364"/>
      <c r="AU116" s="364"/>
      <c r="AV116" s="364"/>
      <c r="AW116" s="364"/>
      <c r="AX116" s="364"/>
      <c r="AY116" s="364"/>
      <c r="AZ116" s="364"/>
      <c r="BA116" s="364"/>
      <c r="BB116" s="364"/>
      <c r="BC116" s="364"/>
      <c r="BD116" s="364"/>
      <c r="BE116" s="364"/>
      <c r="BF116" s="364"/>
      <c r="BG116" s="364"/>
      <c r="BH116" s="364"/>
      <c r="BI116" s="364"/>
      <c r="BJ116" s="364"/>
      <c r="BK116" s="364"/>
      <c r="BL116" s="364">
        <v>370</v>
      </c>
      <c r="BM116" s="364">
        <v>580</v>
      </c>
      <c r="BN116" s="364">
        <v>643</v>
      </c>
      <c r="BO116" s="364">
        <v>696</v>
      </c>
      <c r="BP116" s="364">
        <v>744</v>
      </c>
      <c r="BQ116" s="364">
        <v>661</v>
      </c>
      <c r="BR116" s="364">
        <v>481</v>
      </c>
      <c r="BS116" s="364">
        <v>367</v>
      </c>
      <c r="BT116" s="364">
        <v>307</v>
      </c>
      <c r="BU116" s="364">
        <v>285</v>
      </c>
      <c r="BV116" s="364">
        <v>411</v>
      </c>
      <c r="BW116" s="364">
        <v>435</v>
      </c>
      <c r="BX116" s="373">
        <v>432</v>
      </c>
      <c r="BY116" s="373">
        <v>439</v>
      </c>
      <c r="BZ116" s="365">
        <v>442</v>
      </c>
    </row>
    <row r="117" spans="1:78" x14ac:dyDescent="0.35">
      <c r="A117" s="396"/>
      <c r="B117" s="61" t="s">
        <v>25</v>
      </c>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364"/>
      <c r="AE117" s="364"/>
      <c r="AF117" s="364"/>
      <c r="AG117" s="364"/>
      <c r="AH117" s="364"/>
      <c r="AI117" s="364"/>
      <c r="AJ117" s="364"/>
      <c r="AK117" s="364"/>
      <c r="AL117" s="364"/>
      <c r="AM117" s="364"/>
      <c r="AN117" s="364"/>
      <c r="AO117" s="364"/>
      <c r="AP117" s="364"/>
      <c r="AQ117" s="364"/>
      <c r="AR117" s="364"/>
      <c r="AS117" s="364"/>
      <c r="AT117" s="364"/>
      <c r="AU117" s="364"/>
      <c r="AV117" s="364"/>
      <c r="AW117" s="364"/>
      <c r="AX117" s="364"/>
      <c r="AY117" s="364"/>
      <c r="AZ117" s="364"/>
      <c r="BA117" s="364"/>
      <c r="BB117" s="364"/>
      <c r="BC117" s="364"/>
      <c r="BD117" s="364"/>
      <c r="BE117" s="364"/>
      <c r="BF117" s="364"/>
      <c r="BG117" s="364"/>
      <c r="BH117" s="364"/>
      <c r="BI117" s="364"/>
      <c r="BJ117" s="364"/>
      <c r="BK117" s="364"/>
      <c r="BL117" s="364">
        <v>1095</v>
      </c>
      <c r="BM117" s="364">
        <v>1161</v>
      </c>
      <c r="BN117" s="364">
        <v>1211</v>
      </c>
      <c r="BO117" s="364">
        <v>1240</v>
      </c>
      <c r="BP117" s="364">
        <v>1257</v>
      </c>
      <c r="BQ117" s="364">
        <v>1274</v>
      </c>
      <c r="BR117" s="364">
        <v>1331</v>
      </c>
      <c r="BS117" s="364">
        <v>1347</v>
      </c>
      <c r="BT117" s="364">
        <v>1325</v>
      </c>
      <c r="BU117" s="364">
        <v>1287</v>
      </c>
      <c r="BV117" s="364">
        <v>1326</v>
      </c>
      <c r="BW117" s="364">
        <v>1331</v>
      </c>
      <c r="BX117" s="373">
        <v>1287</v>
      </c>
      <c r="BY117" s="373">
        <v>1284</v>
      </c>
      <c r="BZ117" s="365">
        <v>1274</v>
      </c>
    </row>
    <row r="118" spans="1:78" x14ac:dyDescent="0.35">
      <c r="A118" s="396"/>
      <c r="B118" s="61" t="s">
        <v>412</v>
      </c>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c r="AD118" s="364"/>
      <c r="AE118" s="364"/>
      <c r="AF118" s="364"/>
      <c r="AG118" s="364"/>
      <c r="AH118" s="364"/>
      <c r="AI118" s="364"/>
      <c r="AJ118" s="364"/>
      <c r="AK118" s="364"/>
      <c r="AL118" s="364"/>
      <c r="AM118" s="364"/>
      <c r="AN118" s="364"/>
      <c r="AO118" s="364"/>
      <c r="AP118" s="364"/>
      <c r="AQ118" s="364"/>
      <c r="AR118" s="364"/>
      <c r="AS118" s="364"/>
      <c r="AT118" s="364"/>
      <c r="AU118" s="364"/>
      <c r="AV118" s="364"/>
      <c r="AW118" s="364"/>
      <c r="AX118" s="364"/>
      <c r="AY118" s="364"/>
      <c r="AZ118" s="364"/>
      <c r="BA118" s="364"/>
      <c r="BB118" s="364"/>
      <c r="BC118" s="364"/>
      <c r="BD118" s="364"/>
      <c r="BE118" s="364"/>
      <c r="BF118" s="364"/>
      <c r="BG118" s="364"/>
      <c r="BH118" s="364"/>
      <c r="BI118" s="364"/>
      <c r="BJ118" s="364"/>
      <c r="BK118" s="364"/>
      <c r="BL118" s="364">
        <v>628</v>
      </c>
      <c r="BM118" s="364">
        <v>606</v>
      </c>
      <c r="BN118" s="364">
        <v>566</v>
      </c>
      <c r="BO118" s="364">
        <v>506</v>
      </c>
      <c r="BP118" s="364">
        <v>461</v>
      </c>
      <c r="BQ118" s="364">
        <v>422</v>
      </c>
      <c r="BR118" s="364">
        <v>399</v>
      </c>
      <c r="BS118" s="364">
        <v>373</v>
      </c>
      <c r="BT118" s="364">
        <v>350</v>
      </c>
      <c r="BU118" s="364">
        <v>320</v>
      </c>
      <c r="BV118" s="364">
        <v>327</v>
      </c>
      <c r="BW118" s="364">
        <v>303</v>
      </c>
      <c r="BX118" s="373">
        <v>278</v>
      </c>
      <c r="BY118" s="373">
        <v>264</v>
      </c>
      <c r="BZ118" s="365">
        <v>257</v>
      </c>
    </row>
    <row r="119" spans="1:78" x14ac:dyDescent="0.35">
      <c r="A119" s="396"/>
      <c r="B119" s="61" t="s">
        <v>361</v>
      </c>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364"/>
      <c r="AE119" s="364"/>
      <c r="AF119" s="364"/>
      <c r="AG119" s="364"/>
      <c r="AH119" s="364"/>
      <c r="AI119" s="364"/>
      <c r="AJ119" s="364"/>
      <c r="AK119" s="364"/>
      <c r="AL119" s="364"/>
      <c r="AM119" s="364"/>
      <c r="AN119" s="364"/>
      <c r="AO119" s="364"/>
      <c r="AP119" s="364"/>
      <c r="AQ119" s="364"/>
      <c r="AR119" s="364"/>
      <c r="AS119" s="364"/>
      <c r="AT119" s="364"/>
      <c r="AU119" s="364"/>
      <c r="AV119" s="364"/>
      <c r="AW119" s="364"/>
      <c r="AX119" s="364"/>
      <c r="AY119" s="364"/>
      <c r="AZ119" s="364"/>
      <c r="BA119" s="364"/>
      <c r="BB119" s="364"/>
      <c r="BC119" s="364"/>
      <c r="BD119" s="364"/>
      <c r="BE119" s="364"/>
      <c r="BF119" s="364"/>
      <c r="BG119" s="364"/>
      <c r="BH119" s="364"/>
      <c r="BI119" s="364"/>
      <c r="BJ119" s="364"/>
      <c r="BK119" s="364"/>
      <c r="BL119" s="364">
        <v>77</v>
      </c>
      <c r="BM119" s="364">
        <v>88</v>
      </c>
      <c r="BN119" s="364">
        <v>103</v>
      </c>
      <c r="BO119" s="364">
        <v>115</v>
      </c>
      <c r="BP119" s="364">
        <v>130</v>
      </c>
      <c r="BQ119" s="364">
        <v>144</v>
      </c>
      <c r="BR119" s="364">
        <v>158</v>
      </c>
      <c r="BS119" s="364">
        <v>174</v>
      </c>
      <c r="BT119" s="364">
        <v>183</v>
      </c>
      <c r="BU119" s="364">
        <v>185</v>
      </c>
      <c r="BV119" s="364">
        <v>211</v>
      </c>
      <c r="BW119" s="364">
        <v>221</v>
      </c>
      <c r="BX119" s="373">
        <v>229</v>
      </c>
      <c r="BY119" s="373">
        <v>236</v>
      </c>
      <c r="BZ119" s="365">
        <v>244</v>
      </c>
    </row>
    <row r="120" spans="1:78" x14ac:dyDescent="0.35">
      <c r="A120" s="396"/>
      <c r="B120" s="61" t="s">
        <v>413</v>
      </c>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c r="AB120" s="364"/>
      <c r="AC120" s="364"/>
      <c r="AD120" s="364"/>
      <c r="AE120" s="364"/>
      <c r="AF120" s="364"/>
      <c r="AG120" s="364"/>
      <c r="AH120" s="364"/>
      <c r="AI120" s="364"/>
      <c r="AJ120" s="364"/>
      <c r="AK120" s="364"/>
      <c r="AL120" s="364"/>
      <c r="AM120" s="364"/>
      <c r="AN120" s="364"/>
      <c r="AO120" s="364"/>
      <c r="AP120" s="364"/>
      <c r="AQ120" s="364"/>
      <c r="AR120" s="364"/>
      <c r="AS120" s="364"/>
      <c r="AT120" s="364"/>
      <c r="AU120" s="364"/>
      <c r="AV120" s="364"/>
      <c r="AW120" s="364"/>
      <c r="AX120" s="364"/>
      <c r="AY120" s="364"/>
      <c r="AZ120" s="364"/>
      <c r="BA120" s="364"/>
      <c r="BB120" s="364"/>
      <c r="BC120" s="364"/>
      <c r="BD120" s="364"/>
      <c r="BE120" s="364"/>
      <c r="BF120" s="364"/>
      <c r="BG120" s="364"/>
      <c r="BH120" s="364"/>
      <c r="BI120" s="364"/>
      <c r="BJ120" s="364"/>
      <c r="BK120" s="364"/>
      <c r="BL120" s="364">
        <v>146</v>
      </c>
      <c r="BM120" s="364">
        <v>147</v>
      </c>
      <c r="BN120" s="364">
        <v>143</v>
      </c>
      <c r="BO120" s="364">
        <v>131</v>
      </c>
      <c r="BP120" s="364">
        <v>112</v>
      </c>
      <c r="BQ120" s="364">
        <v>98</v>
      </c>
      <c r="BR120" s="364">
        <v>86</v>
      </c>
      <c r="BS120" s="364">
        <v>71</v>
      </c>
      <c r="BT120" s="364">
        <v>57</v>
      </c>
      <c r="BU120" s="364">
        <v>41</v>
      </c>
      <c r="BV120" s="364">
        <v>33</v>
      </c>
      <c r="BW120" s="364">
        <v>31</v>
      </c>
      <c r="BX120" s="373">
        <v>24</v>
      </c>
      <c r="BY120" s="373">
        <v>24</v>
      </c>
      <c r="BZ120" s="365">
        <v>24</v>
      </c>
    </row>
    <row r="121" spans="1:78" ht="26.25" customHeight="1" x14ac:dyDescent="0.35">
      <c r="A121" s="396"/>
      <c r="B121" s="61" t="s">
        <v>414</v>
      </c>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364"/>
      <c r="AE121" s="364"/>
      <c r="AF121" s="364"/>
      <c r="AG121" s="364"/>
      <c r="AH121" s="364"/>
      <c r="AI121" s="364"/>
      <c r="AJ121" s="364"/>
      <c r="AK121" s="364"/>
      <c r="AL121" s="364"/>
      <c r="AM121" s="364"/>
      <c r="AN121" s="364"/>
      <c r="AO121" s="364"/>
      <c r="AP121" s="364"/>
      <c r="AQ121" s="364"/>
      <c r="AR121" s="364"/>
      <c r="AS121" s="364"/>
      <c r="AT121" s="364"/>
      <c r="AU121" s="364"/>
      <c r="AV121" s="364"/>
      <c r="AW121" s="364"/>
      <c r="AX121" s="364"/>
      <c r="AY121" s="364"/>
      <c r="AZ121" s="364"/>
      <c r="BA121" s="364"/>
      <c r="BB121" s="364"/>
      <c r="BC121" s="364"/>
      <c r="BD121" s="364"/>
      <c r="BE121" s="364"/>
      <c r="BF121" s="364"/>
      <c r="BG121" s="364"/>
      <c r="BH121" s="364"/>
      <c r="BI121" s="364"/>
      <c r="BJ121" s="364"/>
      <c r="BK121" s="364"/>
      <c r="BL121" s="364">
        <v>1150</v>
      </c>
      <c r="BM121" s="364">
        <v>1152</v>
      </c>
      <c r="BN121" s="364">
        <v>1150</v>
      </c>
      <c r="BO121" s="364">
        <v>1135</v>
      </c>
      <c r="BP121" s="364">
        <v>1101</v>
      </c>
      <c r="BQ121" s="364">
        <v>1066</v>
      </c>
      <c r="BR121" s="364">
        <v>1025</v>
      </c>
      <c r="BS121" s="364">
        <v>980</v>
      </c>
      <c r="BT121" s="364">
        <v>936</v>
      </c>
      <c r="BU121" s="364">
        <v>896</v>
      </c>
      <c r="BV121" s="364">
        <v>851</v>
      </c>
      <c r="BW121" s="364">
        <v>799</v>
      </c>
      <c r="BX121" s="373">
        <v>757</v>
      </c>
      <c r="BY121" s="373">
        <v>729</v>
      </c>
      <c r="BZ121" s="365">
        <v>705</v>
      </c>
    </row>
    <row r="122" spans="1:78" x14ac:dyDescent="0.35">
      <c r="A122" s="396"/>
      <c r="B122" s="61" t="s">
        <v>362</v>
      </c>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364"/>
      <c r="AE122" s="364"/>
      <c r="AF122" s="364"/>
      <c r="AG122" s="364"/>
      <c r="AH122" s="364"/>
      <c r="AI122" s="364"/>
      <c r="AJ122" s="364"/>
      <c r="AK122" s="364"/>
      <c r="AL122" s="364"/>
      <c r="AM122" s="364"/>
      <c r="AN122" s="364"/>
      <c r="AO122" s="364"/>
      <c r="AP122" s="364"/>
      <c r="AQ122" s="364"/>
      <c r="AR122" s="364"/>
      <c r="AS122" s="364"/>
      <c r="AT122" s="364"/>
      <c r="AU122" s="364"/>
      <c r="AV122" s="364"/>
      <c r="AW122" s="364"/>
      <c r="AX122" s="364"/>
      <c r="AY122" s="364"/>
      <c r="AZ122" s="364"/>
      <c r="BA122" s="364"/>
      <c r="BB122" s="364"/>
      <c r="BC122" s="364"/>
      <c r="BD122" s="364"/>
      <c r="BE122" s="364"/>
      <c r="BF122" s="364"/>
      <c r="BG122" s="364"/>
      <c r="BH122" s="364"/>
      <c r="BI122" s="364"/>
      <c r="BJ122" s="364"/>
      <c r="BK122" s="364"/>
      <c r="BL122" s="364">
        <v>26</v>
      </c>
      <c r="BM122" s="364">
        <v>30</v>
      </c>
      <c r="BN122" s="364">
        <v>37</v>
      </c>
      <c r="BO122" s="364">
        <v>42</v>
      </c>
      <c r="BP122" s="364">
        <v>49</v>
      </c>
      <c r="BQ122" s="364">
        <v>56</v>
      </c>
      <c r="BR122" s="364">
        <v>59</v>
      </c>
      <c r="BS122" s="364">
        <v>62</v>
      </c>
      <c r="BT122" s="364">
        <v>61</v>
      </c>
      <c r="BU122" s="364">
        <v>58</v>
      </c>
      <c r="BV122" s="364">
        <v>65</v>
      </c>
      <c r="BW122" s="364">
        <v>66</v>
      </c>
      <c r="BX122" s="373">
        <v>67</v>
      </c>
      <c r="BY122" s="373">
        <v>69</v>
      </c>
      <c r="BZ122" s="365">
        <v>71</v>
      </c>
    </row>
    <row r="123" spans="1:78" x14ac:dyDescent="0.35">
      <c r="A123" s="396"/>
      <c r="B123" s="61" t="s">
        <v>415</v>
      </c>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c r="AB123" s="364"/>
      <c r="AC123" s="364"/>
      <c r="AD123" s="364"/>
      <c r="AE123" s="364"/>
      <c r="AF123" s="364"/>
      <c r="AG123" s="364"/>
      <c r="AH123" s="364"/>
      <c r="AI123" s="364"/>
      <c r="AJ123" s="364"/>
      <c r="AK123" s="364"/>
      <c r="AL123" s="364"/>
      <c r="AM123" s="364"/>
      <c r="AN123" s="364"/>
      <c r="AO123" s="364"/>
      <c r="AP123" s="364"/>
      <c r="AQ123" s="364"/>
      <c r="AR123" s="364"/>
      <c r="AS123" s="364"/>
      <c r="AT123" s="364"/>
      <c r="AU123" s="364"/>
      <c r="AV123" s="364"/>
      <c r="AW123" s="364"/>
      <c r="AX123" s="364"/>
      <c r="AY123" s="364"/>
      <c r="AZ123" s="364"/>
      <c r="BA123" s="364"/>
      <c r="BB123" s="364"/>
      <c r="BC123" s="364"/>
      <c r="BD123" s="364"/>
      <c r="BE123" s="364"/>
      <c r="BF123" s="364"/>
      <c r="BG123" s="364"/>
      <c r="BH123" s="364"/>
      <c r="BI123" s="364"/>
      <c r="BJ123" s="364"/>
      <c r="BK123" s="364"/>
      <c r="BL123" s="364">
        <v>6</v>
      </c>
      <c r="BM123" s="364">
        <v>7</v>
      </c>
      <c r="BN123" s="364">
        <v>7</v>
      </c>
      <c r="BO123" s="364">
        <v>7</v>
      </c>
      <c r="BP123" s="364">
        <v>7</v>
      </c>
      <c r="BQ123" s="364">
        <v>7</v>
      </c>
      <c r="BR123" s="364">
        <v>7</v>
      </c>
      <c r="BS123" s="364">
        <v>7</v>
      </c>
      <c r="BT123" s="364">
        <v>7</v>
      </c>
      <c r="BU123" s="364">
        <v>8</v>
      </c>
      <c r="BV123" s="364">
        <v>9</v>
      </c>
      <c r="BW123" s="364">
        <v>10</v>
      </c>
      <c r="BX123" s="373">
        <v>10</v>
      </c>
      <c r="BY123" s="373">
        <v>10</v>
      </c>
      <c r="BZ123" s="365">
        <v>10</v>
      </c>
    </row>
    <row r="124" spans="1:78" x14ac:dyDescent="0.35">
      <c r="A124" s="396"/>
      <c r="B124" s="61" t="s">
        <v>32</v>
      </c>
      <c r="D124" s="364"/>
      <c r="E124" s="364"/>
      <c r="F124" s="364"/>
      <c r="G124" s="364"/>
      <c r="H124" s="364"/>
      <c r="I124" s="364"/>
      <c r="J124" s="364"/>
      <c r="K124" s="364"/>
      <c r="L124" s="364"/>
      <c r="M124" s="364"/>
      <c r="N124" s="364"/>
      <c r="O124" s="364"/>
      <c r="P124" s="364"/>
      <c r="Q124" s="364"/>
      <c r="R124" s="364"/>
      <c r="S124" s="364"/>
      <c r="T124" s="364"/>
      <c r="U124" s="364"/>
      <c r="V124" s="364"/>
      <c r="W124" s="364"/>
      <c r="X124" s="364"/>
      <c r="Y124" s="364"/>
      <c r="Z124" s="364"/>
      <c r="AA124" s="364"/>
      <c r="AB124" s="364"/>
      <c r="AC124" s="364"/>
      <c r="AD124" s="364"/>
      <c r="AE124" s="364"/>
      <c r="AF124" s="364"/>
      <c r="AG124" s="364"/>
      <c r="AH124" s="364"/>
      <c r="AI124" s="364"/>
      <c r="AJ124" s="364"/>
      <c r="AK124" s="364"/>
      <c r="AL124" s="364"/>
      <c r="AM124" s="364"/>
      <c r="AN124" s="364"/>
      <c r="AO124" s="364"/>
      <c r="AP124" s="364"/>
      <c r="AQ124" s="364"/>
      <c r="AR124" s="364"/>
      <c r="AS124" s="364"/>
      <c r="AT124" s="364"/>
      <c r="AU124" s="364"/>
      <c r="AV124" s="364"/>
      <c r="AW124" s="364"/>
      <c r="AX124" s="364"/>
      <c r="AY124" s="364"/>
      <c r="AZ124" s="364"/>
      <c r="BA124" s="364"/>
      <c r="BB124" s="364"/>
      <c r="BC124" s="364"/>
      <c r="BD124" s="364"/>
      <c r="BE124" s="364"/>
      <c r="BF124" s="364"/>
      <c r="BG124" s="364"/>
      <c r="BH124" s="364"/>
      <c r="BI124" s="364"/>
      <c r="BJ124" s="364"/>
      <c r="BK124" s="364"/>
      <c r="BL124" s="364">
        <v>239</v>
      </c>
      <c r="BM124" s="364">
        <v>245</v>
      </c>
      <c r="BN124" s="364">
        <v>251</v>
      </c>
      <c r="BO124" s="364">
        <v>259</v>
      </c>
      <c r="BP124" s="364">
        <v>285</v>
      </c>
      <c r="BQ124" s="364">
        <v>300</v>
      </c>
      <c r="BR124" s="364">
        <v>320</v>
      </c>
      <c r="BS124" s="364">
        <v>339</v>
      </c>
      <c r="BT124" s="364">
        <v>355</v>
      </c>
      <c r="BU124" s="364">
        <v>366</v>
      </c>
      <c r="BV124" s="364">
        <v>374</v>
      </c>
      <c r="BW124" s="364">
        <v>380</v>
      </c>
      <c r="BX124" s="373">
        <v>388</v>
      </c>
      <c r="BY124" s="373">
        <v>407</v>
      </c>
      <c r="BZ124" s="365">
        <v>430</v>
      </c>
    </row>
    <row r="125" spans="1:78" x14ac:dyDescent="0.35">
      <c r="A125" s="396"/>
      <c r="B125" s="61" t="s">
        <v>453</v>
      </c>
      <c r="D125" s="364"/>
      <c r="E125" s="364"/>
      <c r="F125" s="364"/>
      <c r="G125" s="364"/>
      <c r="H125" s="364"/>
      <c r="I125" s="364"/>
      <c r="J125" s="364"/>
      <c r="K125" s="364"/>
      <c r="L125" s="364"/>
      <c r="M125" s="364"/>
      <c r="N125" s="364"/>
      <c r="O125" s="364"/>
      <c r="P125" s="364"/>
      <c r="Q125" s="364"/>
      <c r="R125" s="364"/>
      <c r="S125" s="364"/>
      <c r="T125" s="364"/>
      <c r="U125" s="364"/>
      <c r="V125" s="364"/>
      <c r="W125" s="364"/>
      <c r="X125" s="364"/>
      <c r="Y125" s="364"/>
      <c r="Z125" s="364"/>
      <c r="AA125" s="364"/>
      <c r="AB125" s="364"/>
      <c r="AC125" s="364"/>
      <c r="AD125" s="364"/>
      <c r="AE125" s="364"/>
      <c r="AF125" s="364"/>
      <c r="AG125" s="364"/>
      <c r="AH125" s="364"/>
      <c r="AI125" s="364"/>
      <c r="AJ125" s="364"/>
      <c r="AK125" s="364"/>
      <c r="AL125" s="364"/>
      <c r="AM125" s="364"/>
      <c r="AN125" s="364"/>
      <c r="AO125" s="364"/>
      <c r="AP125" s="364"/>
      <c r="AQ125" s="364"/>
      <c r="AR125" s="364"/>
      <c r="AS125" s="364"/>
      <c r="AT125" s="364"/>
      <c r="AU125" s="364"/>
      <c r="AV125" s="364"/>
      <c r="AW125" s="364"/>
      <c r="AX125" s="364"/>
      <c r="AY125" s="364"/>
      <c r="AZ125" s="364"/>
      <c r="BA125" s="364"/>
      <c r="BB125" s="364"/>
      <c r="BC125" s="364"/>
      <c r="BD125" s="364"/>
      <c r="BE125" s="364"/>
      <c r="BF125" s="364"/>
      <c r="BG125" s="364"/>
      <c r="BH125" s="364"/>
      <c r="BI125" s="364"/>
      <c r="BJ125" s="364"/>
      <c r="BK125" s="364"/>
      <c r="BL125" s="364">
        <v>429</v>
      </c>
      <c r="BM125" s="364">
        <v>531</v>
      </c>
      <c r="BN125" s="364">
        <v>686</v>
      </c>
      <c r="BO125" s="364">
        <v>802</v>
      </c>
      <c r="BP125" s="364">
        <v>905</v>
      </c>
      <c r="BQ125" s="364">
        <v>998</v>
      </c>
      <c r="BR125" s="364">
        <v>1056</v>
      </c>
      <c r="BS125" s="364">
        <v>1056</v>
      </c>
      <c r="BT125" s="364">
        <v>1012</v>
      </c>
      <c r="BU125" s="364">
        <v>941</v>
      </c>
      <c r="BV125" s="364">
        <v>1019</v>
      </c>
      <c r="BW125" s="364">
        <v>1020</v>
      </c>
      <c r="BX125" s="373">
        <v>1015</v>
      </c>
      <c r="BY125" s="373">
        <v>1021</v>
      </c>
      <c r="BZ125" s="365">
        <v>1029</v>
      </c>
    </row>
    <row r="126" spans="1:78" ht="26.25" customHeight="1" x14ac:dyDescent="0.35">
      <c r="A126" s="396"/>
      <c r="B126" s="238" t="s">
        <v>417</v>
      </c>
      <c r="D126" s="364"/>
      <c r="E126" s="364"/>
      <c r="F126" s="364"/>
      <c r="G126" s="364"/>
      <c r="H126" s="364"/>
      <c r="I126" s="364"/>
      <c r="J126" s="364"/>
      <c r="K126" s="364"/>
      <c r="L126" s="364"/>
      <c r="M126" s="364"/>
      <c r="N126" s="364"/>
      <c r="O126" s="364"/>
      <c r="P126" s="364"/>
      <c r="Q126" s="364"/>
      <c r="R126" s="364"/>
      <c r="S126" s="364"/>
      <c r="T126" s="364"/>
      <c r="U126" s="364"/>
      <c r="V126" s="364"/>
      <c r="W126" s="364"/>
      <c r="X126" s="364"/>
      <c r="Y126" s="364"/>
      <c r="Z126" s="364"/>
      <c r="AA126" s="364"/>
      <c r="AB126" s="364"/>
      <c r="AC126" s="364"/>
      <c r="AD126" s="364"/>
      <c r="AE126" s="364"/>
      <c r="AF126" s="364"/>
      <c r="AG126" s="364"/>
      <c r="AH126" s="364"/>
      <c r="AI126" s="364"/>
      <c r="AJ126" s="364"/>
      <c r="AK126" s="364"/>
      <c r="AL126" s="364"/>
      <c r="AM126" s="364"/>
      <c r="AN126" s="364"/>
      <c r="AO126" s="364"/>
      <c r="AP126" s="364"/>
      <c r="AQ126" s="364"/>
      <c r="AR126" s="364">
        <f t="shared" ref="AR126:BK126" si="24">AR129</f>
        <v>2178</v>
      </c>
      <c r="AS126" s="364">
        <f t="shared" si="24"/>
        <v>2116</v>
      </c>
      <c r="AT126" s="364">
        <f t="shared" si="24"/>
        <v>2076</v>
      </c>
      <c r="AU126" s="364">
        <f t="shared" si="24"/>
        <v>1981</v>
      </c>
      <c r="AV126" s="364">
        <f t="shared" si="24"/>
        <v>1929</v>
      </c>
      <c r="AW126" s="364">
        <f t="shared" si="24"/>
        <v>1955</v>
      </c>
      <c r="AX126" s="364">
        <f t="shared" si="24"/>
        <v>1937</v>
      </c>
      <c r="AY126" s="364">
        <f t="shared" si="24"/>
        <v>1917</v>
      </c>
      <c r="AZ126" s="364">
        <f t="shared" si="24"/>
        <v>1886</v>
      </c>
      <c r="BA126" s="364">
        <f t="shared" si="24"/>
        <v>1844</v>
      </c>
      <c r="BB126" s="364">
        <f t="shared" si="24"/>
        <v>1798</v>
      </c>
      <c r="BC126" s="364">
        <f t="shared" si="24"/>
        <v>1726</v>
      </c>
      <c r="BD126" s="364">
        <f t="shared" si="24"/>
        <v>1664</v>
      </c>
      <c r="BE126" s="364">
        <f t="shared" si="24"/>
        <v>1637</v>
      </c>
      <c r="BF126" s="364">
        <f t="shared" si="24"/>
        <v>1612</v>
      </c>
      <c r="BG126" s="364">
        <f t="shared" si="24"/>
        <v>1546</v>
      </c>
      <c r="BH126" s="364">
        <f t="shared" si="24"/>
        <v>1554</v>
      </c>
      <c r="BI126" s="364">
        <f t="shared" si="24"/>
        <v>1491</v>
      </c>
      <c r="BJ126" s="364">
        <f t="shared" si="24"/>
        <v>1503</v>
      </c>
      <c r="BK126" s="364">
        <f t="shared" si="24"/>
        <v>1509</v>
      </c>
      <c r="BL126" s="364">
        <v>1541</v>
      </c>
      <c r="BM126" s="364">
        <v>1566</v>
      </c>
      <c r="BN126" s="364">
        <v>1574</v>
      </c>
      <c r="BO126" s="364">
        <v>1576</v>
      </c>
      <c r="BP126" s="364">
        <v>1551</v>
      </c>
      <c r="BQ126" s="364">
        <v>1505</v>
      </c>
      <c r="BR126" s="364">
        <v>1464</v>
      </c>
      <c r="BS126" s="364">
        <v>1417</v>
      </c>
      <c r="BT126" s="364">
        <v>1364</v>
      </c>
      <c r="BU126" s="364">
        <v>1305</v>
      </c>
      <c r="BV126" s="364">
        <v>1233</v>
      </c>
      <c r="BW126" s="364">
        <v>1179</v>
      </c>
      <c r="BX126" s="373">
        <v>1145</v>
      </c>
      <c r="BY126" s="373">
        <v>1136</v>
      </c>
      <c r="BZ126" s="365">
        <v>1135</v>
      </c>
    </row>
    <row r="127" spans="1:78" x14ac:dyDescent="0.35">
      <c r="A127" s="396"/>
      <c r="B127" s="238" t="s">
        <v>418</v>
      </c>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364"/>
      <c r="AE127" s="364"/>
      <c r="AF127" s="364"/>
      <c r="AG127" s="364"/>
      <c r="AH127" s="364"/>
      <c r="AI127" s="364"/>
      <c r="AJ127" s="364"/>
      <c r="AK127" s="364"/>
      <c r="AL127" s="364"/>
      <c r="AM127" s="364"/>
      <c r="AN127" s="364"/>
      <c r="AO127" s="364"/>
      <c r="AP127" s="364"/>
      <c r="AQ127" s="364"/>
      <c r="AR127" s="364">
        <v>1818</v>
      </c>
      <c r="AS127" s="364">
        <v>1771</v>
      </c>
      <c r="AT127" s="364">
        <v>1875</v>
      </c>
      <c r="AU127" s="364">
        <v>2138</v>
      </c>
      <c r="AV127" s="364">
        <v>2450</v>
      </c>
      <c r="AW127" s="364">
        <v>2646</v>
      </c>
      <c r="AX127" s="364">
        <v>2755</v>
      </c>
      <c r="AY127" s="364">
        <v>2840</v>
      </c>
      <c r="AZ127" s="364">
        <v>2854</v>
      </c>
      <c r="BA127" s="364">
        <v>2744</v>
      </c>
      <c r="BB127" s="364">
        <v>2625</v>
      </c>
      <c r="BC127" s="364">
        <v>2461</v>
      </c>
      <c r="BD127" s="364">
        <v>2282</v>
      </c>
      <c r="BE127" s="364">
        <v>2209</v>
      </c>
      <c r="BF127" s="364">
        <v>2194</v>
      </c>
      <c r="BG127" s="364">
        <v>2267</v>
      </c>
      <c r="BH127" s="364">
        <v>2387</v>
      </c>
      <c r="BI127" s="364">
        <v>2495</v>
      </c>
      <c r="BJ127" s="364">
        <v>2518</v>
      </c>
      <c r="BK127" s="364">
        <v>2527</v>
      </c>
      <c r="BL127" s="364">
        <v>2625</v>
      </c>
      <c r="BM127" s="364">
        <v>2981</v>
      </c>
      <c r="BN127" s="364">
        <v>3224</v>
      </c>
      <c r="BO127" s="364">
        <v>3356</v>
      </c>
      <c r="BP127" s="364">
        <v>3502</v>
      </c>
      <c r="BQ127" s="364">
        <v>3520</v>
      </c>
      <c r="BR127" s="364">
        <v>3457</v>
      </c>
      <c r="BS127" s="364">
        <v>3360</v>
      </c>
      <c r="BT127" s="364">
        <v>3230</v>
      </c>
      <c r="BU127" s="364">
        <v>3081</v>
      </c>
      <c r="BV127" s="364">
        <v>3393</v>
      </c>
      <c r="BW127" s="364">
        <v>3416</v>
      </c>
      <c r="BX127" s="373">
        <v>3341</v>
      </c>
      <c r="BY127" s="373">
        <v>3348</v>
      </c>
      <c r="BZ127" s="365">
        <v>3351</v>
      </c>
    </row>
    <row r="128" spans="1:78" ht="26.25" customHeight="1" x14ac:dyDescent="0.35">
      <c r="A128" s="238"/>
      <c r="B128" s="238" t="s">
        <v>419</v>
      </c>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c r="AD128" s="364"/>
      <c r="AE128" s="364"/>
      <c r="AF128" s="364"/>
      <c r="AG128" s="364"/>
      <c r="AH128" s="364"/>
      <c r="AI128" s="364"/>
      <c r="AJ128" s="364"/>
      <c r="AK128" s="364"/>
      <c r="AL128" s="364"/>
      <c r="AM128" s="364"/>
      <c r="AN128" s="364"/>
      <c r="AO128" s="364"/>
      <c r="AP128" s="364"/>
      <c r="AQ128" s="364"/>
      <c r="AR128" s="364"/>
      <c r="AS128" s="364"/>
      <c r="AT128" s="364"/>
      <c r="AU128" s="364"/>
      <c r="AV128" s="364"/>
      <c r="AW128" s="364"/>
      <c r="AX128" s="364"/>
      <c r="AY128" s="364"/>
      <c r="AZ128" s="364"/>
      <c r="BA128" s="364"/>
      <c r="BB128" s="364"/>
      <c r="BC128" s="364"/>
      <c r="BD128" s="364"/>
      <c r="BE128" s="364"/>
      <c r="BF128" s="364"/>
      <c r="BG128" s="364"/>
      <c r="BH128" s="364"/>
      <c r="BI128" s="364"/>
      <c r="BJ128" s="364"/>
      <c r="BK128" s="364"/>
      <c r="BL128" s="364"/>
      <c r="BM128" s="364"/>
      <c r="BN128" s="364"/>
      <c r="BO128" s="364"/>
      <c r="BP128" s="364"/>
      <c r="BQ128" s="364"/>
      <c r="BR128" s="364"/>
      <c r="BS128" s="364"/>
      <c r="BT128" s="364"/>
      <c r="BU128" s="364"/>
      <c r="BV128" s="364"/>
      <c r="BW128" s="364"/>
      <c r="BX128" s="373"/>
      <c r="BY128" s="373"/>
      <c r="BZ128" s="365"/>
    </row>
    <row r="129" spans="1:78" x14ac:dyDescent="0.35">
      <c r="A129" s="44"/>
      <c r="B129" s="119" t="s">
        <v>454</v>
      </c>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364"/>
      <c r="AE129" s="364"/>
      <c r="AF129" s="364"/>
      <c r="AG129" s="364"/>
      <c r="AH129" s="364"/>
      <c r="AI129" s="364"/>
      <c r="AJ129" s="364"/>
      <c r="AK129" s="364"/>
      <c r="AL129" s="364"/>
      <c r="AM129" s="364"/>
      <c r="AN129" s="364"/>
      <c r="AO129" s="364"/>
      <c r="AP129" s="364"/>
      <c r="AQ129" s="364"/>
      <c r="AR129" s="364">
        <v>2178</v>
      </c>
      <c r="AS129" s="364">
        <v>2116</v>
      </c>
      <c r="AT129" s="364">
        <v>2076</v>
      </c>
      <c r="AU129" s="364">
        <v>1981</v>
      </c>
      <c r="AV129" s="364">
        <v>1929</v>
      </c>
      <c r="AW129" s="364">
        <v>1955</v>
      </c>
      <c r="AX129" s="364">
        <v>1937</v>
      </c>
      <c r="AY129" s="364">
        <v>1917</v>
      </c>
      <c r="AZ129" s="364">
        <v>1886</v>
      </c>
      <c r="BA129" s="364">
        <v>1844</v>
      </c>
      <c r="BB129" s="364">
        <v>1798</v>
      </c>
      <c r="BC129" s="364">
        <v>1726</v>
      </c>
      <c r="BD129" s="364">
        <v>1664</v>
      </c>
      <c r="BE129" s="364">
        <v>1637</v>
      </c>
      <c r="BF129" s="364">
        <v>1612</v>
      </c>
      <c r="BG129" s="364">
        <v>1546</v>
      </c>
      <c r="BH129" s="364">
        <v>1554</v>
      </c>
      <c r="BI129" s="364">
        <v>1491</v>
      </c>
      <c r="BJ129" s="364">
        <v>1503</v>
      </c>
      <c r="BK129" s="364">
        <v>1509</v>
      </c>
      <c r="BL129" s="364">
        <v>1541</v>
      </c>
      <c r="BM129" s="364">
        <v>1566</v>
      </c>
      <c r="BN129" s="364">
        <v>1574</v>
      </c>
      <c r="BO129" s="364">
        <v>1576</v>
      </c>
      <c r="BP129" s="364">
        <v>1551</v>
      </c>
      <c r="BQ129" s="364">
        <v>1505</v>
      </c>
      <c r="BR129" s="364">
        <v>1464</v>
      </c>
      <c r="BS129" s="364">
        <v>1417</v>
      </c>
      <c r="BT129" s="364">
        <v>1364</v>
      </c>
      <c r="BU129" s="364"/>
      <c r="BV129" s="364"/>
      <c r="BW129" s="364"/>
      <c r="BX129" s="373"/>
      <c r="BY129" s="373"/>
      <c r="BZ129" s="365"/>
    </row>
    <row r="130" spans="1:78" x14ac:dyDescent="0.35">
      <c r="A130" s="44"/>
      <c r="B130" s="119" t="s">
        <v>365</v>
      </c>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c r="AD130" s="364"/>
      <c r="AE130" s="364"/>
      <c r="AF130" s="364"/>
      <c r="AG130" s="364"/>
      <c r="AH130" s="364"/>
      <c r="AI130" s="364"/>
      <c r="AJ130" s="364"/>
      <c r="AK130" s="364"/>
      <c r="AL130" s="364"/>
      <c r="AM130" s="364"/>
      <c r="AN130" s="364"/>
      <c r="AO130" s="364"/>
      <c r="AP130" s="364"/>
      <c r="AQ130" s="364"/>
      <c r="AR130" s="364">
        <v>239</v>
      </c>
      <c r="AS130" s="364">
        <v>267</v>
      </c>
      <c r="AT130" s="364">
        <v>311</v>
      </c>
      <c r="AU130" s="364">
        <v>359</v>
      </c>
      <c r="AV130" s="364">
        <v>416</v>
      </c>
      <c r="AW130" s="364">
        <v>491</v>
      </c>
      <c r="AX130" s="364">
        <v>568</v>
      </c>
      <c r="AY130" s="364">
        <v>626</v>
      </c>
      <c r="AZ130" s="364">
        <v>655</v>
      </c>
      <c r="BA130" s="364">
        <v>693</v>
      </c>
      <c r="BB130" s="364">
        <v>735</v>
      </c>
      <c r="BC130" s="364">
        <v>759</v>
      </c>
      <c r="BD130" s="364">
        <v>771</v>
      </c>
      <c r="BE130" s="364">
        <v>798</v>
      </c>
      <c r="BF130" s="364">
        <v>837</v>
      </c>
      <c r="BG130" s="364">
        <v>899</v>
      </c>
      <c r="BH130" s="364">
        <v>956</v>
      </c>
      <c r="BI130" s="364">
        <v>1007</v>
      </c>
      <c r="BJ130" s="364">
        <v>1014</v>
      </c>
      <c r="BK130" s="364">
        <v>1003</v>
      </c>
      <c r="BL130" s="364">
        <v>1051</v>
      </c>
      <c r="BM130" s="364">
        <v>1092</v>
      </c>
      <c r="BN130" s="364">
        <v>1136</v>
      </c>
      <c r="BO130" s="364">
        <v>1167</v>
      </c>
      <c r="BP130" s="364">
        <v>1177</v>
      </c>
      <c r="BQ130" s="364">
        <v>1202</v>
      </c>
      <c r="BR130" s="364">
        <v>1287</v>
      </c>
      <c r="BS130" s="364">
        <v>1342</v>
      </c>
      <c r="BT130" s="364">
        <v>1345</v>
      </c>
      <c r="BU130" s="364"/>
      <c r="BV130" s="364"/>
      <c r="BW130" s="364"/>
      <c r="BX130" s="373"/>
      <c r="BY130" s="373"/>
      <c r="BZ130" s="365"/>
    </row>
    <row r="131" spans="1:78" x14ac:dyDescent="0.35">
      <c r="A131" s="44"/>
      <c r="B131" s="119" t="s">
        <v>421</v>
      </c>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364"/>
      <c r="AE131" s="364"/>
      <c r="AF131" s="364"/>
      <c r="AG131" s="364"/>
      <c r="AH131" s="364"/>
      <c r="AI131" s="364"/>
      <c r="AJ131" s="364"/>
      <c r="AK131" s="364"/>
      <c r="AL131" s="364"/>
      <c r="AM131" s="364"/>
      <c r="AN131" s="364"/>
      <c r="AO131" s="364"/>
      <c r="AP131" s="364"/>
      <c r="AQ131" s="364"/>
      <c r="AR131" s="364">
        <v>551</v>
      </c>
      <c r="AS131" s="364">
        <v>558</v>
      </c>
      <c r="AT131" s="364">
        <v>602</v>
      </c>
      <c r="AU131" s="364">
        <v>692</v>
      </c>
      <c r="AV131" s="364">
        <v>770</v>
      </c>
      <c r="AW131" s="364">
        <v>817</v>
      </c>
      <c r="AX131" s="364">
        <v>858</v>
      </c>
      <c r="AY131" s="364">
        <v>895</v>
      </c>
      <c r="AZ131" s="364">
        <v>911</v>
      </c>
      <c r="BA131" s="364">
        <v>911</v>
      </c>
      <c r="BB131" s="364">
        <v>902</v>
      </c>
      <c r="BC131" s="364">
        <v>875</v>
      </c>
      <c r="BD131" s="364">
        <v>811</v>
      </c>
      <c r="BE131" s="364">
        <v>781</v>
      </c>
      <c r="BF131" s="364">
        <v>763</v>
      </c>
      <c r="BG131" s="364">
        <v>776</v>
      </c>
      <c r="BH131" s="364">
        <v>813</v>
      </c>
      <c r="BI131" s="364">
        <v>845</v>
      </c>
      <c r="BJ131" s="364">
        <v>845</v>
      </c>
      <c r="BK131" s="364">
        <v>851</v>
      </c>
      <c r="BL131" s="364">
        <v>816</v>
      </c>
      <c r="BM131" s="364">
        <v>880</v>
      </c>
      <c r="BN131" s="364">
        <v>968</v>
      </c>
      <c r="BO131" s="364">
        <v>1005</v>
      </c>
      <c r="BP131" s="364">
        <v>1041</v>
      </c>
      <c r="BQ131" s="364">
        <v>1043</v>
      </c>
      <c r="BR131" s="364">
        <v>1016</v>
      </c>
      <c r="BS131" s="364">
        <v>980</v>
      </c>
      <c r="BT131" s="364">
        <v>940</v>
      </c>
      <c r="BU131" s="364"/>
      <c r="BV131" s="364"/>
      <c r="BW131" s="364"/>
      <c r="BX131" s="373"/>
      <c r="BY131" s="373"/>
      <c r="BZ131" s="365"/>
    </row>
    <row r="132" spans="1:78" x14ac:dyDescent="0.35">
      <c r="A132" s="44"/>
      <c r="B132" s="119" t="s">
        <v>320</v>
      </c>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364"/>
      <c r="AE132" s="364"/>
      <c r="AF132" s="364"/>
      <c r="AG132" s="364"/>
      <c r="AH132" s="364"/>
      <c r="AI132" s="364"/>
      <c r="AJ132" s="364"/>
      <c r="AK132" s="364"/>
      <c r="AL132" s="364"/>
      <c r="AM132" s="364"/>
      <c r="AN132" s="364"/>
      <c r="AO132" s="364"/>
      <c r="AP132" s="364"/>
      <c r="AQ132" s="364"/>
      <c r="AR132" s="364">
        <v>704</v>
      </c>
      <c r="AS132" s="364">
        <v>639</v>
      </c>
      <c r="AT132" s="364">
        <v>626</v>
      </c>
      <c r="AU132" s="364">
        <v>778</v>
      </c>
      <c r="AV132" s="364">
        <v>951</v>
      </c>
      <c r="AW132" s="364">
        <v>979</v>
      </c>
      <c r="AX132" s="364">
        <v>947</v>
      </c>
      <c r="AY132" s="364">
        <v>875</v>
      </c>
      <c r="AZ132" s="364">
        <v>791</v>
      </c>
      <c r="BA132" s="364">
        <v>626</v>
      </c>
      <c r="BB132" s="364">
        <v>514</v>
      </c>
      <c r="BC132" s="364">
        <v>425</v>
      </c>
      <c r="BD132" s="364">
        <v>354</v>
      </c>
      <c r="BE132" s="364">
        <v>308</v>
      </c>
      <c r="BF132" s="364">
        <v>285</v>
      </c>
      <c r="BG132" s="364">
        <v>284</v>
      </c>
      <c r="BH132" s="364">
        <v>290</v>
      </c>
      <c r="BI132" s="364">
        <v>300</v>
      </c>
      <c r="BJ132" s="364">
        <v>314</v>
      </c>
      <c r="BK132" s="364">
        <v>303</v>
      </c>
      <c r="BL132" s="364">
        <v>410</v>
      </c>
      <c r="BM132" s="364">
        <v>545</v>
      </c>
      <c r="BN132" s="364">
        <v>536</v>
      </c>
      <c r="BO132" s="364">
        <v>552</v>
      </c>
      <c r="BP132" s="364">
        <v>572</v>
      </c>
      <c r="BQ132" s="364">
        <v>505</v>
      </c>
      <c r="BR132" s="364">
        <v>367</v>
      </c>
      <c r="BS132" s="364">
        <v>275</v>
      </c>
      <c r="BT132" s="364">
        <v>219</v>
      </c>
      <c r="BU132" s="364"/>
      <c r="BV132" s="364"/>
      <c r="BW132" s="364"/>
      <c r="BX132" s="373"/>
      <c r="BY132" s="373"/>
      <c r="BZ132" s="365"/>
    </row>
    <row r="133" spans="1:78" x14ac:dyDescent="0.35">
      <c r="A133" s="160"/>
      <c r="B133" s="119" t="s">
        <v>422</v>
      </c>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364"/>
      <c r="AE133" s="364"/>
      <c r="AF133" s="364"/>
      <c r="AG133" s="364"/>
      <c r="AH133" s="364"/>
      <c r="AI133" s="364"/>
      <c r="AJ133" s="364"/>
      <c r="AK133" s="364"/>
      <c r="AL133" s="364"/>
      <c r="AM133" s="364"/>
      <c r="AN133" s="364"/>
      <c r="AO133" s="364"/>
      <c r="AP133" s="364"/>
      <c r="AQ133" s="364"/>
      <c r="AR133" s="364">
        <v>323</v>
      </c>
      <c r="AS133" s="364">
        <v>306</v>
      </c>
      <c r="AT133" s="364">
        <v>335</v>
      </c>
      <c r="AU133" s="364">
        <v>310</v>
      </c>
      <c r="AV133" s="364">
        <v>313</v>
      </c>
      <c r="AW133" s="364">
        <v>358</v>
      </c>
      <c r="AX133" s="364">
        <v>383</v>
      </c>
      <c r="AY133" s="364">
        <v>444</v>
      </c>
      <c r="AZ133" s="364">
        <v>496</v>
      </c>
      <c r="BA133" s="364">
        <v>514</v>
      </c>
      <c r="BB133" s="364">
        <v>474</v>
      </c>
      <c r="BC133" s="364">
        <v>402</v>
      </c>
      <c r="BD133" s="364">
        <v>347</v>
      </c>
      <c r="BE133" s="364">
        <v>323</v>
      </c>
      <c r="BF133" s="364">
        <v>309</v>
      </c>
      <c r="BG133" s="364">
        <v>307</v>
      </c>
      <c r="BH133" s="364">
        <v>327</v>
      </c>
      <c r="BI133" s="364">
        <v>342</v>
      </c>
      <c r="BJ133" s="364">
        <v>345</v>
      </c>
      <c r="BK133" s="364">
        <v>370</v>
      </c>
      <c r="BL133" s="364">
        <v>347</v>
      </c>
      <c r="BM133" s="364">
        <v>464</v>
      </c>
      <c r="BN133" s="364">
        <v>584</v>
      </c>
      <c r="BO133" s="364">
        <v>632</v>
      </c>
      <c r="BP133" s="364">
        <v>711</v>
      </c>
      <c r="BQ133" s="364">
        <v>771</v>
      </c>
      <c r="BR133" s="364">
        <v>788</v>
      </c>
      <c r="BS133" s="364">
        <v>763</v>
      </c>
      <c r="BT133" s="364">
        <v>725</v>
      </c>
      <c r="BU133" s="364"/>
      <c r="BV133" s="364"/>
      <c r="BW133" s="364"/>
      <c r="BX133" s="373"/>
      <c r="BY133" s="373"/>
      <c r="BZ133" s="365"/>
    </row>
    <row r="134" spans="1:78" ht="26.25" customHeight="1" x14ac:dyDescent="0.35">
      <c r="A134" s="44"/>
      <c r="B134" s="119" t="s">
        <v>418</v>
      </c>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364"/>
      <c r="AE134" s="364"/>
      <c r="AF134" s="364"/>
      <c r="AG134" s="364"/>
      <c r="AH134" s="364"/>
      <c r="AI134" s="364"/>
      <c r="AJ134" s="364"/>
      <c r="AK134" s="364"/>
      <c r="AL134" s="364"/>
      <c r="AM134" s="364"/>
      <c r="AN134" s="364"/>
      <c r="AO134" s="364"/>
      <c r="AP134" s="364"/>
      <c r="AQ134" s="364"/>
      <c r="AR134" s="364">
        <f>SUM(AR130:AR133)</f>
        <v>1817</v>
      </c>
      <c r="AS134" s="364">
        <f t="shared" ref="AS134:BT134" si="25">SUM(AS130:AS133)</f>
        <v>1770</v>
      </c>
      <c r="AT134" s="364">
        <f t="shared" si="25"/>
        <v>1874</v>
      </c>
      <c r="AU134" s="364">
        <f t="shared" si="25"/>
        <v>2139</v>
      </c>
      <c r="AV134" s="364">
        <f t="shared" si="25"/>
        <v>2450</v>
      </c>
      <c r="AW134" s="364">
        <f t="shared" si="25"/>
        <v>2645</v>
      </c>
      <c r="AX134" s="364">
        <f t="shared" si="25"/>
        <v>2756</v>
      </c>
      <c r="AY134" s="364">
        <f t="shared" si="25"/>
        <v>2840</v>
      </c>
      <c r="AZ134" s="364">
        <f t="shared" si="25"/>
        <v>2853</v>
      </c>
      <c r="BA134" s="364">
        <f t="shared" si="25"/>
        <v>2744</v>
      </c>
      <c r="BB134" s="364">
        <f t="shared" si="25"/>
        <v>2625</v>
      </c>
      <c r="BC134" s="364">
        <f t="shared" si="25"/>
        <v>2461</v>
      </c>
      <c r="BD134" s="364">
        <f t="shared" si="25"/>
        <v>2283</v>
      </c>
      <c r="BE134" s="364">
        <f t="shared" si="25"/>
        <v>2210</v>
      </c>
      <c r="BF134" s="364">
        <f t="shared" si="25"/>
        <v>2194</v>
      </c>
      <c r="BG134" s="364">
        <f t="shared" si="25"/>
        <v>2266</v>
      </c>
      <c r="BH134" s="364">
        <f t="shared" si="25"/>
        <v>2386</v>
      </c>
      <c r="BI134" s="364">
        <f t="shared" si="25"/>
        <v>2494</v>
      </c>
      <c r="BJ134" s="364">
        <f t="shared" si="25"/>
        <v>2518</v>
      </c>
      <c r="BK134" s="364">
        <f t="shared" si="25"/>
        <v>2527</v>
      </c>
      <c r="BL134" s="364">
        <f t="shared" si="25"/>
        <v>2624</v>
      </c>
      <c r="BM134" s="364">
        <f t="shared" si="25"/>
        <v>2981</v>
      </c>
      <c r="BN134" s="364">
        <f t="shared" si="25"/>
        <v>3224</v>
      </c>
      <c r="BO134" s="364">
        <f t="shared" si="25"/>
        <v>3356</v>
      </c>
      <c r="BP134" s="364">
        <f t="shared" si="25"/>
        <v>3501</v>
      </c>
      <c r="BQ134" s="364">
        <f t="shared" si="25"/>
        <v>3521</v>
      </c>
      <c r="BR134" s="364">
        <f t="shared" si="25"/>
        <v>3458</v>
      </c>
      <c r="BS134" s="364">
        <f t="shared" si="25"/>
        <v>3360</v>
      </c>
      <c r="BT134" s="364">
        <f t="shared" si="25"/>
        <v>3229</v>
      </c>
      <c r="BU134" s="364"/>
      <c r="BV134" s="364"/>
      <c r="BW134" s="364"/>
      <c r="BX134" s="373"/>
      <c r="BY134" s="373"/>
      <c r="BZ134" s="365"/>
    </row>
    <row r="135" spans="1:78" ht="26.25" customHeight="1" x14ac:dyDescent="0.35">
      <c r="A135" s="238"/>
      <c r="B135" s="238" t="s">
        <v>424</v>
      </c>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c r="AD135" s="364"/>
      <c r="AE135" s="364"/>
      <c r="AF135" s="364"/>
      <c r="AG135" s="364"/>
      <c r="AH135" s="364"/>
      <c r="AI135" s="364"/>
      <c r="AJ135" s="364"/>
      <c r="AK135" s="364"/>
      <c r="AL135" s="364"/>
      <c r="AM135" s="364"/>
      <c r="AN135" s="364"/>
      <c r="AO135" s="364"/>
      <c r="AP135" s="364"/>
      <c r="AQ135" s="364"/>
      <c r="AR135" s="364"/>
      <c r="AS135" s="364"/>
      <c r="AT135" s="364"/>
      <c r="AU135" s="364"/>
      <c r="AV135" s="364"/>
      <c r="AW135" s="364"/>
      <c r="AX135" s="364"/>
      <c r="AY135" s="364"/>
      <c r="AZ135" s="364"/>
      <c r="BA135" s="364"/>
      <c r="BB135" s="364"/>
      <c r="BC135" s="364"/>
      <c r="BD135" s="364"/>
      <c r="BE135" s="364"/>
      <c r="BF135" s="364"/>
      <c r="BG135" s="364"/>
      <c r="BH135" s="364"/>
      <c r="BI135" s="364"/>
      <c r="BJ135" s="364"/>
      <c r="BK135" s="364"/>
      <c r="BL135" s="364"/>
      <c r="BM135" s="364"/>
      <c r="BN135" s="364"/>
      <c r="BO135" s="364"/>
      <c r="BP135" s="364"/>
      <c r="BQ135" s="364"/>
      <c r="BR135" s="364"/>
      <c r="BS135" s="364"/>
      <c r="BT135" s="364"/>
      <c r="BU135" s="364"/>
      <c r="BV135" s="364"/>
      <c r="BW135" s="364"/>
      <c r="BX135" s="373"/>
      <c r="BY135" s="373"/>
      <c r="BZ135" s="365"/>
    </row>
    <row r="136" spans="1:78" x14ac:dyDescent="0.35">
      <c r="A136" s="44"/>
      <c r="B136" s="119" t="s">
        <v>455</v>
      </c>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c r="AD136" s="364"/>
      <c r="AE136" s="364"/>
      <c r="AF136" s="364"/>
      <c r="AG136" s="364"/>
      <c r="AH136" s="364">
        <v>2667</v>
      </c>
      <c r="AI136" s="364">
        <v>2625</v>
      </c>
      <c r="AJ136" s="364">
        <v>2843</v>
      </c>
      <c r="AK136" s="364">
        <v>3354</v>
      </c>
      <c r="AL136" s="364">
        <v>3580</v>
      </c>
      <c r="AM136" s="364">
        <v>3735</v>
      </c>
      <c r="AN136" s="364">
        <v>3745</v>
      </c>
      <c r="AO136" s="364">
        <v>3710</v>
      </c>
      <c r="AP136" s="364">
        <v>3720</v>
      </c>
      <c r="AQ136" s="364">
        <v>3665</v>
      </c>
      <c r="AR136" s="364">
        <v>3082</v>
      </c>
      <c r="AS136" s="364">
        <v>2938</v>
      </c>
      <c r="AT136" s="364">
        <v>2922</v>
      </c>
      <c r="AU136" s="364">
        <v>2967</v>
      </c>
      <c r="AV136" s="364">
        <v>3034</v>
      </c>
      <c r="AW136" s="364">
        <v>3053</v>
      </c>
      <c r="AX136" s="364">
        <v>3006</v>
      </c>
      <c r="AY136" s="364">
        <v>2939</v>
      </c>
      <c r="AZ136" s="364">
        <v>2868</v>
      </c>
      <c r="BA136" s="364">
        <v>2754</v>
      </c>
      <c r="BB136" s="364">
        <v>2628</v>
      </c>
      <c r="BC136" s="364">
        <v>2438</v>
      </c>
      <c r="BD136" s="364">
        <v>2230</v>
      </c>
      <c r="BE136" s="364">
        <v>2093</v>
      </c>
      <c r="BF136" s="364">
        <v>1993</v>
      </c>
      <c r="BG136" s="364">
        <v>1824</v>
      </c>
      <c r="BH136" s="364">
        <v>1808</v>
      </c>
      <c r="BI136" s="364">
        <v>1753</v>
      </c>
      <c r="BJ136" s="364">
        <v>1674</v>
      </c>
      <c r="BK136" s="364">
        <v>1581</v>
      </c>
      <c r="BL136" s="364">
        <v>1533</v>
      </c>
      <c r="BM136" s="364">
        <v>1512</v>
      </c>
      <c r="BN136" s="364">
        <v>1502</v>
      </c>
      <c r="BO136" s="364">
        <v>1464</v>
      </c>
      <c r="BP136" s="364">
        <v>1455</v>
      </c>
      <c r="BQ136" s="364">
        <v>1428</v>
      </c>
      <c r="BR136" s="364">
        <v>1397</v>
      </c>
      <c r="BS136" s="364">
        <v>1344</v>
      </c>
      <c r="BT136" s="364">
        <v>1300</v>
      </c>
      <c r="BU136" s="364">
        <v>1248</v>
      </c>
      <c r="BV136" s="364">
        <v>1298</v>
      </c>
      <c r="BW136" s="364">
        <v>1286</v>
      </c>
      <c r="BX136" s="373">
        <v>1278</v>
      </c>
      <c r="BY136" s="373">
        <v>1276</v>
      </c>
      <c r="BZ136" s="365">
        <v>1273</v>
      </c>
    </row>
    <row r="137" spans="1:78" x14ac:dyDescent="0.35">
      <c r="A137" s="44"/>
      <c r="B137" s="265" t="s">
        <v>425</v>
      </c>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364"/>
      <c r="AE137" s="364"/>
      <c r="AF137" s="364"/>
      <c r="AG137" s="364"/>
      <c r="AH137" s="364"/>
      <c r="AI137" s="364"/>
      <c r="AJ137" s="364"/>
      <c r="AK137" s="364"/>
      <c r="AL137" s="364"/>
      <c r="AM137" s="364"/>
      <c r="AN137" s="364"/>
      <c r="AO137" s="364"/>
      <c r="AP137" s="364"/>
      <c r="AQ137" s="364"/>
      <c r="AR137" s="364">
        <v>2430</v>
      </c>
      <c r="AS137" s="364">
        <v>2310</v>
      </c>
      <c r="AT137" s="364">
        <v>2304</v>
      </c>
      <c r="AU137" s="364">
        <v>2350</v>
      </c>
      <c r="AV137" s="364">
        <v>2420</v>
      </c>
      <c r="AW137" s="364">
        <v>2443</v>
      </c>
      <c r="AX137" s="364">
        <v>2409</v>
      </c>
      <c r="AY137" s="364">
        <v>2360</v>
      </c>
      <c r="AZ137" s="364">
        <v>2301</v>
      </c>
      <c r="BA137" s="364">
        <v>2211</v>
      </c>
      <c r="BB137" s="364">
        <v>2105</v>
      </c>
      <c r="BC137" s="364">
        <v>1940</v>
      </c>
      <c r="BD137" s="364">
        <v>1762</v>
      </c>
      <c r="BE137" s="364">
        <v>1649</v>
      </c>
      <c r="BF137" s="364">
        <v>1567</v>
      </c>
      <c r="BG137" s="364">
        <v>1483</v>
      </c>
      <c r="BH137" s="364">
        <v>1468</v>
      </c>
      <c r="BI137" s="364">
        <v>1421</v>
      </c>
      <c r="BJ137" s="364">
        <v>1350</v>
      </c>
      <c r="BK137" s="364">
        <v>1273</v>
      </c>
      <c r="BL137" s="364">
        <v>1244</v>
      </c>
      <c r="BM137" s="364">
        <v>1230</v>
      </c>
      <c r="BN137" s="364">
        <v>1223</v>
      </c>
      <c r="BO137" s="364">
        <v>1194</v>
      </c>
      <c r="BP137" s="364">
        <v>1184</v>
      </c>
      <c r="BQ137" s="364">
        <v>1164</v>
      </c>
      <c r="BR137" s="364">
        <v>1138</v>
      </c>
      <c r="BS137" s="364">
        <v>1091</v>
      </c>
      <c r="BT137" s="364">
        <v>1055</v>
      </c>
      <c r="BU137" s="364">
        <v>1010</v>
      </c>
      <c r="BV137" s="364">
        <v>1051</v>
      </c>
      <c r="BW137" s="364">
        <v>1041</v>
      </c>
      <c r="BX137" s="373">
        <v>1035</v>
      </c>
      <c r="BY137" s="373">
        <v>1033</v>
      </c>
      <c r="BZ137" s="365">
        <v>1032</v>
      </c>
    </row>
    <row r="138" spans="1:78" x14ac:dyDescent="0.35">
      <c r="A138" s="44"/>
      <c r="B138" s="265" t="s">
        <v>426</v>
      </c>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364"/>
      <c r="AE138" s="364"/>
      <c r="AF138" s="364"/>
      <c r="AG138" s="364"/>
      <c r="AH138" s="364"/>
      <c r="AI138" s="364"/>
      <c r="AJ138" s="364"/>
      <c r="AK138" s="364"/>
      <c r="AL138" s="364"/>
      <c r="AM138" s="364"/>
      <c r="AN138" s="364"/>
      <c r="AO138" s="364"/>
      <c r="AP138" s="364"/>
      <c r="AQ138" s="364"/>
      <c r="AR138" s="364">
        <v>160</v>
      </c>
      <c r="AS138" s="364">
        <v>151</v>
      </c>
      <c r="AT138" s="364">
        <v>151</v>
      </c>
      <c r="AU138" s="364">
        <v>152</v>
      </c>
      <c r="AV138" s="364">
        <v>153</v>
      </c>
      <c r="AW138" s="364">
        <v>153</v>
      </c>
      <c r="AX138" s="364">
        <v>152</v>
      </c>
      <c r="AY138" s="364">
        <v>151</v>
      </c>
      <c r="AZ138" s="364">
        <v>148</v>
      </c>
      <c r="BA138" s="364">
        <v>143</v>
      </c>
      <c r="BB138" s="364">
        <v>138</v>
      </c>
      <c r="BC138" s="364">
        <v>132</v>
      </c>
      <c r="BD138" s="364">
        <v>126</v>
      </c>
      <c r="BE138" s="364">
        <v>122</v>
      </c>
      <c r="BF138" s="364">
        <v>117</v>
      </c>
      <c r="BG138" s="364">
        <v>112</v>
      </c>
      <c r="BH138" s="364">
        <v>110</v>
      </c>
      <c r="BI138" s="364">
        <v>109</v>
      </c>
      <c r="BJ138" s="364">
        <v>107</v>
      </c>
      <c r="BK138" s="364">
        <v>112</v>
      </c>
      <c r="BL138" s="364">
        <v>90</v>
      </c>
      <c r="BM138" s="364">
        <v>80</v>
      </c>
      <c r="BN138" s="364">
        <v>72</v>
      </c>
      <c r="BO138" s="364">
        <v>65</v>
      </c>
      <c r="BP138" s="364">
        <v>65</v>
      </c>
      <c r="BQ138" s="364">
        <v>64</v>
      </c>
      <c r="BR138" s="364">
        <v>63</v>
      </c>
      <c r="BS138" s="364">
        <v>61</v>
      </c>
      <c r="BT138" s="364">
        <v>60</v>
      </c>
      <c r="BU138" s="364">
        <v>59</v>
      </c>
      <c r="BV138" s="364">
        <v>61</v>
      </c>
      <c r="BW138" s="364">
        <v>61</v>
      </c>
      <c r="BX138" s="373">
        <v>60</v>
      </c>
      <c r="BY138" s="373">
        <v>60</v>
      </c>
      <c r="BZ138" s="365">
        <v>60</v>
      </c>
    </row>
    <row r="139" spans="1:78" x14ac:dyDescent="0.35">
      <c r="A139" s="44"/>
      <c r="B139" s="265" t="s">
        <v>427</v>
      </c>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c r="AD139" s="364"/>
      <c r="AE139" s="364"/>
      <c r="AF139" s="364"/>
      <c r="AG139" s="364"/>
      <c r="AH139" s="364"/>
      <c r="AI139" s="364"/>
      <c r="AJ139" s="364"/>
      <c r="AK139" s="364"/>
      <c r="AL139" s="364"/>
      <c r="AM139" s="364"/>
      <c r="AN139" s="364"/>
      <c r="AO139" s="364"/>
      <c r="AP139" s="364"/>
      <c r="AQ139" s="364"/>
      <c r="AR139" s="364">
        <v>492</v>
      </c>
      <c r="AS139" s="364">
        <v>478</v>
      </c>
      <c r="AT139" s="364">
        <v>467</v>
      </c>
      <c r="AU139" s="364">
        <v>465</v>
      </c>
      <c r="AV139" s="364">
        <v>460</v>
      </c>
      <c r="AW139" s="364">
        <v>457</v>
      </c>
      <c r="AX139" s="364">
        <v>445</v>
      </c>
      <c r="AY139" s="364">
        <v>428</v>
      </c>
      <c r="AZ139" s="364">
        <v>420</v>
      </c>
      <c r="BA139" s="364">
        <v>400</v>
      </c>
      <c r="BB139" s="364">
        <v>385</v>
      </c>
      <c r="BC139" s="364">
        <v>366</v>
      </c>
      <c r="BD139" s="364">
        <v>342</v>
      </c>
      <c r="BE139" s="364">
        <v>322</v>
      </c>
      <c r="BF139" s="364">
        <v>308</v>
      </c>
      <c r="BG139" s="364">
        <v>229</v>
      </c>
      <c r="BH139" s="364">
        <v>231</v>
      </c>
      <c r="BI139" s="364">
        <v>224</v>
      </c>
      <c r="BJ139" s="364">
        <v>216</v>
      </c>
      <c r="BK139" s="364">
        <v>196</v>
      </c>
      <c r="BL139" s="364">
        <v>199</v>
      </c>
      <c r="BM139" s="364">
        <v>202</v>
      </c>
      <c r="BN139" s="364">
        <v>206</v>
      </c>
      <c r="BO139" s="364">
        <v>205</v>
      </c>
      <c r="BP139" s="364">
        <v>206</v>
      </c>
      <c r="BQ139" s="364">
        <v>201</v>
      </c>
      <c r="BR139" s="364">
        <v>197</v>
      </c>
      <c r="BS139" s="364">
        <v>192</v>
      </c>
      <c r="BT139" s="364">
        <v>185</v>
      </c>
      <c r="BU139" s="364">
        <v>179</v>
      </c>
      <c r="BV139" s="364">
        <v>186</v>
      </c>
      <c r="BW139" s="364">
        <v>184</v>
      </c>
      <c r="BX139" s="373">
        <v>183</v>
      </c>
      <c r="BY139" s="373">
        <v>182</v>
      </c>
      <c r="BZ139" s="365">
        <v>182</v>
      </c>
    </row>
    <row r="140" spans="1:78" ht="26.25" customHeight="1" x14ac:dyDescent="0.35">
      <c r="A140" s="44"/>
      <c r="B140" s="119" t="s">
        <v>451</v>
      </c>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364"/>
      <c r="AE140" s="364"/>
      <c r="AF140" s="364"/>
      <c r="AG140" s="364"/>
      <c r="AH140" s="364">
        <v>741</v>
      </c>
      <c r="AI140" s="364">
        <v>689</v>
      </c>
      <c r="AJ140" s="364">
        <v>713</v>
      </c>
      <c r="AK140" s="364">
        <v>797</v>
      </c>
      <c r="AL140" s="364">
        <v>851</v>
      </c>
      <c r="AM140" s="364">
        <v>1015</v>
      </c>
      <c r="AN140" s="364">
        <v>1080</v>
      </c>
      <c r="AO140" s="364">
        <v>1150</v>
      </c>
      <c r="AP140" s="364">
        <v>1180</v>
      </c>
      <c r="AQ140" s="364">
        <v>1195</v>
      </c>
      <c r="AR140" s="364">
        <v>914</v>
      </c>
      <c r="AS140" s="364">
        <v>948</v>
      </c>
      <c r="AT140" s="364">
        <v>1028</v>
      </c>
      <c r="AU140" s="364">
        <v>1153</v>
      </c>
      <c r="AV140" s="364">
        <v>1346</v>
      </c>
      <c r="AW140" s="364">
        <v>1549</v>
      </c>
      <c r="AX140" s="364">
        <v>1686</v>
      </c>
      <c r="AY140" s="364">
        <v>1818</v>
      </c>
      <c r="AZ140" s="364">
        <v>1872</v>
      </c>
      <c r="BA140" s="364">
        <v>1834</v>
      </c>
      <c r="BB140" s="364">
        <v>1795</v>
      </c>
      <c r="BC140" s="364">
        <v>1749</v>
      </c>
      <c r="BD140" s="364">
        <v>1717</v>
      </c>
      <c r="BE140" s="364">
        <v>1753</v>
      </c>
      <c r="BF140" s="364">
        <v>1814</v>
      </c>
      <c r="BG140" s="364">
        <v>1988</v>
      </c>
      <c r="BH140" s="364">
        <v>2132</v>
      </c>
      <c r="BI140" s="364">
        <v>2233</v>
      </c>
      <c r="BJ140" s="364">
        <v>2347</v>
      </c>
      <c r="BK140" s="364">
        <v>2455</v>
      </c>
      <c r="BL140" s="364">
        <v>2633</v>
      </c>
      <c r="BM140" s="364">
        <v>3035</v>
      </c>
      <c r="BN140" s="364">
        <v>3296</v>
      </c>
      <c r="BO140" s="364">
        <v>3468</v>
      </c>
      <c r="BP140" s="364">
        <v>3598</v>
      </c>
      <c r="BQ140" s="364">
        <v>3597</v>
      </c>
      <c r="BR140" s="364">
        <v>3524</v>
      </c>
      <c r="BS140" s="364">
        <v>3433</v>
      </c>
      <c r="BT140" s="364">
        <v>3294</v>
      </c>
      <c r="BU140" s="364">
        <v>3138</v>
      </c>
      <c r="BV140" s="364">
        <v>3327</v>
      </c>
      <c r="BW140" s="364">
        <v>3309</v>
      </c>
      <c r="BX140" s="373">
        <v>3208</v>
      </c>
      <c r="BY140" s="373">
        <v>3208</v>
      </c>
      <c r="BZ140" s="365">
        <v>3212</v>
      </c>
    </row>
    <row r="141" spans="1:78" x14ac:dyDescent="0.35">
      <c r="A141" s="44"/>
      <c r="B141" s="265" t="s">
        <v>425</v>
      </c>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364"/>
      <c r="AE141" s="364"/>
      <c r="AF141" s="364"/>
      <c r="AG141" s="364"/>
      <c r="AH141" s="364"/>
      <c r="AI141" s="364"/>
      <c r="AJ141" s="364"/>
      <c r="AK141" s="364"/>
      <c r="AL141" s="364"/>
      <c r="AM141" s="364"/>
      <c r="AN141" s="364"/>
      <c r="AO141" s="364"/>
      <c r="AP141" s="364"/>
      <c r="AQ141" s="364"/>
      <c r="AR141" s="364">
        <v>797</v>
      </c>
      <c r="AS141" s="364">
        <v>819</v>
      </c>
      <c r="AT141" s="364">
        <v>900</v>
      </c>
      <c r="AU141" s="364">
        <v>1020</v>
      </c>
      <c r="AV141" s="364">
        <v>1195</v>
      </c>
      <c r="AW141" s="364">
        <v>1379</v>
      </c>
      <c r="AX141" s="364">
        <v>1498</v>
      </c>
      <c r="AY141" s="364">
        <v>1614</v>
      </c>
      <c r="AZ141" s="364">
        <v>1655</v>
      </c>
      <c r="BA141" s="364">
        <v>1613</v>
      </c>
      <c r="BB141" s="364">
        <v>1574</v>
      </c>
      <c r="BC141" s="364">
        <v>1531</v>
      </c>
      <c r="BD141" s="364">
        <v>1500</v>
      </c>
      <c r="BE141" s="364">
        <v>1534</v>
      </c>
      <c r="BF141" s="364">
        <v>1590</v>
      </c>
      <c r="BG141" s="364">
        <v>1692</v>
      </c>
      <c r="BH141" s="364">
        <v>1823</v>
      </c>
      <c r="BI141" s="364">
        <v>1927</v>
      </c>
      <c r="BJ141" s="364">
        <v>2038</v>
      </c>
      <c r="BK141" s="364">
        <v>2125</v>
      </c>
      <c r="BL141" s="364">
        <v>2292</v>
      </c>
      <c r="BM141" s="364">
        <v>2642</v>
      </c>
      <c r="BN141" s="364">
        <v>2867</v>
      </c>
      <c r="BO141" s="364">
        <v>3016</v>
      </c>
      <c r="BP141" s="364">
        <v>3133</v>
      </c>
      <c r="BQ141" s="364">
        <v>3133</v>
      </c>
      <c r="BR141" s="364">
        <v>3065</v>
      </c>
      <c r="BS141" s="364">
        <v>2986</v>
      </c>
      <c r="BT141" s="364">
        <v>2863</v>
      </c>
      <c r="BU141" s="364">
        <v>2723</v>
      </c>
      <c r="BV141" s="364">
        <v>2889</v>
      </c>
      <c r="BW141" s="364">
        <v>2873</v>
      </c>
      <c r="BX141" s="373">
        <v>2786</v>
      </c>
      <c r="BY141" s="373">
        <v>2786</v>
      </c>
      <c r="BZ141" s="365">
        <v>2790</v>
      </c>
    </row>
    <row r="142" spans="1:78" x14ac:dyDescent="0.35">
      <c r="A142" s="44"/>
      <c r="B142" s="265" t="s">
        <v>426</v>
      </c>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c r="AD142" s="364"/>
      <c r="AE142" s="364"/>
      <c r="AF142" s="364"/>
      <c r="AG142" s="364"/>
      <c r="AH142" s="364"/>
      <c r="AI142" s="364"/>
      <c r="AJ142" s="364"/>
      <c r="AK142" s="364"/>
      <c r="AL142" s="364"/>
      <c r="AM142" s="364"/>
      <c r="AN142" s="364"/>
      <c r="AO142" s="364"/>
      <c r="AP142" s="364"/>
      <c r="AQ142" s="364"/>
      <c r="AR142" s="364">
        <v>45</v>
      </c>
      <c r="AS142" s="364">
        <v>50</v>
      </c>
      <c r="AT142" s="364">
        <v>52</v>
      </c>
      <c r="AU142" s="364">
        <v>58</v>
      </c>
      <c r="AV142" s="364">
        <v>67</v>
      </c>
      <c r="AW142" s="364">
        <v>76</v>
      </c>
      <c r="AX142" s="364">
        <v>84</v>
      </c>
      <c r="AY142" s="364">
        <v>89</v>
      </c>
      <c r="AZ142" s="364">
        <v>92</v>
      </c>
      <c r="BA142" s="364">
        <v>90</v>
      </c>
      <c r="BB142" s="364">
        <v>89</v>
      </c>
      <c r="BC142" s="364">
        <v>86</v>
      </c>
      <c r="BD142" s="364">
        <v>84</v>
      </c>
      <c r="BE142" s="364">
        <v>84</v>
      </c>
      <c r="BF142" s="364">
        <v>83</v>
      </c>
      <c r="BG142" s="364">
        <v>85</v>
      </c>
      <c r="BH142" s="364">
        <v>91</v>
      </c>
      <c r="BI142" s="364">
        <v>92</v>
      </c>
      <c r="BJ142" s="364">
        <v>94</v>
      </c>
      <c r="BK142" s="364">
        <v>102</v>
      </c>
      <c r="BL142" s="364">
        <v>121</v>
      </c>
      <c r="BM142" s="364">
        <v>148</v>
      </c>
      <c r="BN142" s="364">
        <v>166</v>
      </c>
      <c r="BO142" s="364">
        <v>181</v>
      </c>
      <c r="BP142" s="364">
        <v>187</v>
      </c>
      <c r="BQ142" s="364">
        <v>188</v>
      </c>
      <c r="BR142" s="364">
        <v>186</v>
      </c>
      <c r="BS142" s="364">
        <v>182</v>
      </c>
      <c r="BT142" s="364">
        <v>176</v>
      </c>
      <c r="BU142" s="364">
        <v>170</v>
      </c>
      <c r="BV142" s="364">
        <v>181</v>
      </c>
      <c r="BW142" s="364">
        <v>180</v>
      </c>
      <c r="BX142" s="373">
        <v>174</v>
      </c>
      <c r="BY142" s="373">
        <v>174</v>
      </c>
      <c r="BZ142" s="365">
        <v>174</v>
      </c>
    </row>
    <row r="143" spans="1:78" x14ac:dyDescent="0.35">
      <c r="A143" s="44"/>
      <c r="B143" s="265" t="s">
        <v>427</v>
      </c>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c r="AD143" s="364"/>
      <c r="AE143" s="364"/>
      <c r="AF143" s="364"/>
      <c r="AG143" s="364"/>
      <c r="AH143" s="364"/>
      <c r="AI143" s="364"/>
      <c r="AJ143" s="364"/>
      <c r="AK143" s="364"/>
      <c r="AL143" s="364"/>
      <c r="AM143" s="364"/>
      <c r="AN143" s="364"/>
      <c r="AO143" s="364"/>
      <c r="AP143" s="364"/>
      <c r="AQ143" s="364"/>
      <c r="AR143" s="364">
        <v>72</v>
      </c>
      <c r="AS143" s="364">
        <v>78</v>
      </c>
      <c r="AT143" s="364">
        <v>75</v>
      </c>
      <c r="AU143" s="364">
        <v>75</v>
      </c>
      <c r="AV143" s="364">
        <v>83</v>
      </c>
      <c r="AW143" s="364">
        <v>93</v>
      </c>
      <c r="AX143" s="364">
        <v>105</v>
      </c>
      <c r="AY143" s="364">
        <v>115</v>
      </c>
      <c r="AZ143" s="364">
        <v>124</v>
      </c>
      <c r="BA143" s="364">
        <v>131</v>
      </c>
      <c r="BB143" s="364">
        <v>132</v>
      </c>
      <c r="BC143" s="364">
        <v>132</v>
      </c>
      <c r="BD143" s="364">
        <v>133</v>
      </c>
      <c r="BE143" s="364">
        <v>135</v>
      </c>
      <c r="BF143" s="364">
        <v>141</v>
      </c>
      <c r="BG143" s="364">
        <v>211</v>
      </c>
      <c r="BH143" s="364">
        <v>218</v>
      </c>
      <c r="BI143" s="364">
        <v>214</v>
      </c>
      <c r="BJ143" s="364">
        <v>215</v>
      </c>
      <c r="BK143" s="364">
        <v>228</v>
      </c>
      <c r="BL143" s="364">
        <v>220</v>
      </c>
      <c r="BM143" s="364">
        <v>245</v>
      </c>
      <c r="BN143" s="364">
        <v>263</v>
      </c>
      <c r="BO143" s="364">
        <v>271</v>
      </c>
      <c r="BP143" s="364">
        <v>278</v>
      </c>
      <c r="BQ143" s="364">
        <v>277</v>
      </c>
      <c r="BR143" s="364">
        <v>272</v>
      </c>
      <c r="BS143" s="364">
        <v>264</v>
      </c>
      <c r="BT143" s="364">
        <v>254</v>
      </c>
      <c r="BU143" s="364">
        <v>245</v>
      </c>
      <c r="BV143" s="364">
        <v>258</v>
      </c>
      <c r="BW143" s="364">
        <v>257</v>
      </c>
      <c r="BX143" s="373">
        <v>248</v>
      </c>
      <c r="BY143" s="373">
        <v>248</v>
      </c>
      <c r="BZ143" s="365">
        <v>248</v>
      </c>
    </row>
    <row r="144" spans="1:78" ht="16" thickBot="1" x14ac:dyDescent="0.4">
      <c r="A144" s="98"/>
      <c r="B144" s="437"/>
      <c r="C144" s="353"/>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8"/>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461" customWidth="1"/>
    <col min="76" max="78" width="12.7265625" style="316" customWidth="1"/>
    <col min="79" max="16384" width="9.08984375" style="316"/>
  </cols>
  <sheetData>
    <row r="1" spans="1:78" s="314" customFormat="1" ht="25.15" customHeight="1" thickBot="1" x14ac:dyDescent="0.3">
      <c r="A1" s="36" t="s">
        <v>42</v>
      </c>
      <c r="B1" s="37" t="s">
        <v>71</v>
      </c>
      <c r="C1" s="89"/>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row>
    <row r="2" spans="1:78" ht="15.75" customHeight="1" x14ac:dyDescent="0.35">
      <c r="A2" s="40" t="s">
        <v>588</v>
      </c>
      <c r="B2" s="16" t="s">
        <v>467</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s="232" customFormat="1" ht="30.75" customHeight="1" x14ac:dyDescent="0.35">
      <c r="A4" s="439"/>
      <c r="B4" s="116" t="s">
        <v>468</v>
      </c>
      <c r="C4" s="88"/>
      <c r="D4" s="440">
        <f t="shared" ref="D4:AG4" si="0">SUM(D8,D17,D27,D34,D37,D40)</f>
        <v>43.5</v>
      </c>
      <c r="E4" s="440">
        <f t="shared" si="0"/>
        <v>65.5</v>
      </c>
      <c r="F4" s="440">
        <f t="shared" si="0"/>
        <v>68.599999999999994</v>
      </c>
      <c r="G4" s="440">
        <f t="shared" si="0"/>
        <v>63.3</v>
      </c>
      <c r="H4" s="440">
        <f t="shared" si="0"/>
        <v>79.2</v>
      </c>
      <c r="I4" s="440">
        <f t="shared" si="0"/>
        <v>84.9</v>
      </c>
      <c r="J4" s="440">
        <f t="shared" si="0"/>
        <v>84.5</v>
      </c>
      <c r="K4" s="440">
        <f t="shared" si="0"/>
        <v>99.6</v>
      </c>
      <c r="L4" s="440">
        <f t="shared" si="0"/>
        <v>96.7</v>
      </c>
      <c r="M4" s="440">
        <f t="shared" si="0"/>
        <v>111.4</v>
      </c>
      <c r="N4" s="440">
        <f t="shared" si="0"/>
        <v>133.5</v>
      </c>
      <c r="O4" s="440">
        <f t="shared" si="0"/>
        <v>130.6</v>
      </c>
      <c r="P4" s="440">
        <f t="shared" si="0"/>
        <v>135</v>
      </c>
      <c r="Q4" s="440">
        <f t="shared" si="0"/>
        <v>154.6</v>
      </c>
      <c r="R4" s="440">
        <f t="shared" si="0"/>
        <v>161.5</v>
      </c>
      <c r="S4" s="440">
        <f t="shared" si="0"/>
        <v>191.4</v>
      </c>
      <c r="T4" s="440">
        <f t="shared" si="0"/>
        <v>200.9</v>
      </c>
      <c r="U4" s="440">
        <f t="shared" si="0"/>
        <v>248.5</v>
      </c>
      <c r="V4" s="440">
        <f>SUM(V8,V17,V27,V34,V37,V40)</f>
        <v>261.8</v>
      </c>
      <c r="W4" s="440">
        <f t="shared" si="0"/>
        <v>322.89999999999998</v>
      </c>
      <c r="X4" s="440">
        <f t="shared" si="0"/>
        <v>348.4</v>
      </c>
      <c r="Y4" s="440">
        <f t="shared" si="0"/>
        <v>382.7</v>
      </c>
      <c r="Z4" s="440">
        <f t="shared" si="0"/>
        <v>373.7</v>
      </c>
      <c r="AA4" s="440">
        <f t="shared" si="0"/>
        <v>413.7</v>
      </c>
      <c r="AB4" s="440">
        <f t="shared" si="0"/>
        <v>486.6</v>
      </c>
      <c r="AC4" s="440">
        <f t="shared" si="0"/>
        <v>547.80899999999997</v>
      </c>
      <c r="AD4" s="440">
        <f t="shared" si="0"/>
        <v>664.90499999999997</v>
      </c>
      <c r="AE4" s="440">
        <f t="shared" si="0"/>
        <v>884.99400000000003</v>
      </c>
      <c r="AF4" s="440">
        <f t="shared" si="0"/>
        <v>1092.8500000000001</v>
      </c>
      <c r="AG4" s="440">
        <f t="shared" si="0"/>
        <v>1331.0940000000001</v>
      </c>
      <c r="AH4" s="440">
        <f t="shared" ref="AH4:BV4" si="1">SUM(AH5:AH6)</f>
        <v>1735</v>
      </c>
      <c r="AI4" s="440">
        <f t="shared" si="1"/>
        <v>1881</v>
      </c>
      <c r="AJ4" s="440">
        <f t="shared" si="1"/>
        <v>2084</v>
      </c>
      <c r="AK4" s="440">
        <f t="shared" si="1"/>
        <v>2378</v>
      </c>
      <c r="AL4" s="440">
        <f t="shared" si="1"/>
        <v>2560.0000000000005</v>
      </c>
      <c r="AM4" s="440">
        <f t="shared" si="1"/>
        <v>2624.0000000000005</v>
      </c>
      <c r="AN4" s="440">
        <f t="shared" si="1"/>
        <v>3010</v>
      </c>
      <c r="AO4" s="440">
        <f t="shared" si="1"/>
        <v>3322.9999999999995</v>
      </c>
      <c r="AP4" s="440">
        <f t="shared" si="1"/>
        <v>3676.8379999999997</v>
      </c>
      <c r="AQ4" s="440">
        <f t="shared" si="1"/>
        <v>4043.5760000000005</v>
      </c>
      <c r="AR4" s="440">
        <f t="shared" si="1"/>
        <v>4639.5419999999995</v>
      </c>
      <c r="AS4" s="440">
        <f t="shared" si="1"/>
        <v>5288.3220000000001</v>
      </c>
      <c r="AT4" s="440">
        <f t="shared" si="1"/>
        <v>6158.0410000000011</v>
      </c>
      <c r="AU4" s="440">
        <f t="shared" si="1"/>
        <v>7754.1389999999992</v>
      </c>
      <c r="AV4" s="440">
        <f t="shared" si="1"/>
        <v>9112.7170000000006</v>
      </c>
      <c r="AW4" s="440">
        <f t="shared" si="1"/>
        <v>10494.066999999999</v>
      </c>
      <c r="AX4" s="440">
        <f t="shared" si="1"/>
        <v>11580.523999999999</v>
      </c>
      <c r="AY4" s="440">
        <f t="shared" si="1"/>
        <v>11948.351999999999</v>
      </c>
      <c r="AZ4" s="440">
        <f t="shared" si="1"/>
        <v>12074.405000000001</v>
      </c>
      <c r="BA4" s="440">
        <f t="shared" si="1"/>
        <v>12090.098000000002</v>
      </c>
      <c r="BB4" s="440">
        <f t="shared" si="1"/>
        <v>12082.812</v>
      </c>
      <c r="BC4" s="440">
        <f t="shared" si="1"/>
        <v>11847.279</v>
      </c>
      <c r="BD4" s="440">
        <f t="shared" si="1"/>
        <v>12180.391000000001</v>
      </c>
      <c r="BE4" s="440">
        <f t="shared" si="1"/>
        <v>12557.704338892205</v>
      </c>
      <c r="BF4" s="440">
        <f t="shared" si="1"/>
        <v>12488.598948891869</v>
      </c>
      <c r="BG4" s="440">
        <f t="shared" si="1"/>
        <v>12665.169673067492</v>
      </c>
      <c r="BH4" s="441">
        <f t="shared" si="1"/>
        <v>12297.070067599379</v>
      </c>
      <c r="BI4" s="440">
        <f t="shared" si="1"/>
        <v>12082.332327895076</v>
      </c>
      <c r="BJ4" s="440">
        <f t="shared" si="1"/>
        <v>12043.921697260022</v>
      </c>
      <c r="BK4" s="440">
        <f t="shared" si="1"/>
        <v>12612.190449657457</v>
      </c>
      <c r="BL4" s="440">
        <f t="shared" si="1"/>
        <v>12629.213878372164</v>
      </c>
      <c r="BM4" s="440">
        <f t="shared" si="1"/>
        <v>13267.210975195316</v>
      </c>
      <c r="BN4" s="440">
        <f t="shared" si="1"/>
        <v>13311.061557779603</v>
      </c>
      <c r="BO4" s="440">
        <f t="shared" si="1"/>
        <v>13412.354468304708</v>
      </c>
      <c r="BP4" s="440">
        <f t="shared" si="1"/>
        <v>13431.776763784655</v>
      </c>
      <c r="BQ4" s="440">
        <f t="shared" si="1"/>
        <v>13474.883556889308</v>
      </c>
      <c r="BR4" s="440">
        <f t="shared" si="1"/>
        <v>14266.9206808656</v>
      </c>
      <c r="BS4" s="440">
        <f t="shared" si="1"/>
        <v>15035.64729160521</v>
      </c>
      <c r="BT4" s="440">
        <f t="shared" si="1"/>
        <v>15170.634125473151</v>
      </c>
      <c r="BU4" s="440">
        <f t="shared" si="1"/>
        <v>15013.349791772738</v>
      </c>
      <c r="BV4" s="440">
        <f t="shared" si="1"/>
        <v>15986.182007769148</v>
      </c>
      <c r="BW4" s="440">
        <f>SUM(BW5:BW6)</f>
        <v>15908.695334862179</v>
      </c>
      <c r="BX4" s="440">
        <f>SUM(BX5:BX6)</f>
        <v>16264.805135483188</v>
      </c>
      <c r="BY4" s="440">
        <f>SUM(BY5:BY6)</f>
        <v>16598.54495686675</v>
      </c>
      <c r="BZ4" s="442">
        <f>SUM(BZ5:BZ6)</f>
        <v>16956.995627690485</v>
      </c>
    </row>
    <row r="5" spans="1:78" s="232" customFormat="1" x14ac:dyDescent="0.35">
      <c r="A5" s="363"/>
      <c r="B5" s="331" t="s">
        <v>324</v>
      </c>
      <c r="C5" s="88"/>
      <c r="D5" s="413">
        <f t="shared" ref="D5:AG5" si="2">D8+D22+D25+D29+D32+D35+D38+D40</f>
        <v>0</v>
      </c>
      <c r="E5" s="413">
        <f t="shared" si="2"/>
        <v>0</v>
      </c>
      <c r="F5" s="413">
        <f t="shared" si="2"/>
        <v>0</v>
      </c>
      <c r="G5" s="413">
        <f t="shared" si="2"/>
        <v>0</v>
      </c>
      <c r="H5" s="413">
        <f t="shared" si="2"/>
        <v>0</v>
      </c>
      <c r="I5" s="413">
        <f t="shared" si="2"/>
        <v>0</v>
      </c>
      <c r="J5" s="413">
        <f t="shared" si="2"/>
        <v>0</v>
      </c>
      <c r="K5" s="413">
        <f t="shared" si="2"/>
        <v>0</v>
      </c>
      <c r="L5" s="413">
        <f t="shared" si="2"/>
        <v>0</v>
      </c>
      <c r="M5" s="413">
        <f t="shared" si="2"/>
        <v>0</v>
      </c>
      <c r="N5" s="413">
        <f t="shared" si="2"/>
        <v>0</v>
      </c>
      <c r="O5" s="413">
        <f t="shared" si="2"/>
        <v>0</v>
      </c>
      <c r="P5" s="413">
        <f t="shared" si="2"/>
        <v>0</v>
      </c>
      <c r="Q5" s="413">
        <f t="shared" si="2"/>
        <v>0</v>
      </c>
      <c r="R5" s="413">
        <f t="shared" si="2"/>
        <v>0</v>
      </c>
      <c r="S5" s="413">
        <f t="shared" si="2"/>
        <v>0</v>
      </c>
      <c r="T5" s="413">
        <f t="shared" si="2"/>
        <v>0</v>
      </c>
      <c r="U5" s="413">
        <f t="shared" si="2"/>
        <v>0</v>
      </c>
      <c r="V5" s="413">
        <f t="shared" si="2"/>
        <v>0</v>
      </c>
      <c r="W5" s="413">
        <f t="shared" si="2"/>
        <v>0</v>
      </c>
      <c r="X5" s="413">
        <f t="shared" si="2"/>
        <v>0</v>
      </c>
      <c r="Y5" s="413">
        <f t="shared" si="2"/>
        <v>0</v>
      </c>
      <c r="Z5" s="413">
        <f t="shared" si="2"/>
        <v>0</v>
      </c>
      <c r="AA5" s="413">
        <f t="shared" si="2"/>
        <v>0</v>
      </c>
      <c r="AB5" s="413">
        <f t="shared" si="2"/>
        <v>0</v>
      </c>
      <c r="AC5" s="413">
        <f t="shared" si="2"/>
        <v>0</v>
      </c>
      <c r="AD5" s="413">
        <f t="shared" si="2"/>
        <v>0</v>
      </c>
      <c r="AE5" s="413">
        <f t="shared" si="2"/>
        <v>0</v>
      </c>
      <c r="AF5" s="413">
        <f t="shared" si="2"/>
        <v>0</v>
      </c>
      <c r="AG5" s="413">
        <f t="shared" si="2"/>
        <v>0</v>
      </c>
      <c r="AH5" s="413">
        <f>AH8+AH22+AH25+AH29+AH32+AH35+AH38+AH40</f>
        <v>1659.9435153078261</v>
      </c>
      <c r="AI5" s="413">
        <f t="shared" ref="AI5:BW5" si="3">AI8+AI22+AI25+AI29+AI32+AI35+AI38+AI40</f>
        <v>1792.1343128758599</v>
      </c>
      <c r="AJ5" s="413">
        <f t="shared" si="3"/>
        <v>1981.2107295895348</v>
      </c>
      <c r="AK5" s="413">
        <f t="shared" si="3"/>
        <v>2255.9282400413831</v>
      </c>
      <c r="AL5" s="413">
        <f t="shared" si="3"/>
        <v>2417.1250547400077</v>
      </c>
      <c r="AM5" s="413">
        <f t="shared" si="3"/>
        <v>2453.0162562895484</v>
      </c>
      <c r="AN5" s="413">
        <f t="shared" si="3"/>
        <v>2795.4057492428551</v>
      </c>
      <c r="AO5" s="413">
        <f t="shared" si="3"/>
        <v>3056.2766144896923</v>
      </c>
      <c r="AP5" s="413">
        <f t="shared" si="3"/>
        <v>3334.1359305710021</v>
      </c>
      <c r="AQ5" s="413">
        <f t="shared" si="3"/>
        <v>3619.0325436077005</v>
      </c>
      <c r="AR5" s="413">
        <f t="shared" si="3"/>
        <v>4120.4154610469932</v>
      </c>
      <c r="AS5" s="413">
        <f t="shared" si="3"/>
        <v>4649.1906503585542</v>
      </c>
      <c r="AT5" s="413">
        <f t="shared" si="3"/>
        <v>5362.9922575999344</v>
      </c>
      <c r="AU5" s="413">
        <f t="shared" si="3"/>
        <v>6739.9336377056543</v>
      </c>
      <c r="AV5" s="413">
        <f t="shared" si="3"/>
        <v>7963.9994719953866</v>
      </c>
      <c r="AW5" s="413">
        <f t="shared" si="3"/>
        <v>9216.9656368973046</v>
      </c>
      <c r="AX5" s="413">
        <f t="shared" si="3"/>
        <v>10225.021256654652</v>
      </c>
      <c r="AY5" s="413">
        <f>AY8+AY22+AY25+AY29+AY32+AY35+AY38+AY40</f>
        <v>10765.217292034049</v>
      </c>
      <c r="AZ5" s="413">
        <f t="shared" si="3"/>
        <v>11100.797527991303</v>
      </c>
      <c r="BA5" s="413">
        <f t="shared" si="3"/>
        <v>11285.78715130033</v>
      </c>
      <c r="BB5" s="413">
        <f t="shared" si="3"/>
        <v>11507.882074852045</v>
      </c>
      <c r="BC5" s="413">
        <f t="shared" si="3"/>
        <v>11542.301361696584</v>
      </c>
      <c r="BD5" s="413">
        <f t="shared" si="3"/>
        <v>12014.255000000001</v>
      </c>
      <c r="BE5" s="413">
        <f t="shared" si="3"/>
        <v>12392.217338892206</v>
      </c>
      <c r="BF5" s="413">
        <f t="shared" si="3"/>
        <v>12325.947699970275</v>
      </c>
      <c r="BG5" s="413">
        <f t="shared" si="3"/>
        <v>12495.266684366108</v>
      </c>
      <c r="BH5" s="443">
        <f t="shared" si="3"/>
        <v>12172.78706759938</v>
      </c>
      <c r="BI5" s="413">
        <f t="shared" si="3"/>
        <v>11954.071771256264</v>
      </c>
      <c r="BJ5" s="413">
        <f t="shared" si="3"/>
        <v>11908.755623242781</v>
      </c>
      <c r="BK5" s="413">
        <f t="shared" si="3"/>
        <v>12411.436029490982</v>
      </c>
      <c r="BL5" s="413">
        <f>BL8+BL22+BL25+BL29+BL32+BL35+BL38+BL40</f>
        <v>12453.678815330739</v>
      </c>
      <c r="BM5" s="413">
        <f t="shared" si="3"/>
        <v>13083.972559046761</v>
      </c>
      <c r="BN5" s="413">
        <f>BN8+BN22+BN25+BN29+BN32+BN35+BN38+BN40</f>
        <v>13141.076623992645</v>
      </c>
      <c r="BO5" s="413">
        <f t="shared" si="3"/>
        <v>13243.032113571322</v>
      </c>
      <c r="BP5" s="413">
        <f t="shared" si="3"/>
        <v>13272.310041567645</v>
      </c>
      <c r="BQ5" s="413">
        <f t="shared" si="3"/>
        <v>13330.209035966524</v>
      </c>
      <c r="BR5" s="413">
        <f t="shared" si="3"/>
        <v>14128.611646926445</v>
      </c>
      <c r="BS5" s="413">
        <f t="shared" si="3"/>
        <v>14907.449683109229</v>
      </c>
      <c r="BT5" s="413">
        <f t="shared" si="3"/>
        <v>15053.393787603318</v>
      </c>
      <c r="BU5" s="413">
        <f t="shared" si="3"/>
        <v>14907.11095328147</v>
      </c>
      <c r="BV5" s="413">
        <f t="shared" si="3"/>
        <v>15880.94593062256</v>
      </c>
      <c r="BW5" s="413">
        <f t="shared" si="3"/>
        <v>15806.437211621052</v>
      </c>
      <c r="BX5" s="413">
        <f>BX8+BX22+BX25+BX29+BX32+BX35+BX38+BX40</f>
        <v>16166.940858177544</v>
      </c>
      <c r="BY5" s="413">
        <f>BY8+BY22+BY25+BY29+BY32+BY35+BY38+BY40</f>
        <v>16504.711538322568</v>
      </c>
      <c r="BZ5" s="414">
        <f>BZ8+BZ22+BZ25+BZ29+BZ32+BZ35+BZ38+BZ40</f>
        <v>16867.469414270625</v>
      </c>
    </row>
    <row r="6" spans="1:78" s="232" customFormat="1" x14ac:dyDescent="0.35">
      <c r="A6" s="363"/>
      <c r="B6" s="331" t="s">
        <v>323</v>
      </c>
      <c r="C6" s="88"/>
      <c r="D6" s="413">
        <f t="shared" ref="D6:AG6" si="4">D23+D26+D30+D33+D36+D39</f>
        <v>0</v>
      </c>
      <c r="E6" s="413">
        <f t="shared" si="4"/>
        <v>0</v>
      </c>
      <c r="F6" s="413">
        <f t="shared" si="4"/>
        <v>0</v>
      </c>
      <c r="G6" s="413">
        <f t="shared" si="4"/>
        <v>0</v>
      </c>
      <c r="H6" s="413">
        <f t="shared" si="4"/>
        <v>0</v>
      </c>
      <c r="I6" s="413">
        <f t="shared" si="4"/>
        <v>0</v>
      </c>
      <c r="J6" s="413">
        <f t="shared" si="4"/>
        <v>0</v>
      </c>
      <c r="K6" s="413">
        <f t="shared" si="4"/>
        <v>0</v>
      </c>
      <c r="L6" s="413">
        <f t="shared" si="4"/>
        <v>0</v>
      </c>
      <c r="M6" s="413">
        <f t="shared" si="4"/>
        <v>0</v>
      </c>
      <c r="N6" s="413">
        <f t="shared" si="4"/>
        <v>0</v>
      </c>
      <c r="O6" s="413">
        <f t="shared" si="4"/>
        <v>0</v>
      </c>
      <c r="P6" s="413">
        <f t="shared" si="4"/>
        <v>0</v>
      </c>
      <c r="Q6" s="413">
        <f t="shared" si="4"/>
        <v>0</v>
      </c>
      <c r="R6" s="413">
        <f t="shared" si="4"/>
        <v>0</v>
      </c>
      <c r="S6" s="413">
        <f t="shared" si="4"/>
        <v>0</v>
      </c>
      <c r="T6" s="413">
        <f t="shared" si="4"/>
        <v>0</v>
      </c>
      <c r="U6" s="413">
        <f t="shared" si="4"/>
        <v>0</v>
      </c>
      <c r="V6" s="413">
        <f t="shared" si="4"/>
        <v>0</v>
      </c>
      <c r="W6" s="413">
        <f t="shared" si="4"/>
        <v>0</v>
      </c>
      <c r="X6" s="413">
        <f t="shared" si="4"/>
        <v>0</v>
      </c>
      <c r="Y6" s="413">
        <f t="shared" si="4"/>
        <v>0</v>
      </c>
      <c r="Z6" s="413">
        <f t="shared" si="4"/>
        <v>0</v>
      </c>
      <c r="AA6" s="413">
        <f t="shared" si="4"/>
        <v>0</v>
      </c>
      <c r="AB6" s="413">
        <f t="shared" si="4"/>
        <v>0</v>
      </c>
      <c r="AC6" s="413">
        <f t="shared" si="4"/>
        <v>0</v>
      </c>
      <c r="AD6" s="413">
        <f t="shared" si="4"/>
        <v>0</v>
      </c>
      <c r="AE6" s="413">
        <f t="shared" si="4"/>
        <v>0</v>
      </c>
      <c r="AF6" s="413">
        <f t="shared" si="4"/>
        <v>0</v>
      </c>
      <c r="AG6" s="413">
        <f t="shared" si="4"/>
        <v>0</v>
      </c>
      <c r="AH6" s="413">
        <f>AH23+AH26+AH30+AH33+AH36+AH39</f>
        <v>75.056484692173782</v>
      </c>
      <c r="AI6" s="413">
        <f t="shared" ref="AI6:BZ6" si="5">AI23+AI26+AI30+AI33+AI36+AI39</f>
        <v>88.865687124140152</v>
      </c>
      <c r="AJ6" s="413">
        <f t="shared" si="5"/>
        <v>102.78927041046519</v>
      </c>
      <c r="AK6" s="413">
        <f t="shared" si="5"/>
        <v>122.07175995861695</v>
      </c>
      <c r="AL6" s="413">
        <f t="shared" si="5"/>
        <v>142.87494525999253</v>
      </c>
      <c r="AM6" s="413">
        <f t="shared" si="5"/>
        <v>170.98374371045185</v>
      </c>
      <c r="AN6" s="413">
        <f t="shared" si="5"/>
        <v>214.59425075714512</v>
      </c>
      <c r="AO6" s="413">
        <f t="shared" si="5"/>
        <v>266.72338551030731</v>
      </c>
      <c r="AP6" s="413">
        <f t="shared" si="5"/>
        <v>342.7020694289975</v>
      </c>
      <c r="AQ6" s="413">
        <f t="shared" si="5"/>
        <v>424.5434563922999</v>
      </c>
      <c r="AR6" s="413">
        <f t="shared" si="5"/>
        <v>519.12653895300627</v>
      </c>
      <c r="AS6" s="413">
        <f t="shared" si="5"/>
        <v>639.13134964144592</v>
      </c>
      <c r="AT6" s="413">
        <f t="shared" si="5"/>
        <v>795.04874240006654</v>
      </c>
      <c r="AU6" s="413">
        <f t="shared" si="5"/>
        <v>1014.2053622943447</v>
      </c>
      <c r="AV6" s="413">
        <f t="shared" si="5"/>
        <v>1148.7175280046133</v>
      </c>
      <c r="AW6" s="413">
        <f t="shared" si="5"/>
        <v>1277.1013631026954</v>
      </c>
      <c r="AX6" s="413">
        <f t="shared" si="5"/>
        <v>1355.5027433453472</v>
      </c>
      <c r="AY6" s="413">
        <f t="shared" si="5"/>
        <v>1183.1347079659499</v>
      </c>
      <c r="AZ6" s="413">
        <f t="shared" si="5"/>
        <v>973.60747200869753</v>
      </c>
      <c r="BA6" s="413">
        <f t="shared" si="5"/>
        <v>804.31084869967242</v>
      </c>
      <c r="BB6" s="413">
        <f t="shared" si="5"/>
        <v>574.92992514795503</v>
      </c>
      <c r="BC6" s="413">
        <f t="shared" si="5"/>
        <v>304.97763830341717</v>
      </c>
      <c r="BD6" s="413">
        <f t="shared" si="5"/>
        <v>166.136</v>
      </c>
      <c r="BE6" s="413">
        <f t="shared" si="5"/>
        <v>165.48699999999999</v>
      </c>
      <c r="BF6" s="413">
        <f t="shared" si="5"/>
        <v>162.65124892159454</v>
      </c>
      <c r="BG6" s="413">
        <f t="shared" si="5"/>
        <v>169.90298870138361</v>
      </c>
      <c r="BH6" s="413">
        <f t="shared" si="5"/>
        <v>124.283</v>
      </c>
      <c r="BI6" s="413">
        <f t="shared" si="5"/>
        <v>128.26055663881266</v>
      </c>
      <c r="BJ6" s="413">
        <f t="shared" si="5"/>
        <v>135.16607401724025</v>
      </c>
      <c r="BK6" s="413">
        <f t="shared" si="5"/>
        <v>200.75442016647554</v>
      </c>
      <c r="BL6" s="413">
        <f t="shared" si="5"/>
        <v>175.53506304142508</v>
      </c>
      <c r="BM6" s="413">
        <f t="shared" si="5"/>
        <v>183.23841614855513</v>
      </c>
      <c r="BN6" s="413">
        <f t="shared" si="5"/>
        <v>169.98493378695881</v>
      </c>
      <c r="BO6" s="413">
        <f t="shared" si="5"/>
        <v>169.32235473338639</v>
      </c>
      <c r="BP6" s="413">
        <f t="shared" si="5"/>
        <v>159.46672221701033</v>
      </c>
      <c r="BQ6" s="413">
        <f t="shared" si="5"/>
        <v>144.67452092278563</v>
      </c>
      <c r="BR6" s="413">
        <f t="shared" si="5"/>
        <v>138.30903393915511</v>
      </c>
      <c r="BS6" s="413">
        <f t="shared" si="5"/>
        <v>128.19760849598063</v>
      </c>
      <c r="BT6" s="413">
        <f t="shared" si="5"/>
        <v>117.24033786983233</v>
      </c>
      <c r="BU6" s="413">
        <f t="shared" si="5"/>
        <v>106.23883849126875</v>
      </c>
      <c r="BV6" s="413">
        <f t="shared" si="5"/>
        <v>105.23607714658888</v>
      </c>
      <c r="BW6" s="413">
        <f t="shared" si="5"/>
        <v>102.25812324112738</v>
      </c>
      <c r="BX6" s="413">
        <f t="shared" si="5"/>
        <v>97.864277305644322</v>
      </c>
      <c r="BY6" s="413">
        <f t="shared" si="5"/>
        <v>93.833418544182962</v>
      </c>
      <c r="BZ6" s="414">
        <f t="shared" si="5"/>
        <v>89.526213419859005</v>
      </c>
    </row>
    <row r="7" spans="1:78" s="232" customFormat="1" x14ac:dyDescent="0.35">
      <c r="A7" s="363"/>
      <c r="B7" s="444"/>
      <c r="C7" s="88"/>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4"/>
    </row>
    <row r="8" spans="1:78" s="232" customFormat="1" x14ac:dyDescent="0.35">
      <c r="A8" s="358"/>
      <c r="B8" s="88" t="s">
        <v>137</v>
      </c>
      <c r="C8" s="88"/>
      <c r="D8" s="409">
        <f t="shared" ref="D8:BO8" si="6">SUM(D9,D13)</f>
        <v>0</v>
      </c>
      <c r="E8" s="409">
        <f t="shared" si="6"/>
        <v>0</v>
      </c>
      <c r="F8" s="409">
        <f t="shared" si="6"/>
        <v>0</v>
      </c>
      <c r="G8" s="409">
        <f t="shared" si="6"/>
        <v>0</v>
      </c>
      <c r="H8" s="409">
        <f t="shared" si="6"/>
        <v>0</v>
      </c>
      <c r="I8" s="409">
        <f t="shared" si="6"/>
        <v>0</v>
      </c>
      <c r="J8" s="409">
        <f t="shared" si="6"/>
        <v>0</v>
      </c>
      <c r="K8" s="409">
        <f t="shared" si="6"/>
        <v>0</v>
      </c>
      <c r="L8" s="409">
        <f t="shared" si="6"/>
        <v>0</v>
      </c>
      <c r="M8" s="409">
        <f t="shared" si="6"/>
        <v>0</v>
      </c>
      <c r="N8" s="409">
        <f t="shared" si="6"/>
        <v>0</v>
      </c>
      <c r="O8" s="409">
        <f t="shared" si="6"/>
        <v>0</v>
      </c>
      <c r="P8" s="409">
        <f t="shared" si="6"/>
        <v>0</v>
      </c>
      <c r="Q8" s="409">
        <f t="shared" si="6"/>
        <v>0</v>
      </c>
      <c r="R8" s="409">
        <f t="shared" si="6"/>
        <v>0</v>
      </c>
      <c r="S8" s="409">
        <f t="shared" si="6"/>
        <v>0</v>
      </c>
      <c r="T8" s="409">
        <f t="shared" si="6"/>
        <v>0</v>
      </c>
      <c r="U8" s="409">
        <f t="shared" si="6"/>
        <v>0</v>
      </c>
      <c r="V8" s="409">
        <f t="shared" si="6"/>
        <v>0</v>
      </c>
      <c r="W8" s="409">
        <f t="shared" si="6"/>
        <v>0</v>
      </c>
      <c r="X8" s="409">
        <f t="shared" si="6"/>
        <v>0</v>
      </c>
      <c r="Y8" s="409">
        <f t="shared" si="6"/>
        <v>0</v>
      </c>
      <c r="Z8" s="409">
        <f t="shared" si="6"/>
        <v>0</v>
      </c>
      <c r="AA8" s="409">
        <f t="shared" si="6"/>
        <v>0</v>
      </c>
      <c r="AB8" s="409">
        <f t="shared" si="6"/>
        <v>0</v>
      </c>
      <c r="AC8" s="409">
        <f t="shared" si="6"/>
        <v>0</v>
      </c>
      <c r="AD8" s="409">
        <f t="shared" si="6"/>
        <v>0</v>
      </c>
      <c r="AE8" s="409">
        <f t="shared" si="6"/>
        <v>0</v>
      </c>
      <c r="AF8" s="409">
        <f t="shared" si="6"/>
        <v>0</v>
      </c>
      <c r="AG8" s="409">
        <f t="shared" si="6"/>
        <v>0</v>
      </c>
      <c r="AH8" s="409">
        <f t="shared" si="6"/>
        <v>0</v>
      </c>
      <c r="AI8" s="409">
        <f t="shared" si="6"/>
        <v>0</v>
      </c>
      <c r="AJ8" s="409">
        <f t="shared" si="6"/>
        <v>0</v>
      </c>
      <c r="AK8" s="409">
        <f t="shared" si="6"/>
        <v>0</v>
      </c>
      <c r="AL8" s="409">
        <f t="shared" si="6"/>
        <v>0</v>
      </c>
      <c r="AM8" s="409">
        <f t="shared" si="6"/>
        <v>0</v>
      </c>
      <c r="AN8" s="409">
        <f t="shared" si="6"/>
        <v>0</v>
      </c>
      <c r="AO8" s="409">
        <f t="shared" si="6"/>
        <v>0</v>
      </c>
      <c r="AP8" s="409">
        <f t="shared" si="6"/>
        <v>0</v>
      </c>
      <c r="AQ8" s="409">
        <f t="shared" si="6"/>
        <v>0</v>
      </c>
      <c r="AR8" s="409">
        <f t="shared" si="6"/>
        <v>0</v>
      </c>
      <c r="AS8" s="409">
        <f t="shared" si="6"/>
        <v>0</v>
      </c>
      <c r="AT8" s="409">
        <f t="shared" si="6"/>
        <v>0</v>
      </c>
      <c r="AU8" s="409">
        <f t="shared" si="6"/>
        <v>0</v>
      </c>
      <c r="AV8" s="409">
        <f t="shared" si="6"/>
        <v>0</v>
      </c>
      <c r="AW8" s="409">
        <f t="shared" si="6"/>
        <v>0</v>
      </c>
      <c r="AX8" s="409">
        <f t="shared" si="6"/>
        <v>0</v>
      </c>
      <c r="AY8" s="409">
        <f t="shared" si="6"/>
        <v>0</v>
      </c>
      <c r="AZ8" s="409">
        <f t="shared" si="6"/>
        <v>0</v>
      </c>
      <c r="BA8" s="409">
        <f t="shared" si="6"/>
        <v>0</v>
      </c>
      <c r="BB8" s="409">
        <f t="shared" si="6"/>
        <v>0</v>
      </c>
      <c r="BC8" s="409">
        <f t="shared" si="6"/>
        <v>0</v>
      </c>
      <c r="BD8" s="409">
        <f t="shared" si="6"/>
        <v>0</v>
      </c>
      <c r="BE8" s="409">
        <f t="shared" si="6"/>
        <v>0</v>
      </c>
      <c r="BF8" s="409">
        <f t="shared" si="6"/>
        <v>0</v>
      </c>
      <c r="BG8" s="409">
        <f t="shared" si="6"/>
        <v>0</v>
      </c>
      <c r="BH8" s="409">
        <f t="shared" si="6"/>
        <v>0</v>
      </c>
      <c r="BI8" s="409">
        <f t="shared" si="6"/>
        <v>0</v>
      </c>
      <c r="BJ8" s="409">
        <f t="shared" si="6"/>
        <v>0</v>
      </c>
      <c r="BK8" s="409">
        <f t="shared" si="6"/>
        <v>0</v>
      </c>
      <c r="BL8" s="409">
        <f t="shared" si="6"/>
        <v>127.18792894999999</v>
      </c>
      <c r="BM8" s="409">
        <f t="shared" si="6"/>
        <v>1267.3993002300001</v>
      </c>
      <c r="BN8" s="409">
        <f t="shared" si="6"/>
        <v>2231.7483618999995</v>
      </c>
      <c r="BO8" s="409">
        <f t="shared" si="6"/>
        <v>3554.1022156099998</v>
      </c>
      <c r="BP8" s="409">
        <f>SUM(BP9,BP13)</f>
        <v>6779.6544881600003</v>
      </c>
      <c r="BQ8" s="409">
        <f t="shared" ref="BQ8:BW8" si="7">SUM(BQ9,BQ13)</f>
        <v>10436.707839979998</v>
      </c>
      <c r="BR8" s="409">
        <f t="shared" si="7"/>
        <v>12827.382151169997</v>
      </c>
      <c r="BS8" s="409">
        <f t="shared" si="7"/>
        <v>14271.548569180002</v>
      </c>
      <c r="BT8" s="409">
        <f t="shared" si="7"/>
        <v>14830.444816650004</v>
      </c>
      <c r="BU8" s="409">
        <f t="shared" si="7"/>
        <v>14867.382893605638</v>
      </c>
      <c r="BV8" s="409">
        <f t="shared" si="7"/>
        <v>15880.615959238892</v>
      </c>
      <c r="BW8" s="409">
        <f t="shared" si="7"/>
        <v>15805.538953674166</v>
      </c>
      <c r="BX8" s="409">
        <f>SUM(BX9,BX13)</f>
        <v>16166.001500737217</v>
      </c>
      <c r="BY8" s="409">
        <f>SUM(BY9,BY13)</f>
        <v>16503.997719320305</v>
      </c>
      <c r="BZ8" s="410">
        <f>SUM(BZ9,BZ13)</f>
        <v>16866.991000836304</v>
      </c>
    </row>
    <row r="9" spans="1:78" x14ac:dyDescent="0.35">
      <c r="B9" s="119" t="s">
        <v>469</v>
      </c>
      <c r="C9" s="44"/>
      <c r="D9" s="413">
        <v>0</v>
      </c>
      <c r="E9" s="413">
        <v>0</v>
      </c>
      <c r="F9" s="413">
        <v>0</v>
      </c>
      <c r="G9" s="413">
        <v>0</v>
      </c>
      <c r="H9" s="413">
        <v>0</v>
      </c>
      <c r="I9" s="413">
        <v>0</v>
      </c>
      <c r="J9" s="413">
        <v>0</v>
      </c>
      <c r="K9" s="413">
        <v>0</v>
      </c>
      <c r="L9" s="413">
        <v>0</v>
      </c>
      <c r="M9" s="413">
        <v>0</v>
      </c>
      <c r="N9" s="413">
        <v>0</v>
      </c>
      <c r="O9" s="413">
        <v>0</v>
      </c>
      <c r="P9" s="413">
        <v>0</v>
      </c>
      <c r="Q9" s="413">
        <v>0</v>
      </c>
      <c r="R9" s="413">
        <v>0</v>
      </c>
      <c r="S9" s="413">
        <v>0</v>
      </c>
      <c r="T9" s="413">
        <v>0</v>
      </c>
      <c r="U9" s="413">
        <v>0</v>
      </c>
      <c r="V9" s="413">
        <v>0</v>
      </c>
      <c r="W9" s="413">
        <v>0</v>
      </c>
      <c r="X9" s="413">
        <v>0</v>
      </c>
      <c r="Y9" s="413">
        <v>0</v>
      </c>
      <c r="Z9" s="413">
        <v>0</v>
      </c>
      <c r="AA9" s="413">
        <v>0</v>
      </c>
      <c r="AB9" s="413">
        <v>0</v>
      </c>
      <c r="AC9" s="413">
        <v>0</v>
      </c>
      <c r="AD9" s="413">
        <v>0</v>
      </c>
      <c r="AE9" s="413">
        <v>0</v>
      </c>
      <c r="AF9" s="413">
        <v>0</v>
      </c>
      <c r="AG9" s="413">
        <v>0</v>
      </c>
      <c r="AH9" s="413">
        <v>0</v>
      </c>
      <c r="AI9" s="413">
        <v>0</v>
      </c>
      <c r="AJ9" s="413">
        <v>0</v>
      </c>
      <c r="AK9" s="413">
        <v>0</v>
      </c>
      <c r="AL9" s="413">
        <v>0</v>
      </c>
      <c r="AM9" s="413">
        <v>0</v>
      </c>
      <c r="AN9" s="413">
        <v>0</v>
      </c>
      <c r="AO9" s="413">
        <v>0</v>
      </c>
      <c r="AP9" s="413">
        <v>0</v>
      </c>
      <c r="AQ9" s="413">
        <v>0</v>
      </c>
      <c r="AR9" s="413">
        <v>0</v>
      </c>
      <c r="AS9" s="413">
        <v>0</v>
      </c>
      <c r="AT9" s="413">
        <v>0</v>
      </c>
      <c r="AU9" s="413">
        <v>0</v>
      </c>
      <c r="AV9" s="413">
        <v>0</v>
      </c>
      <c r="AW9" s="413">
        <v>0</v>
      </c>
      <c r="AX9" s="413">
        <v>0</v>
      </c>
      <c r="AY9" s="413">
        <v>0</v>
      </c>
      <c r="AZ9" s="413">
        <v>0</v>
      </c>
      <c r="BA9" s="413">
        <v>0</v>
      </c>
      <c r="BB9" s="413">
        <v>0</v>
      </c>
      <c r="BC9" s="413">
        <v>0</v>
      </c>
      <c r="BD9" s="413">
        <v>0</v>
      </c>
      <c r="BE9" s="413">
        <v>0</v>
      </c>
      <c r="BF9" s="413">
        <v>0</v>
      </c>
      <c r="BG9" s="413">
        <v>0</v>
      </c>
      <c r="BH9" s="413">
        <v>0</v>
      </c>
      <c r="BI9" s="413">
        <v>0</v>
      </c>
      <c r="BJ9" s="413">
        <v>0</v>
      </c>
      <c r="BK9" s="413">
        <v>0</v>
      </c>
      <c r="BL9" s="413">
        <f>SUM(BL10:BL12)</f>
        <v>64.379764080000001</v>
      </c>
      <c r="BM9" s="413">
        <f>SUM(BM10:BM12)</f>
        <v>580.96194385999991</v>
      </c>
      <c r="BN9" s="413">
        <f>SUM(BN10:BN12)</f>
        <v>954.84283311999991</v>
      </c>
      <c r="BO9" s="413">
        <f>SUM(BO10:BO12)</f>
        <v>1398.5169151799998</v>
      </c>
      <c r="BP9" s="413">
        <f t="shared" ref="BP9:BX9" si="8">SUM(BP10:BP12)</f>
        <v>2304.75857546</v>
      </c>
      <c r="BQ9" s="413">
        <f t="shared" si="8"/>
        <v>3538.8798924699986</v>
      </c>
      <c r="BR9" s="413">
        <f t="shared" si="8"/>
        <v>4100.9191948399985</v>
      </c>
      <c r="BS9" s="413">
        <f t="shared" si="8"/>
        <v>4456.6648349100014</v>
      </c>
      <c r="BT9" s="413">
        <f t="shared" si="8"/>
        <v>4687.0089817599992</v>
      </c>
      <c r="BU9" s="413">
        <f t="shared" si="8"/>
        <v>4723.9875437855198</v>
      </c>
      <c r="BV9" s="413">
        <f t="shared" si="8"/>
        <v>4606.3259699992541</v>
      </c>
      <c r="BW9" s="413">
        <f t="shared" si="8"/>
        <v>4557.0853591815812</v>
      </c>
      <c r="BX9" s="413">
        <f t="shared" si="8"/>
        <v>4555.1851978384275</v>
      </c>
      <c r="BY9" s="413">
        <f>SUM(BY10:BY12)</f>
        <v>4540.7186546264338</v>
      </c>
      <c r="BZ9" s="414">
        <f>SUM(BZ10:BZ12)</f>
        <v>4535.3539626130396</v>
      </c>
    </row>
    <row r="10" spans="1:78" x14ac:dyDescent="0.35">
      <c r="B10" s="417" t="s">
        <v>302</v>
      </c>
      <c r="C10" s="331"/>
      <c r="D10" s="413">
        <v>0</v>
      </c>
      <c r="E10" s="413">
        <v>0</v>
      </c>
      <c r="F10" s="413">
        <v>0</v>
      </c>
      <c r="G10" s="413">
        <v>0</v>
      </c>
      <c r="H10" s="413">
        <v>0</v>
      </c>
      <c r="I10" s="413">
        <v>0</v>
      </c>
      <c r="J10" s="413">
        <v>0</v>
      </c>
      <c r="K10" s="413">
        <v>0</v>
      </c>
      <c r="L10" s="413">
        <v>0</v>
      </c>
      <c r="M10" s="413">
        <v>0</v>
      </c>
      <c r="N10" s="413">
        <v>0</v>
      </c>
      <c r="O10" s="413">
        <v>0</v>
      </c>
      <c r="P10" s="413">
        <v>0</v>
      </c>
      <c r="Q10" s="413">
        <v>0</v>
      </c>
      <c r="R10" s="413">
        <v>0</v>
      </c>
      <c r="S10" s="413">
        <v>0</v>
      </c>
      <c r="T10" s="413">
        <v>0</v>
      </c>
      <c r="U10" s="413">
        <v>0</v>
      </c>
      <c r="V10" s="413">
        <v>0</v>
      </c>
      <c r="W10" s="413">
        <v>0</v>
      </c>
      <c r="X10" s="413">
        <v>0</v>
      </c>
      <c r="Y10" s="413">
        <v>0</v>
      </c>
      <c r="Z10" s="413">
        <v>0</v>
      </c>
      <c r="AA10" s="413">
        <v>0</v>
      </c>
      <c r="AB10" s="413">
        <v>0</v>
      </c>
      <c r="AC10" s="413">
        <v>0</v>
      </c>
      <c r="AD10" s="413">
        <v>0</v>
      </c>
      <c r="AE10" s="413">
        <v>0</v>
      </c>
      <c r="AF10" s="413">
        <v>0</v>
      </c>
      <c r="AG10" s="413">
        <v>0</v>
      </c>
      <c r="AH10" s="413">
        <v>0</v>
      </c>
      <c r="AI10" s="413">
        <v>0</v>
      </c>
      <c r="AJ10" s="413">
        <v>0</v>
      </c>
      <c r="AK10" s="413">
        <v>0</v>
      </c>
      <c r="AL10" s="413">
        <v>0</v>
      </c>
      <c r="AM10" s="413">
        <v>0</v>
      </c>
      <c r="AN10" s="413">
        <v>0</v>
      </c>
      <c r="AO10" s="413">
        <v>0</v>
      </c>
      <c r="AP10" s="413">
        <v>0</v>
      </c>
      <c r="AQ10" s="413">
        <v>0</v>
      </c>
      <c r="AR10" s="413">
        <v>0</v>
      </c>
      <c r="AS10" s="413">
        <v>0</v>
      </c>
      <c r="AT10" s="413">
        <v>0</v>
      </c>
      <c r="AU10" s="413">
        <v>0</v>
      </c>
      <c r="AV10" s="413">
        <v>0</v>
      </c>
      <c r="AW10" s="413">
        <v>0</v>
      </c>
      <c r="AX10" s="413">
        <v>0</v>
      </c>
      <c r="AY10" s="413">
        <v>0</v>
      </c>
      <c r="AZ10" s="413">
        <v>0</v>
      </c>
      <c r="BA10" s="413">
        <v>0</v>
      </c>
      <c r="BB10" s="413">
        <v>0</v>
      </c>
      <c r="BC10" s="413">
        <v>0</v>
      </c>
      <c r="BD10" s="413">
        <v>0</v>
      </c>
      <c r="BE10" s="413">
        <v>0</v>
      </c>
      <c r="BF10" s="413">
        <v>0</v>
      </c>
      <c r="BG10" s="413">
        <v>0</v>
      </c>
      <c r="BH10" s="413">
        <v>0</v>
      </c>
      <c r="BI10" s="413">
        <v>0</v>
      </c>
      <c r="BJ10" s="413">
        <v>0</v>
      </c>
      <c r="BK10" s="413">
        <v>0</v>
      </c>
      <c r="BL10" s="413">
        <v>59.439229722159169</v>
      </c>
      <c r="BM10" s="413">
        <v>398.34870338712346</v>
      </c>
      <c r="BN10" s="413">
        <v>468.20475344214412</v>
      </c>
      <c r="BO10" s="413">
        <v>471.00414737742267</v>
      </c>
      <c r="BP10" s="413">
        <v>555.63097238618491</v>
      </c>
      <c r="BQ10" s="413">
        <v>481.86507341433418</v>
      </c>
      <c r="BR10" s="413">
        <v>431.11865560276999</v>
      </c>
      <c r="BS10" s="413">
        <v>337.01689271158045</v>
      </c>
      <c r="BT10" s="413">
        <v>308.73388472415786</v>
      </c>
      <c r="BU10" s="413">
        <v>281.9688992001378</v>
      </c>
      <c r="BV10" s="413">
        <v>251.29837644750933</v>
      </c>
      <c r="BW10" s="413">
        <v>247.63611593622792</v>
      </c>
      <c r="BX10" s="413">
        <v>252.5200720574305</v>
      </c>
      <c r="BY10" s="413">
        <v>258.25137018661928</v>
      </c>
      <c r="BZ10" s="414">
        <v>270.46009730127093</v>
      </c>
    </row>
    <row r="11" spans="1:78" x14ac:dyDescent="0.35">
      <c r="B11" s="417" t="s">
        <v>470</v>
      </c>
      <c r="C11" s="331"/>
      <c r="D11" s="413">
        <v>0</v>
      </c>
      <c r="E11" s="413">
        <v>0</v>
      </c>
      <c r="F11" s="413">
        <v>0</v>
      </c>
      <c r="G11" s="413">
        <v>0</v>
      </c>
      <c r="H11" s="413">
        <v>0</v>
      </c>
      <c r="I11" s="413">
        <v>0</v>
      </c>
      <c r="J11" s="413">
        <v>0</v>
      </c>
      <c r="K11" s="413">
        <v>0</v>
      </c>
      <c r="L11" s="413">
        <v>0</v>
      </c>
      <c r="M11" s="413">
        <v>0</v>
      </c>
      <c r="N11" s="413">
        <v>0</v>
      </c>
      <c r="O11" s="413">
        <v>0</v>
      </c>
      <c r="P11" s="413">
        <v>0</v>
      </c>
      <c r="Q11" s="413">
        <v>0</v>
      </c>
      <c r="R11" s="413">
        <v>0</v>
      </c>
      <c r="S11" s="413">
        <v>0</v>
      </c>
      <c r="T11" s="413">
        <v>0</v>
      </c>
      <c r="U11" s="413">
        <v>0</v>
      </c>
      <c r="V11" s="413">
        <v>0</v>
      </c>
      <c r="W11" s="413">
        <v>0</v>
      </c>
      <c r="X11" s="413">
        <v>0</v>
      </c>
      <c r="Y11" s="413">
        <v>0</v>
      </c>
      <c r="Z11" s="413">
        <v>0</v>
      </c>
      <c r="AA11" s="413">
        <v>0</v>
      </c>
      <c r="AB11" s="413">
        <v>0</v>
      </c>
      <c r="AC11" s="413">
        <v>0</v>
      </c>
      <c r="AD11" s="413">
        <v>0</v>
      </c>
      <c r="AE11" s="413">
        <v>0</v>
      </c>
      <c r="AF11" s="413">
        <v>0</v>
      </c>
      <c r="AG11" s="413">
        <v>0</v>
      </c>
      <c r="AH11" s="413">
        <v>0</v>
      </c>
      <c r="AI11" s="413">
        <v>0</v>
      </c>
      <c r="AJ11" s="413">
        <v>0</v>
      </c>
      <c r="AK11" s="413">
        <v>0</v>
      </c>
      <c r="AL11" s="413">
        <v>0</v>
      </c>
      <c r="AM11" s="413">
        <v>0</v>
      </c>
      <c r="AN11" s="413">
        <v>0</v>
      </c>
      <c r="AO11" s="413">
        <v>0</v>
      </c>
      <c r="AP11" s="413">
        <v>0</v>
      </c>
      <c r="AQ11" s="413">
        <v>0</v>
      </c>
      <c r="AR11" s="413">
        <v>0</v>
      </c>
      <c r="AS11" s="413">
        <v>0</v>
      </c>
      <c r="AT11" s="413">
        <v>0</v>
      </c>
      <c r="AU11" s="413">
        <v>0</v>
      </c>
      <c r="AV11" s="413">
        <v>0</v>
      </c>
      <c r="AW11" s="413">
        <v>0</v>
      </c>
      <c r="AX11" s="413">
        <v>0</v>
      </c>
      <c r="AY11" s="413">
        <v>0</v>
      </c>
      <c r="AZ11" s="413">
        <v>0</v>
      </c>
      <c r="BA11" s="413">
        <v>0</v>
      </c>
      <c r="BB11" s="413">
        <v>0</v>
      </c>
      <c r="BC11" s="413">
        <v>0</v>
      </c>
      <c r="BD11" s="413">
        <v>0</v>
      </c>
      <c r="BE11" s="413">
        <v>0</v>
      </c>
      <c r="BF11" s="413">
        <v>0</v>
      </c>
      <c r="BG11" s="413">
        <v>0</v>
      </c>
      <c r="BH11" s="413">
        <v>0</v>
      </c>
      <c r="BI11" s="413">
        <v>0</v>
      </c>
      <c r="BJ11" s="413">
        <v>0</v>
      </c>
      <c r="BK11" s="413">
        <v>0</v>
      </c>
      <c r="BL11" s="413">
        <v>2.7215671600525173</v>
      </c>
      <c r="BM11" s="413">
        <v>124.95805821650838</v>
      </c>
      <c r="BN11" s="413">
        <v>353.35394914685565</v>
      </c>
      <c r="BO11" s="413">
        <v>595.95602065950209</v>
      </c>
      <c r="BP11" s="413">
        <v>677.67918756495885</v>
      </c>
      <c r="BQ11" s="413">
        <v>649.03122862517091</v>
      </c>
      <c r="BR11" s="413">
        <v>207.402013027555</v>
      </c>
      <c r="BS11" s="413">
        <v>86.953410355670513</v>
      </c>
      <c r="BT11" s="413">
        <v>100.4489682416379</v>
      </c>
      <c r="BU11" s="413">
        <v>116.84581685545488</v>
      </c>
      <c r="BV11" s="413">
        <v>94.494428253179578</v>
      </c>
      <c r="BW11" s="413">
        <v>81.991617873101632</v>
      </c>
      <c r="BX11" s="413">
        <v>74.78683258536114</v>
      </c>
      <c r="BY11" s="413">
        <v>69.771845435123325</v>
      </c>
      <c r="BZ11" s="414">
        <v>65.689347820210315</v>
      </c>
    </row>
    <row r="12" spans="1:78" x14ac:dyDescent="0.35">
      <c r="B12" s="417" t="s">
        <v>304</v>
      </c>
      <c r="C12" s="331"/>
      <c r="D12" s="413">
        <v>0</v>
      </c>
      <c r="E12" s="413">
        <v>0</v>
      </c>
      <c r="F12" s="413">
        <v>0</v>
      </c>
      <c r="G12" s="413">
        <v>0</v>
      </c>
      <c r="H12" s="413">
        <v>0</v>
      </c>
      <c r="I12" s="413">
        <v>0</v>
      </c>
      <c r="J12" s="413">
        <v>0</v>
      </c>
      <c r="K12" s="413">
        <v>0</v>
      </c>
      <c r="L12" s="413">
        <v>0</v>
      </c>
      <c r="M12" s="413">
        <v>0</v>
      </c>
      <c r="N12" s="413">
        <v>0</v>
      </c>
      <c r="O12" s="413">
        <v>0</v>
      </c>
      <c r="P12" s="413">
        <v>0</v>
      </c>
      <c r="Q12" s="413">
        <v>0</v>
      </c>
      <c r="R12" s="413">
        <v>0</v>
      </c>
      <c r="S12" s="413">
        <v>0</v>
      </c>
      <c r="T12" s="413">
        <v>0</v>
      </c>
      <c r="U12" s="413">
        <v>0</v>
      </c>
      <c r="V12" s="413">
        <v>0</v>
      </c>
      <c r="W12" s="413">
        <v>0</v>
      </c>
      <c r="X12" s="413">
        <v>0</v>
      </c>
      <c r="Y12" s="413">
        <v>0</v>
      </c>
      <c r="Z12" s="413">
        <v>0</v>
      </c>
      <c r="AA12" s="413">
        <v>0</v>
      </c>
      <c r="AB12" s="413">
        <v>0</v>
      </c>
      <c r="AC12" s="413">
        <v>0</v>
      </c>
      <c r="AD12" s="413">
        <v>0</v>
      </c>
      <c r="AE12" s="413">
        <v>0</v>
      </c>
      <c r="AF12" s="413">
        <v>0</v>
      </c>
      <c r="AG12" s="413">
        <v>0</v>
      </c>
      <c r="AH12" s="413">
        <v>0</v>
      </c>
      <c r="AI12" s="413">
        <v>0</v>
      </c>
      <c r="AJ12" s="413">
        <v>0</v>
      </c>
      <c r="AK12" s="413">
        <v>0</v>
      </c>
      <c r="AL12" s="413">
        <v>0</v>
      </c>
      <c r="AM12" s="413">
        <v>0</v>
      </c>
      <c r="AN12" s="413">
        <v>0</v>
      </c>
      <c r="AO12" s="413">
        <v>0</v>
      </c>
      <c r="AP12" s="413">
        <v>0</v>
      </c>
      <c r="AQ12" s="413">
        <v>0</v>
      </c>
      <c r="AR12" s="413">
        <v>0</v>
      </c>
      <c r="AS12" s="413">
        <v>0</v>
      </c>
      <c r="AT12" s="413">
        <v>0</v>
      </c>
      <c r="AU12" s="413">
        <v>0</v>
      </c>
      <c r="AV12" s="413">
        <v>0</v>
      </c>
      <c r="AW12" s="413">
        <v>0</v>
      </c>
      <c r="AX12" s="413">
        <v>0</v>
      </c>
      <c r="AY12" s="413">
        <v>0</v>
      </c>
      <c r="AZ12" s="413">
        <v>0</v>
      </c>
      <c r="BA12" s="413">
        <v>0</v>
      </c>
      <c r="BB12" s="413">
        <v>0</v>
      </c>
      <c r="BC12" s="413">
        <v>0</v>
      </c>
      <c r="BD12" s="413">
        <v>0</v>
      </c>
      <c r="BE12" s="413">
        <v>0</v>
      </c>
      <c r="BF12" s="413">
        <v>0</v>
      </c>
      <c r="BG12" s="413">
        <v>0</v>
      </c>
      <c r="BH12" s="413">
        <v>0</v>
      </c>
      <c r="BI12" s="413">
        <v>0</v>
      </c>
      <c r="BJ12" s="413">
        <v>0</v>
      </c>
      <c r="BK12" s="413">
        <v>0</v>
      </c>
      <c r="BL12" s="413">
        <v>2.2189671977883112</v>
      </c>
      <c r="BM12" s="413">
        <v>57.655182256368107</v>
      </c>
      <c r="BN12" s="413">
        <v>133.28413053100019</v>
      </c>
      <c r="BO12" s="413">
        <v>331.55674714307514</v>
      </c>
      <c r="BP12" s="413">
        <v>1071.4484155088562</v>
      </c>
      <c r="BQ12" s="413">
        <v>2407.9835904304932</v>
      </c>
      <c r="BR12" s="413">
        <v>3462.3985262096739</v>
      </c>
      <c r="BS12" s="413">
        <v>4032.6945318427502</v>
      </c>
      <c r="BT12" s="413">
        <v>4277.8261287942032</v>
      </c>
      <c r="BU12" s="413">
        <v>4325.1728277299271</v>
      </c>
      <c r="BV12" s="413">
        <v>4260.5331652985651</v>
      </c>
      <c r="BW12" s="413">
        <v>4227.4576253722516</v>
      </c>
      <c r="BX12" s="413">
        <v>4227.8782931956357</v>
      </c>
      <c r="BY12" s="413">
        <v>4212.6954390046913</v>
      </c>
      <c r="BZ12" s="414">
        <v>4199.2045174915584</v>
      </c>
    </row>
    <row r="13" spans="1:78" ht="26.25" customHeight="1" x14ac:dyDescent="0.35">
      <c r="B13" s="119" t="s">
        <v>471</v>
      </c>
      <c r="C13" s="44"/>
      <c r="D13" s="413">
        <v>0</v>
      </c>
      <c r="E13" s="413">
        <v>0</v>
      </c>
      <c r="F13" s="413">
        <v>0</v>
      </c>
      <c r="G13" s="413">
        <v>0</v>
      </c>
      <c r="H13" s="413">
        <v>0</v>
      </c>
      <c r="I13" s="413">
        <v>0</v>
      </c>
      <c r="J13" s="413">
        <v>0</v>
      </c>
      <c r="K13" s="413">
        <v>0</v>
      </c>
      <c r="L13" s="413">
        <v>0</v>
      </c>
      <c r="M13" s="413">
        <v>0</v>
      </c>
      <c r="N13" s="413">
        <v>0</v>
      </c>
      <c r="O13" s="413">
        <v>0</v>
      </c>
      <c r="P13" s="413">
        <v>0</v>
      </c>
      <c r="Q13" s="413">
        <v>0</v>
      </c>
      <c r="R13" s="413">
        <v>0</v>
      </c>
      <c r="S13" s="413">
        <v>0</v>
      </c>
      <c r="T13" s="413">
        <v>0</v>
      </c>
      <c r="U13" s="413">
        <v>0</v>
      </c>
      <c r="V13" s="413">
        <v>0</v>
      </c>
      <c r="W13" s="413">
        <v>0</v>
      </c>
      <c r="X13" s="413">
        <v>0</v>
      </c>
      <c r="Y13" s="413">
        <v>0</v>
      </c>
      <c r="Z13" s="413">
        <v>0</v>
      </c>
      <c r="AA13" s="413">
        <v>0</v>
      </c>
      <c r="AB13" s="413">
        <v>0</v>
      </c>
      <c r="AC13" s="413">
        <v>0</v>
      </c>
      <c r="AD13" s="413">
        <v>0</v>
      </c>
      <c r="AE13" s="413">
        <v>0</v>
      </c>
      <c r="AF13" s="413">
        <v>0</v>
      </c>
      <c r="AG13" s="413">
        <v>0</v>
      </c>
      <c r="AH13" s="413">
        <v>0</v>
      </c>
      <c r="AI13" s="413">
        <v>0</v>
      </c>
      <c r="AJ13" s="413">
        <v>0</v>
      </c>
      <c r="AK13" s="413">
        <v>0</v>
      </c>
      <c r="AL13" s="413">
        <v>0</v>
      </c>
      <c r="AM13" s="413">
        <v>0</v>
      </c>
      <c r="AN13" s="413">
        <v>0</v>
      </c>
      <c r="AO13" s="413">
        <v>0</v>
      </c>
      <c r="AP13" s="413">
        <v>0</v>
      </c>
      <c r="AQ13" s="413">
        <v>0</v>
      </c>
      <c r="AR13" s="413">
        <v>0</v>
      </c>
      <c r="AS13" s="413">
        <v>0</v>
      </c>
      <c r="AT13" s="413">
        <v>0</v>
      </c>
      <c r="AU13" s="413">
        <v>0</v>
      </c>
      <c r="AV13" s="413">
        <v>0</v>
      </c>
      <c r="AW13" s="413">
        <v>0</v>
      </c>
      <c r="AX13" s="413">
        <v>0</v>
      </c>
      <c r="AY13" s="413">
        <v>0</v>
      </c>
      <c r="AZ13" s="413">
        <v>0</v>
      </c>
      <c r="BA13" s="413">
        <v>0</v>
      </c>
      <c r="BB13" s="413">
        <v>0</v>
      </c>
      <c r="BC13" s="413">
        <v>0</v>
      </c>
      <c r="BD13" s="413">
        <v>0</v>
      </c>
      <c r="BE13" s="413">
        <v>0</v>
      </c>
      <c r="BF13" s="413">
        <v>0</v>
      </c>
      <c r="BG13" s="413">
        <v>0</v>
      </c>
      <c r="BH13" s="413">
        <v>0</v>
      </c>
      <c r="BI13" s="413">
        <v>0</v>
      </c>
      <c r="BJ13" s="413">
        <v>0</v>
      </c>
      <c r="BK13" s="413">
        <v>0</v>
      </c>
      <c r="BL13" s="413">
        <f t="shared" ref="BL13:BZ13" si="9">SUM(BL14:BL16)</f>
        <v>62.808164869999992</v>
      </c>
      <c r="BM13" s="413">
        <f t="shared" si="9"/>
        <v>686.4373563700002</v>
      </c>
      <c r="BN13" s="413">
        <f t="shared" si="9"/>
        <v>1276.9055287799997</v>
      </c>
      <c r="BO13" s="413">
        <f t="shared" si="9"/>
        <v>2155.5853004299997</v>
      </c>
      <c r="BP13" s="413">
        <f t="shared" si="9"/>
        <v>4474.8959126999998</v>
      </c>
      <c r="BQ13" s="413">
        <f t="shared" si="9"/>
        <v>6897.8279475099998</v>
      </c>
      <c r="BR13" s="413">
        <f t="shared" si="9"/>
        <v>8726.4629563299986</v>
      </c>
      <c r="BS13" s="413">
        <f t="shared" si="9"/>
        <v>9814.8837342700008</v>
      </c>
      <c r="BT13" s="413">
        <f t="shared" si="9"/>
        <v>10143.435834890006</v>
      </c>
      <c r="BU13" s="413">
        <f t="shared" si="9"/>
        <v>10143.395349820119</v>
      </c>
      <c r="BV13" s="413">
        <f t="shared" si="9"/>
        <v>11274.289989239638</v>
      </c>
      <c r="BW13" s="413">
        <f t="shared" si="9"/>
        <v>11248.453594492585</v>
      </c>
      <c r="BX13" s="413">
        <f t="shared" si="9"/>
        <v>11610.816302898789</v>
      </c>
      <c r="BY13" s="413">
        <f t="shared" si="9"/>
        <v>11963.27906469387</v>
      </c>
      <c r="BZ13" s="414">
        <f t="shared" si="9"/>
        <v>12331.637038223264</v>
      </c>
    </row>
    <row r="14" spans="1:78" x14ac:dyDescent="0.35">
      <c r="B14" s="417" t="s">
        <v>302</v>
      </c>
      <c r="C14" s="331"/>
      <c r="D14" s="413">
        <v>0</v>
      </c>
      <c r="E14" s="413">
        <v>0</v>
      </c>
      <c r="F14" s="413">
        <v>0</v>
      </c>
      <c r="G14" s="413">
        <v>0</v>
      </c>
      <c r="H14" s="413">
        <v>0</v>
      </c>
      <c r="I14" s="413">
        <v>0</v>
      </c>
      <c r="J14" s="413">
        <v>0</v>
      </c>
      <c r="K14" s="413">
        <v>0</v>
      </c>
      <c r="L14" s="413">
        <v>0</v>
      </c>
      <c r="M14" s="413">
        <v>0</v>
      </c>
      <c r="N14" s="413">
        <v>0</v>
      </c>
      <c r="O14" s="413">
        <v>0</v>
      </c>
      <c r="P14" s="413">
        <v>0</v>
      </c>
      <c r="Q14" s="413">
        <v>0</v>
      </c>
      <c r="R14" s="413">
        <v>0</v>
      </c>
      <c r="S14" s="413">
        <v>0</v>
      </c>
      <c r="T14" s="413">
        <v>0</v>
      </c>
      <c r="U14" s="413">
        <v>0</v>
      </c>
      <c r="V14" s="413">
        <v>0</v>
      </c>
      <c r="W14" s="413">
        <v>0</v>
      </c>
      <c r="X14" s="413">
        <v>0</v>
      </c>
      <c r="Y14" s="413">
        <v>0</v>
      </c>
      <c r="Z14" s="413">
        <v>0</v>
      </c>
      <c r="AA14" s="413">
        <v>0</v>
      </c>
      <c r="AB14" s="413">
        <v>0</v>
      </c>
      <c r="AC14" s="413">
        <v>0</v>
      </c>
      <c r="AD14" s="413">
        <v>0</v>
      </c>
      <c r="AE14" s="413">
        <v>0</v>
      </c>
      <c r="AF14" s="413">
        <v>0</v>
      </c>
      <c r="AG14" s="413">
        <v>0</v>
      </c>
      <c r="AH14" s="413">
        <v>0</v>
      </c>
      <c r="AI14" s="413">
        <v>0</v>
      </c>
      <c r="AJ14" s="413">
        <v>0</v>
      </c>
      <c r="AK14" s="413">
        <v>0</v>
      </c>
      <c r="AL14" s="413">
        <v>0</v>
      </c>
      <c r="AM14" s="413">
        <v>0</v>
      </c>
      <c r="AN14" s="413">
        <v>0</v>
      </c>
      <c r="AO14" s="413">
        <v>0</v>
      </c>
      <c r="AP14" s="413">
        <v>0</v>
      </c>
      <c r="AQ14" s="413">
        <v>0</v>
      </c>
      <c r="AR14" s="413">
        <v>0</v>
      </c>
      <c r="AS14" s="413">
        <v>0</v>
      </c>
      <c r="AT14" s="413">
        <v>0</v>
      </c>
      <c r="AU14" s="413">
        <v>0</v>
      </c>
      <c r="AV14" s="413">
        <v>0</v>
      </c>
      <c r="AW14" s="413">
        <v>0</v>
      </c>
      <c r="AX14" s="413">
        <v>0</v>
      </c>
      <c r="AY14" s="413">
        <v>0</v>
      </c>
      <c r="AZ14" s="413">
        <v>0</v>
      </c>
      <c r="BA14" s="413">
        <v>0</v>
      </c>
      <c r="BB14" s="413">
        <v>0</v>
      </c>
      <c r="BC14" s="413">
        <v>0</v>
      </c>
      <c r="BD14" s="413">
        <v>0</v>
      </c>
      <c r="BE14" s="413">
        <v>0</v>
      </c>
      <c r="BF14" s="413">
        <v>0</v>
      </c>
      <c r="BG14" s="413">
        <v>0</v>
      </c>
      <c r="BH14" s="413">
        <v>0</v>
      </c>
      <c r="BI14" s="413">
        <v>0</v>
      </c>
      <c r="BJ14" s="413">
        <v>0</v>
      </c>
      <c r="BK14" s="413">
        <v>0</v>
      </c>
      <c r="BL14" s="413">
        <v>56.760396859939483</v>
      </c>
      <c r="BM14" s="413">
        <v>485.65064439592379</v>
      </c>
      <c r="BN14" s="413">
        <v>706.84818816706706</v>
      </c>
      <c r="BO14" s="413">
        <v>863.27839205061048</v>
      </c>
      <c r="BP14" s="413">
        <v>1247.2615802462533</v>
      </c>
      <c r="BQ14" s="413">
        <v>1409.208543423181</v>
      </c>
      <c r="BR14" s="413">
        <v>1560.1474336531285</v>
      </c>
      <c r="BS14" s="413">
        <v>1212.4464671015585</v>
      </c>
      <c r="BT14" s="413">
        <v>889.65377640740621</v>
      </c>
      <c r="BU14" s="413">
        <v>777.13074642860374</v>
      </c>
      <c r="BV14" s="413">
        <v>730.49656538733245</v>
      </c>
      <c r="BW14" s="413">
        <v>724.34442737409688</v>
      </c>
      <c r="BX14" s="413">
        <v>740.77610322247881</v>
      </c>
      <c r="BY14" s="413">
        <v>757.56582956212731</v>
      </c>
      <c r="BZ14" s="414">
        <v>791.28486875409317</v>
      </c>
    </row>
    <row r="15" spans="1:78" x14ac:dyDescent="0.35">
      <c r="B15" s="417" t="s">
        <v>470</v>
      </c>
      <c r="C15" s="331"/>
      <c r="D15" s="413">
        <v>0</v>
      </c>
      <c r="E15" s="413">
        <v>0</v>
      </c>
      <c r="F15" s="413">
        <v>0</v>
      </c>
      <c r="G15" s="413">
        <v>0</v>
      </c>
      <c r="H15" s="413">
        <v>0</v>
      </c>
      <c r="I15" s="413">
        <v>0</v>
      </c>
      <c r="J15" s="413">
        <v>0</v>
      </c>
      <c r="K15" s="413">
        <v>0</v>
      </c>
      <c r="L15" s="413">
        <v>0</v>
      </c>
      <c r="M15" s="413">
        <v>0</v>
      </c>
      <c r="N15" s="413">
        <v>0</v>
      </c>
      <c r="O15" s="413">
        <v>0</v>
      </c>
      <c r="P15" s="413">
        <v>0</v>
      </c>
      <c r="Q15" s="413">
        <v>0</v>
      </c>
      <c r="R15" s="413">
        <v>0</v>
      </c>
      <c r="S15" s="413">
        <v>0</v>
      </c>
      <c r="T15" s="413">
        <v>0</v>
      </c>
      <c r="U15" s="413">
        <v>0</v>
      </c>
      <c r="V15" s="413">
        <v>0</v>
      </c>
      <c r="W15" s="413">
        <v>0</v>
      </c>
      <c r="X15" s="413">
        <v>0</v>
      </c>
      <c r="Y15" s="413">
        <v>0</v>
      </c>
      <c r="Z15" s="413">
        <v>0</v>
      </c>
      <c r="AA15" s="413">
        <v>0</v>
      </c>
      <c r="AB15" s="413">
        <v>0</v>
      </c>
      <c r="AC15" s="413">
        <v>0</v>
      </c>
      <c r="AD15" s="413">
        <v>0</v>
      </c>
      <c r="AE15" s="413">
        <v>0</v>
      </c>
      <c r="AF15" s="413">
        <v>0</v>
      </c>
      <c r="AG15" s="413">
        <v>0</v>
      </c>
      <c r="AH15" s="413">
        <v>0</v>
      </c>
      <c r="AI15" s="413">
        <v>0</v>
      </c>
      <c r="AJ15" s="413">
        <v>0</v>
      </c>
      <c r="AK15" s="413">
        <v>0</v>
      </c>
      <c r="AL15" s="413">
        <v>0</v>
      </c>
      <c r="AM15" s="413">
        <v>0</v>
      </c>
      <c r="AN15" s="413">
        <v>0</v>
      </c>
      <c r="AO15" s="413">
        <v>0</v>
      </c>
      <c r="AP15" s="413">
        <v>0</v>
      </c>
      <c r="AQ15" s="413">
        <v>0</v>
      </c>
      <c r="AR15" s="413">
        <v>0</v>
      </c>
      <c r="AS15" s="413">
        <v>0</v>
      </c>
      <c r="AT15" s="413">
        <v>0</v>
      </c>
      <c r="AU15" s="413">
        <v>0</v>
      </c>
      <c r="AV15" s="413">
        <v>0</v>
      </c>
      <c r="AW15" s="413">
        <v>0</v>
      </c>
      <c r="AX15" s="413">
        <v>0</v>
      </c>
      <c r="AY15" s="413">
        <v>0</v>
      </c>
      <c r="AZ15" s="413">
        <v>0</v>
      </c>
      <c r="BA15" s="413">
        <v>0</v>
      </c>
      <c r="BB15" s="413">
        <v>0</v>
      </c>
      <c r="BC15" s="413">
        <v>0</v>
      </c>
      <c r="BD15" s="413">
        <v>0</v>
      </c>
      <c r="BE15" s="413">
        <v>0</v>
      </c>
      <c r="BF15" s="413">
        <v>0</v>
      </c>
      <c r="BG15" s="413">
        <v>0</v>
      </c>
      <c r="BH15" s="413">
        <v>0</v>
      </c>
      <c r="BI15" s="413">
        <v>0</v>
      </c>
      <c r="BJ15" s="413">
        <v>0</v>
      </c>
      <c r="BK15" s="413">
        <v>0</v>
      </c>
      <c r="BL15" s="413">
        <v>0.87047432142392211</v>
      </c>
      <c r="BM15" s="413">
        <v>141.54873738557404</v>
      </c>
      <c r="BN15" s="413">
        <v>402.72970317666335</v>
      </c>
      <c r="BO15" s="413">
        <v>804.03284371611733</v>
      </c>
      <c r="BP15" s="413">
        <v>1746.6088386345339</v>
      </c>
      <c r="BQ15" s="413">
        <v>2450.2182244415649</v>
      </c>
      <c r="BR15" s="413">
        <v>2597.5443602920268</v>
      </c>
      <c r="BS15" s="413">
        <v>2513.1265031268049</v>
      </c>
      <c r="BT15" s="413">
        <v>2313.4182230380466</v>
      </c>
      <c r="BU15" s="413">
        <v>2145.7451598514699</v>
      </c>
      <c r="BV15" s="413">
        <v>2020.5124650848957</v>
      </c>
      <c r="BW15" s="413">
        <v>1812.2211749573135</v>
      </c>
      <c r="BX15" s="413">
        <v>1674.9366668322978</v>
      </c>
      <c r="BY15" s="413">
        <v>1557.3968541648435</v>
      </c>
      <c r="BZ15" s="414">
        <v>1455.1318264645154</v>
      </c>
    </row>
    <row r="16" spans="1:78" x14ac:dyDescent="0.35">
      <c r="B16" s="417" t="s">
        <v>304</v>
      </c>
      <c r="C16" s="331"/>
      <c r="D16" s="413">
        <v>0</v>
      </c>
      <c r="E16" s="413">
        <v>0</v>
      </c>
      <c r="F16" s="413">
        <v>0</v>
      </c>
      <c r="G16" s="413">
        <v>0</v>
      </c>
      <c r="H16" s="413">
        <v>0</v>
      </c>
      <c r="I16" s="413">
        <v>0</v>
      </c>
      <c r="J16" s="413">
        <v>0</v>
      </c>
      <c r="K16" s="413">
        <v>0</v>
      </c>
      <c r="L16" s="413">
        <v>0</v>
      </c>
      <c r="M16" s="413">
        <v>0</v>
      </c>
      <c r="N16" s="413">
        <v>0</v>
      </c>
      <c r="O16" s="413">
        <v>0</v>
      </c>
      <c r="P16" s="413">
        <v>0</v>
      </c>
      <c r="Q16" s="413">
        <v>0</v>
      </c>
      <c r="R16" s="413">
        <v>0</v>
      </c>
      <c r="S16" s="413">
        <v>0</v>
      </c>
      <c r="T16" s="413">
        <v>0</v>
      </c>
      <c r="U16" s="413">
        <v>0</v>
      </c>
      <c r="V16" s="413">
        <v>0</v>
      </c>
      <c r="W16" s="413">
        <v>0</v>
      </c>
      <c r="X16" s="413">
        <v>0</v>
      </c>
      <c r="Y16" s="413">
        <v>0</v>
      </c>
      <c r="Z16" s="413">
        <v>0</v>
      </c>
      <c r="AA16" s="413">
        <v>0</v>
      </c>
      <c r="AB16" s="413">
        <v>0</v>
      </c>
      <c r="AC16" s="413">
        <v>0</v>
      </c>
      <c r="AD16" s="413">
        <v>0</v>
      </c>
      <c r="AE16" s="413">
        <v>0</v>
      </c>
      <c r="AF16" s="413">
        <v>0</v>
      </c>
      <c r="AG16" s="413">
        <v>0</v>
      </c>
      <c r="AH16" s="413">
        <v>0</v>
      </c>
      <c r="AI16" s="413">
        <v>0</v>
      </c>
      <c r="AJ16" s="413">
        <v>0</v>
      </c>
      <c r="AK16" s="413">
        <v>0</v>
      </c>
      <c r="AL16" s="413">
        <v>0</v>
      </c>
      <c r="AM16" s="413">
        <v>0</v>
      </c>
      <c r="AN16" s="413">
        <v>0</v>
      </c>
      <c r="AO16" s="413">
        <v>0</v>
      </c>
      <c r="AP16" s="413">
        <v>0</v>
      </c>
      <c r="AQ16" s="413">
        <v>0</v>
      </c>
      <c r="AR16" s="413">
        <v>0</v>
      </c>
      <c r="AS16" s="413">
        <v>0</v>
      </c>
      <c r="AT16" s="413">
        <v>0</v>
      </c>
      <c r="AU16" s="413">
        <v>0</v>
      </c>
      <c r="AV16" s="413">
        <v>0</v>
      </c>
      <c r="AW16" s="413">
        <v>0</v>
      </c>
      <c r="AX16" s="413">
        <v>0</v>
      </c>
      <c r="AY16" s="413">
        <v>0</v>
      </c>
      <c r="AZ16" s="413">
        <v>0</v>
      </c>
      <c r="BA16" s="413">
        <v>0</v>
      </c>
      <c r="BB16" s="413">
        <v>0</v>
      </c>
      <c r="BC16" s="413">
        <v>0</v>
      </c>
      <c r="BD16" s="413">
        <v>0</v>
      </c>
      <c r="BE16" s="413">
        <v>0</v>
      </c>
      <c r="BF16" s="413">
        <v>0</v>
      </c>
      <c r="BG16" s="413">
        <v>0</v>
      </c>
      <c r="BH16" s="413">
        <v>0</v>
      </c>
      <c r="BI16" s="413">
        <v>0</v>
      </c>
      <c r="BJ16" s="413">
        <v>0</v>
      </c>
      <c r="BK16" s="413">
        <v>0</v>
      </c>
      <c r="BL16" s="413">
        <v>5.1772936886365866</v>
      </c>
      <c r="BM16" s="413">
        <v>59.237974588502404</v>
      </c>
      <c r="BN16" s="413">
        <v>167.3276374362693</v>
      </c>
      <c r="BO16" s="413">
        <v>488.27406466327216</v>
      </c>
      <c r="BP16" s="413">
        <v>1481.0254938192129</v>
      </c>
      <c r="BQ16" s="413">
        <v>3038.4011796452542</v>
      </c>
      <c r="BR16" s="413">
        <v>4568.7711623848436</v>
      </c>
      <c r="BS16" s="413">
        <v>6089.3107640416374</v>
      </c>
      <c r="BT16" s="413">
        <v>6940.363835444552</v>
      </c>
      <c r="BU16" s="413">
        <v>7220.5194435400454</v>
      </c>
      <c r="BV16" s="413">
        <v>8523.280958767411</v>
      </c>
      <c r="BW16" s="413">
        <v>8711.8879921611733</v>
      </c>
      <c r="BX16" s="413">
        <v>9195.1035328440121</v>
      </c>
      <c r="BY16" s="413">
        <v>9648.3163809668986</v>
      </c>
      <c r="BZ16" s="414">
        <v>10085.220343004656</v>
      </c>
    </row>
    <row r="17" spans="1:78" s="232" customFormat="1" ht="25.5" customHeight="1" x14ac:dyDescent="0.35">
      <c r="B17" s="226" t="s">
        <v>147</v>
      </c>
      <c r="C17" s="223"/>
      <c r="D17" s="409">
        <f t="shared" ref="D17:BL17" si="10">SUM(D21,D24)</f>
        <v>0</v>
      </c>
      <c r="E17" s="409">
        <f t="shared" si="10"/>
        <v>0</v>
      </c>
      <c r="F17" s="409">
        <f t="shared" si="10"/>
        <v>0</v>
      </c>
      <c r="G17" s="409">
        <f t="shared" si="10"/>
        <v>0</v>
      </c>
      <c r="H17" s="409">
        <f t="shared" si="10"/>
        <v>0</v>
      </c>
      <c r="I17" s="409">
        <f t="shared" si="10"/>
        <v>0</v>
      </c>
      <c r="J17" s="409">
        <f t="shared" si="10"/>
        <v>0</v>
      </c>
      <c r="K17" s="409">
        <f t="shared" si="10"/>
        <v>0</v>
      </c>
      <c r="L17" s="409">
        <f t="shared" si="10"/>
        <v>0</v>
      </c>
      <c r="M17" s="409">
        <f t="shared" si="10"/>
        <v>0</v>
      </c>
      <c r="N17" s="409">
        <f t="shared" si="10"/>
        <v>0</v>
      </c>
      <c r="O17" s="409">
        <f t="shared" si="10"/>
        <v>0</v>
      </c>
      <c r="P17" s="409">
        <f t="shared" si="10"/>
        <v>0</v>
      </c>
      <c r="Q17" s="409">
        <f t="shared" si="10"/>
        <v>0</v>
      </c>
      <c r="R17" s="409">
        <f t="shared" si="10"/>
        <v>0</v>
      </c>
      <c r="S17" s="409">
        <f t="shared" si="10"/>
        <v>0</v>
      </c>
      <c r="T17" s="409">
        <f t="shared" si="10"/>
        <v>0</v>
      </c>
      <c r="U17" s="409">
        <f t="shared" si="10"/>
        <v>0</v>
      </c>
      <c r="V17" s="409">
        <f t="shared" si="10"/>
        <v>0</v>
      </c>
      <c r="W17" s="409">
        <f t="shared" si="10"/>
        <v>0</v>
      </c>
      <c r="X17" s="409">
        <f t="shared" si="10"/>
        <v>0</v>
      </c>
      <c r="Y17" s="409">
        <f t="shared" si="10"/>
        <v>0</v>
      </c>
      <c r="Z17" s="409">
        <f t="shared" si="10"/>
        <v>0</v>
      </c>
      <c r="AA17" s="409">
        <f t="shared" si="10"/>
        <v>0</v>
      </c>
      <c r="AB17" s="409">
        <f t="shared" si="10"/>
        <v>0</v>
      </c>
      <c r="AC17" s="409">
        <f t="shared" si="10"/>
        <v>0</v>
      </c>
      <c r="AD17" s="409">
        <f t="shared" si="10"/>
        <v>0</v>
      </c>
      <c r="AE17" s="409">
        <f t="shared" si="10"/>
        <v>0</v>
      </c>
      <c r="AF17" s="409">
        <f t="shared" si="10"/>
        <v>0</v>
      </c>
      <c r="AG17" s="409">
        <f t="shared" si="10"/>
        <v>0</v>
      </c>
      <c r="AH17" s="409">
        <f t="shared" si="10"/>
        <v>0</v>
      </c>
      <c r="AI17" s="409">
        <f t="shared" si="10"/>
        <v>0</v>
      </c>
      <c r="AJ17" s="409">
        <f t="shared" si="10"/>
        <v>0</v>
      </c>
      <c r="AK17" s="409">
        <f t="shared" si="10"/>
        <v>0</v>
      </c>
      <c r="AL17" s="409">
        <f t="shared" si="10"/>
        <v>0</v>
      </c>
      <c r="AM17" s="409">
        <f t="shared" si="10"/>
        <v>0</v>
      </c>
      <c r="AN17" s="409">
        <f t="shared" si="10"/>
        <v>0</v>
      </c>
      <c r="AO17" s="409">
        <f t="shared" si="10"/>
        <v>0</v>
      </c>
      <c r="AP17" s="409">
        <f t="shared" si="10"/>
        <v>0</v>
      </c>
      <c r="AQ17" s="409">
        <f t="shared" si="10"/>
        <v>0</v>
      </c>
      <c r="AR17" s="409">
        <f t="shared" si="10"/>
        <v>0</v>
      </c>
      <c r="AS17" s="409">
        <f t="shared" si="10"/>
        <v>0</v>
      </c>
      <c r="AT17" s="409">
        <f t="shared" si="10"/>
        <v>0</v>
      </c>
      <c r="AU17" s="409">
        <f t="shared" si="10"/>
        <v>0</v>
      </c>
      <c r="AV17" s="409">
        <f t="shared" si="10"/>
        <v>0</v>
      </c>
      <c r="AW17" s="409">
        <f t="shared" si="10"/>
        <v>0</v>
      </c>
      <c r="AX17" s="409">
        <f t="shared" si="10"/>
        <v>0</v>
      </c>
      <c r="AY17" s="409">
        <f t="shared" si="10"/>
        <v>7622.94</v>
      </c>
      <c r="AZ17" s="409">
        <f t="shared" si="10"/>
        <v>7661.6239999999998</v>
      </c>
      <c r="BA17" s="409">
        <f t="shared" si="10"/>
        <v>7412.2720000000008</v>
      </c>
      <c r="BB17" s="409">
        <f t="shared" si="10"/>
        <v>7250.5899999999992</v>
      </c>
      <c r="BC17" s="409">
        <f t="shared" si="10"/>
        <v>6790.04</v>
      </c>
      <c r="BD17" s="409">
        <f t="shared" si="10"/>
        <v>6766.183</v>
      </c>
      <c r="BE17" s="409">
        <f t="shared" si="10"/>
        <v>6749.0433528570848</v>
      </c>
      <c r="BF17" s="409">
        <f t="shared" si="10"/>
        <v>6757.9545089520052</v>
      </c>
      <c r="BG17" s="409">
        <f t="shared" si="10"/>
        <v>6724.1235550023994</v>
      </c>
      <c r="BH17" s="409">
        <f t="shared" si="10"/>
        <v>6662.027000000001</v>
      </c>
      <c r="BI17" s="409">
        <f t="shared" si="10"/>
        <v>6649.9306075200002</v>
      </c>
      <c r="BJ17" s="409">
        <f t="shared" si="10"/>
        <v>6566.1693209299992</v>
      </c>
      <c r="BK17" s="409">
        <f t="shared" si="10"/>
        <v>6657.0001817393668</v>
      </c>
      <c r="BL17" s="409">
        <f t="shared" si="10"/>
        <v>6515.843602259999</v>
      </c>
      <c r="BM17" s="409">
        <f>SUM(BM21,BM24)</f>
        <v>6108.3423565899984</v>
      </c>
      <c r="BN17" s="409">
        <f t="shared" ref="BN17:BW17" si="11">SUM(BN21,BN24)</f>
        <v>5556.0370140352552</v>
      </c>
      <c r="BO17" s="409">
        <f t="shared" si="11"/>
        <v>4935.2797263499997</v>
      </c>
      <c r="BP17" s="409">
        <f t="shared" si="11"/>
        <v>3275.8454461099991</v>
      </c>
      <c r="BQ17" s="409">
        <f>SUM(BQ21,BQ24)</f>
        <v>1186.7982191800002</v>
      </c>
      <c r="BR17" s="409">
        <f t="shared" si="11"/>
        <v>244.52811802000031</v>
      </c>
      <c r="BS17" s="409">
        <f t="shared" si="11"/>
        <v>61.927221750000022</v>
      </c>
      <c r="BT17" s="409">
        <f t="shared" si="11"/>
        <v>14.895368320000003</v>
      </c>
      <c r="BU17" s="409">
        <f t="shared" si="11"/>
        <v>6.638278430849951</v>
      </c>
      <c r="BV17" s="409">
        <f t="shared" si="11"/>
        <v>0.32997138366712919</v>
      </c>
      <c r="BW17" s="409">
        <f t="shared" si="11"/>
        <v>0.89825794688732019</v>
      </c>
      <c r="BX17" s="409">
        <f>SUM(BX21,BX24)</f>
        <v>0.93935744032825452</v>
      </c>
      <c r="BY17" s="409">
        <f>SUM(BY21,BY24)</f>
        <v>0.71381900226194572</v>
      </c>
      <c r="BZ17" s="410">
        <f>SUM(BZ21,BZ24)</f>
        <v>0.47841343432059968</v>
      </c>
    </row>
    <row r="18" spans="1:78" x14ac:dyDescent="0.35">
      <c r="B18" s="119" t="s">
        <v>472</v>
      </c>
      <c r="C18" s="44"/>
      <c r="D18" s="413">
        <v>0</v>
      </c>
      <c r="E18" s="413">
        <v>0</v>
      </c>
      <c r="F18" s="413">
        <v>0</v>
      </c>
      <c r="G18" s="413">
        <v>0</v>
      </c>
      <c r="H18" s="413">
        <v>0</v>
      </c>
      <c r="I18" s="413">
        <v>0</v>
      </c>
      <c r="J18" s="413">
        <v>0</v>
      </c>
      <c r="K18" s="413">
        <v>0</v>
      </c>
      <c r="L18" s="413">
        <v>0</v>
      </c>
      <c r="M18" s="413">
        <v>0</v>
      </c>
      <c r="N18" s="413">
        <v>0</v>
      </c>
      <c r="O18" s="413">
        <v>0</v>
      </c>
      <c r="P18" s="413">
        <v>0</v>
      </c>
      <c r="Q18" s="413">
        <v>0</v>
      </c>
      <c r="R18" s="413">
        <v>0</v>
      </c>
      <c r="S18" s="413">
        <v>0</v>
      </c>
      <c r="T18" s="413">
        <v>0</v>
      </c>
      <c r="U18" s="413">
        <v>0</v>
      </c>
      <c r="V18" s="413">
        <v>0</v>
      </c>
      <c r="W18" s="413">
        <v>0</v>
      </c>
      <c r="X18" s="413">
        <v>0</v>
      </c>
      <c r="Y18" s="413">
        <v>0</v>
      </c>
      <c r="Z18" s="413">
        <v>0</v>
      </c>
      <c r="AA18" s="413">
        <v>0</v>
      </c>
      <c r="AB18" s="413">
        <v>0</v>
      </c>
      <c r="AC18" s="413">
        <v>0</v>
      </c>
      <c r="AD18" s="413">
        <v>0</v>
      </c>
      <c r="AE18" s="413">
        <v>0</v>
      </c>
      <c r="AF18" s="413">
        <v>0</v>
      </c>
      <c r="AG18" s="413">
        <v>0</v>
      </c>
      <c r="AH18" s="413">
        <v>0</v>
      </c>
      <c r="AI18" s="413">
        <v>0</v>
      </c>
      <c r="AJ18" s="413">
        <v>0</v>
      </c>
      <c r="AK18" s="413">
        <v>0</v>
      </c>
      <c r="AL18" s="413">
        <v>0</v>
      </c>
      <c r="AM18" s="413">
        <v>0</v>
      </c>
      <c r="AN18" s="413">
        <v>0</v>
      </c>
      <c r="AO18" s="413">
        <v>0</v>
      </c>
      <c r="AP18" s="413">
        <v>0</v>
      </c>
      <c r="AQ18" s="413">
        <v>0</v>
      </c>
      <c r="AR18" s="413">
        <v>0</v>
      </c>
      <c r="AS18" s="413">
        <v>0</v>
      </c>
      <c r="AT18" s="413">
        <v>0</v>
      </c>
      <c r="AU18" s="413">
        <v>0</v>
      </c>
      <c r="AV18" s="413">
        <v>0</v>
      </c>
      <c r="AW18" s="413">
        <v>0</v>
      </c>
      <c r="AX18" s="413">
        <v>0</v>
      </c>
      <c r="AY18" s="413">
        <v>278.33999999999997</v>
      </c>
      <c r="AZ18" s="413">
        <v>312.73</v>
      </c>
      <c r="BA18" s="413">
        <v>317.79700000000003</v>
      </c>
      <c r="BB18" s="413">
        <v>282.72800000000001</v>
      </c>
      <c r="BC18" s="413">
        <v>330.15090755271024</v>
      </c>
      <c r="BD18" s="413">
        <v>333.25174293093409</v>
      </c>
      <c r="BE18" s="413">
        <v>333.04137154438575</v>
      </c>
      <c r="BF18" s="413">
        <v>382.88721096740397</v>
      </c>
      <c r="BG18" s="413">
        <v>327.37031524653656</v>
      </c>
      <c r="BH18" s="413">
        <v>304.44139058878591</v>
      </c>
      <c r="BI18" s="413">
        <v>278.06156262040605</v>
      </c>
      <c r="BJ18" s="413">
        <v>289.99861489743967</v>
      </c>
      <c r="BK18" s="413">
        <v>275.18506486688074</v>
      </c>
      <c r="BL18" s="413">
        <v>233.47537700891493</v>
      </c>
      <c r="BM18" s="413">
        <v>25.701808144413643</v>
      </c>
      <c r="BN18" s="413">
        <v>25.203064663515647</v>
      </c>
      <c r="BO18" s="413">
        <v>12.429903442670245</v>
      </c>
      <c r="BP18" s="413">
        <v>4.7759055965311905</v>
      </c>
      <c r="BQ18" s="413">
        <v>3.1683124134191218</v>
      </c>
      <c r="BR18" s="413">
        <v>0.57839741453015014</v>
      </c>
      <c r="BS18" s="413">
        <v>7.7317557696762698E-2</v>
      </c>
      <c r="BT18" s="413">
        <v>1.5898251986691713E-2</v>
      </c>
      <c r="BU18" s="413">
        <v>6.1107561820396353E-3</v>
      </c>
      <c r="BV18" s="413">
        <v>3.9277757500616592E-4</v>
      </c>
      <c r="BW18" s="413">
        <v>1.0692308350724582E-3</v>
      </c>
      <c r="BX18" s="413">
        <v>1.11815313611659E-3</v>
      </c>
      <c r="BY18" s="413">
        <v>8.4968609576339396E-4</v>
      </c>
      <c r="BZ18" s="414">
        <v>5.6947383283508608E-4</v>
      </c>
    </row>
    <row r="19" spans="1:78" x14ac:dyDescent="0.35">
      <c r="B19" s="119" t="s">
        <v>473</v>
      </c>
      <c r="C19" s="44"/>
      <c r="D19" s="413">
        <v>0</v>
      </c>
      <c r="E19" s="413">
        <v>0</v>
      </c>
      <c r="F19" s="413">
        <v>0</v>
      </c>
      <c r="G19" s="413">
        <v>0</v>
      </c>
      <c r="H19" s="413">
        <v>0</v>
      </c>
      <c r="I19" s="413">
        <v>0</v>
      </c>
      <c r="J19" s="413">
        <v>0</v>
      </c>
      <c r="K19" s="413">
        <v>0</v>
      </c>
      <c r="L19" s="413">
        <v>0</v>
      </c>
      <c r="M19" s="413">
        <v>0</v>
      </c>
      <c r="N19" s="413">
        <v>0</v>
      </c>
      <c r="O19" s="413">
        <v>0</v>
      </c>
      <c r="P19" s="413">
        <v>0</v>
      </c>
      <c r="Q19" s="413">
        <v>0</v>
      </c>
      <c r="R19" s="413">
        <v>0</v>
      </c>
      <c r="S19" s="413">
        <v>0</v>
      </c>
      <c r="T19" s="413">
        <v>0</v>
      </c>
      <c r="U19" s="413">
        <v>0</v>
      </c>
      <c r="V19" s="413">
        <v>0</v>
      </c>
      <c r="W19" s="413">
        <v>0</v>
      </c>
      <c r="X19" s="413">
        <v>0</v>
      </c>
      <c r="Y19" s="413">
        <v>0</v>
      </c>
      <c r="Z19" s="413">
        <v>0</v>
      </c>
      <c r="AA19" s="413">
        <v>0</v>
      </c>
      <c r="AB19" s="413">
        <v>0</v>
      </c>
      <c r="AC19" s="413">
        <v>0</v>
      </c>
      <c r="AD19" s="413">
        <v>0</v>
      </c>
      <c r="AE19" s="413">
        <v>0</v>
      </c>
      <c r="AF19" s="413">
        <v>0</v>
      </c>
      <c r="AG19" s="413">
        <v>0</v>
      </c>
      <c r="AH19" s="413">
        <v>0</v>
      </c>
      <c r="AI19" s="413">
        <v>0</v>
      </c>
      <c r="AJ19" s="413">
        <v>0</v>
      </c>
      <c r="AK19" s="413">
        <v>0</v>
      </c>
      <c r="AL19" s="413">
        <v>0</v>
      </c>
      <c r="AM19" s="413">
        <v>0</v>
      </c>
      <c r="AN19" s="413">
        <v>0</v>
      </c>
      <c r="AO19" s="413">
        <v>0</v>
      </c>
      <c r="AP19" s="413">
        <v>0</v>
      </c>
      <c r="AQ19" s="413">
        <v>0</v>
      </c>
      <c r="AR19" s="413">
        <v>0</v>
      </c>
      <c r="AS19" s="413">
        <v>0</v>
      </c>
      <c r="AT19" s="413">
        <v>0</v>
      </c>
      <c r="AU19" s="413">
        <v>0</v>
      </c>
      <c r="AV19" s="413">
        <v>0</v>
      </c>
      <c r="AW19" s="413">
        <v>0</v>
      </c>
      <c r="AX19" s="413">
        <v>0</v>
      </c>
      <c r="AY19" s="413">
        <v>255.893</v>
      </c>
      <c r="AZ19" s="413">
        <v>296.48399999999998</v>
      </c>
      <c r="BA19" s="413">
        <v>316.82499999999999</v>
      </c>
      <c r="BB19" s="413">
        <v>304.512</v>
      </c>
      <c r="BC19" s="413">
        <v>389.09290450278598</v>
      </c>
      <c r="BD19" s="413">
        <v>388.42224478490493</v>
      </c>
      <c r="BE19" s="413">
        <v>403.02054330646723</v>
      </c>
      <c r="BF19" s="413">
        <v>434.43669273899275</v>
      </c>
      <c r="BG19" s="413">
        <v>395.20975548624494</v>
      </c>
      <c r="BH19" s="413">
        <v>385.52086790840985</v>
      </c>
      <c r="BI19" s="413">
        <v>338.42995165229138</v>
      </c>
      <c r="BJ19" s="413">
        <v>343.23821262673005</v>
      </c>
      <c r="BK19" s="413">
        <v>333.42902642687261</v>
      </c>
      <c r="BL19" s="413">
        <v>303.88524745009164</v>
      </c>
      <c r="BM19" s="413">
        <v>89.11510244239652</v>
      </c>
      <c r="BN19" s="413">
        <v>23.972191081960425</v>
      </c>
      <c r="BO19" s="413">
        <v>14.68613337390328</v>
      </c>
      <c r="BP19" s="413">
        <v>6.2138376610834092</v>
      </c>
      <c r="BQ19" s="413">
        <v>1.5341430366137312</v>
      </c>
      <c r="BR19" s="413">
        <v>0.92562324341331403</v>
      </c>
      <c r="BS19" s="413">
        <v>0.10898785828262501</v>
      </c>
      <c r="BT19" s="413">
        <v>2.4188196054194443E-2</v>
      </c>
      <c r="BU19" s="413">
        <v>1.0206567809264341E-2</v>
      </c>
      <c r="BV19" s="413">
        <v>5.6693716663289108E-4</v>
      </c>
      <c r="BW19" s="413">
        <v>1.5433332722800772E-3</v>
      </c>
      <c r="BX19" s="413">
        <v>1.6139479725686208E-3</v>
      </c>
      <c r="BY19" s="413">
        <v>1.2264412693415599E-3</v>
      </c>
      <c r="BZ19" s="414">
        <v>8.2198145159898212E-4</v>
      </c>
    </row>
    <row r="20" spans="1:78" x14ac:dyDescent="0.35">
      <c r="B20" s="119" t="s">
        <v>474</v>
      </c>
      <c r="C20" s="44"/>
      <c r="D20" s="413">
        <v>0</v>
      </c>
      <c r="E20" s="413">
        <v>0</v>
      </c>
      <c r="F20" s="413">
        <v>0</v>
      </c>
      <c r="G20" s="413">
        <v>0</v>
      </c>
      <c r="H20" s="413">
        <v>0</v>
      </c>
      <c r="I20" s="413">
        <v>0</v>
      </c>
      <c r="J20" s="413">
        <v>0</v>
      </c>
      <c r="K20" s="413">
        <v>0</v>
      </c>
      <c r="L20" s="413">
        <v>0</v>
      </c>
      <c r="M20" s="413">
        <v>0</v>
      </c>
      <c r="N20" s="413">
        <v>0</v>
      </c>
      <c r="O20" s="413">
        <v>0</v>
      </c>
      <c r="P20" s="413">
        <v>0</v>
      </c>
      <c r="Q20" s="413">
        <v>0</v>
      </c>
      <c r="R20" s="413">
        <v>0</v>
      </c>
      <c r="S20" s="413">
        <v>0</v>
      </c>
      <c r="T20" s="413">
        <v>0</v>
      </c>
      <c r="U20" s="413">
        <v>0</v>
      </c>
      <c r="V20" s="413">
        <v>0</v>
      </c>
      <c r="W20" s="413">
        <v>0</v>
      </c>
      <c r="X20" s="413">
        <v>0</v>
      </c>
      <c r="Y20" s="413">
        <v>0</v>
      </c>
      <c r="Z20" s="413">
        <v>0</v>
      </c>
      <c r="AA20" s="413">
        <v>0</v>
      </c>
      <c r="AB20" s="413">
        <v>0</v>
      </c>
      <c r="AC20" s="413">
        <v>0</v>
      </c>
      <c r="AD20" s="413">
        <v>0</v>
      </c>
      <c r="AE20" s="413">
        <v>0</v>
      </c>
      <c r="AF20" s="413">
        <v>0</v>
      </c>
      <c r="AG20" s="413">
        <v>0</v>
      </c>
      <c r="AH20" s="413">
        <v>0</v>
      </c>
      <c r="AI20" s="413">
        <v>0</v>
      </c>
      <c r="AJ20" s="413">
        <v>0</v>
      </c>
      <c r="AK20" s="413">
        <v>0</v>
      </c>
      <c r="AL20" s="413">
        <v>0</v>
      </c>
      <c r="AM20" s="413">
        <v>0</v>
      </c>
      <c r="AN20" s="413">
        <v>0</v>
      </c>
      <c r="AO20" s="413">
        <v>0</v>
      </c>
      <c r="AP20" s="413">
        <v>0</v>
      </c>
      <c r="AQ20" s="413">
        <v>0</v>
      </c>
      <c r="AR20" s="413">
        <v>0</v>
      </c>
      <c r="AS20" s="413">
        <v>0</v>
      </c>
      <c r="AT20" s="413">
        <v>0</v>
      </c>
      <c r="AU20" s="413">
        <v>0</v>
      </c>
      <c r="AV20" s="413">
        <v>0</v>
      </c>
      <c r="AW20" s="413">
        <v>0</v>
      </c>
      <c r="AX20" s="413">
        <v>0</v>
      </c>
      <c r="AY20" s="413">
        <v>5708.9949999999999</v>
      </c>
      <c r="AZ20" s="413">
        <v>5792.4780000000001</v>
      </c>
      <c r="BA20" s="413">
        <v>5715.9560000000001</v>
      </c>
      <c r="BB20" s="413">
        <v>5743.7889999999998</v>
      </c>
      <c r="BC20" s="413">
        <v>5318.2371879445036</v>
      </c>
      <c r="BD20" s="413">
        <v>5349.2100122841612</v>
      </c>
      <c r="BE20" s="413">
        <v>5496.5920851491464</v>
      </c>
      <c r="BF20" s="413">
        <v>5467.9550307962018</v>
      </c>
      <c r="BG20" s="413">
        <v>5553.812341810718</v>
      </c>
      <c r="BH20" s="413">
        <v>5590.5197415028051</v>
      </c>
      <c r="BI20" s="413">
        <v>5720.7396083745025</v>
      </c>
      <c r="BJ20" s="413">
        <v>5649.4461624454298</v>
      </c>
      <c r="BK20" s="413">
        <v>5800.6336650356134</v>
      </c>
      <c r="BL20" s="413">
        <v>5763.5421717209929</v>
      </c>
      <c r="BM20" s="413">
        <v>5815.048541423188</v>
      </c>
      <c r="BN20" s="413">
        <v>5349.4641971087312</v>
      </c>
      <c r="BO20" s="413">
        <v>4781.9556614559224</v>
      </c>
      <c r="BP20" s="413">
        <v>3181.2062019864088</v>
      </c>
      <c r="BQ20" s="413">
        <v>1153.9482224260289</v>
      </c>
      <c r="BR20" s="413">
        <v>237.86477993205682</v>
      </c>
      <c r="BS20" s="413">
        <v>60.681632463827128</v>
      </c>
      <c r="BT20" s="413">
        <v>14.681363673783267</v>
      </c>
      <c r="BU20" s="413">
        <v>6.543106073961102</v>
      </c>
      <c r="BV20" s="413">
        <v>0.32382431220452679</v>
      </c>
      <c r="BW20" s="413">
        <v>0.88152420552465394</v>
      </c>
      <c r="BX20" s="413">
        <v>0.92185805219813088</v>
      </c>
      <c r="BY20" s="413">
        <v>0.70052119331408202</v>
      </c>
      <c r="BZ20" s="414">
        <v>0.46950102035077357</v>
      </c>
    </row>
    <row r="21" spans="1:78" x14ac:dyDescent="0.35">
      <c r="B21" s="119" t="s">
        <v>475</v>
      </c>
      <c r="C21" s="44"/>
      <c r="D21" s="413">
        <v>0</v>
      </c>
      <c r="E21" s="413">
        <v>0</v>
      </c>
      <c r="F21" s="413">
        <v>0</v>
      </c>
      <c r="G21" s="413">
        <v>0</v>
      </c>
      <c r="H21" s="413">
        <v>0</v>
      </c>
      <c r="I21" s="413">
        <v>0</v>
      </c>
      <c r="J21" s="413">
        <v>0</v>
      </c>
      <c r="K21" s="413">
        <v>0</v>
      </c>
      <c r="L21" s="413">
        <v>0</v>
      </c>
      <c r="M21" s="413">
        <v>0</v>
      </c>
      <c r="N21" s="413">
        <v>0</v>
      </c>
      <c r="O21" s="413">
        <v>0</v>
      </c>
      <c r="P21" s="413">
        <v>0</v>
      </c>
      <c r="Q21" s="413">
        <v>0</v>
      </c>
      <c r="R21" s="413">
        <v>0</v>
      </c>
      <c r="S21" s="413">
        <v>0</v>
      </c>
      <c r="T21" s="413">
        <v>0</v>
      </c>
      <c r="U21" s="413">
        <v>0</v>
      </c>
      <c r="V21" s="413">
        <v>0</v>
      </c>
      <c r="W21" s="413">
        <v>0</v>
      </c>
      <c r="X21" s="413">
        <v>0</v>
      </c>
      <c r="Y21" s="413">
        <v>0</v>
      </c>
      <c r="Z21" s="413">
        <v>0</v>
      </c>
      <c r="AA21" s="413">
        <v>0</v>
      </c>
      <c r="AB21" s="413">
        <v>0</v>
      </c>
      <c r="AC21" s="413">
        <v>0</v>
      </c>
      <c r="AD21" s="413">
        <v>0</v>
      </c>
      <c r="AE21" s="413">
        <v>0</v>
      </c>
      <c r="AF21" s="413">
        <v>0</v>
      </c>
      <c r="AG21" s="413">
        <v>0</v>
      </c>
      <c r="AH21" s="413">
        <v>0</v>
      </c>
      <c r="AI21" s="413">
        <v>0</v>
      </c>
      <c r="AJ21" s="413">
        <v>0</v>
      </c>
      <c r="AK21" s="413">
        <v>0</v>
      </c>
      <c r="AL21" s="413">
        <v>0</v>
      </c>
      <c r="AM21" s="413">
        <v>0</v>
      </c>
      <c r="AN21" s="413">
        <v>0</v>
      </c>
      <c r="AO21" s="413">
        <v>0</v>
      </c>
      <c r="AP21" s="413">
        <v>0</v>
      </c>
      <c r="AQ21" s="413">
        <v>0</v>
      </c>
      <c r="AR21" s="413">
        <v>0</v>
      </c>
      <c r="AS21" s="413">
        <v>0</v>
      </c>
      <c r="AT21" s="413">
        <v>0</v>
      </c>
      <c r="AU21" s="413">
        <v>0</v>
      </c>
      <c r="AV21" s="413">
        <v>0</v>
      </c>
      <c r="AW21" s="413">
        <v>0</v>
      </c>
      <c r="AX21" s="413">
        <v>0</v>
      </c>
      <c r="AY21" s="413">
        <f t="shared" ref="AY21:BO21" si="12">SUM(AY18:AY20)</f>
        <v>6243.2280000000001</v>
      </c>
      <c r="AZ21" s="413">
        <f t="shared" si="12"/>
        <v>6401.692</v>
      </c>
      <c r="BA21" s="413">
        <f t="shared" si="12"/>
        <v>6350.5780000000004</v>
      </c>
      <c r="BB21" s="413">
        <f t="shared" si="12"/>
        <v>6331.0289999999995</v>
      </c>
      <c r="BC21" s="413">
        <f t="shared" si="12"/>
        <v>6037.4809999999998</v>
      </c>
      <c r="BD21" s="413">
        <f t="shared" si="12"/>
        <v>6070.884</v>
      </c>
      <c r="BE21" s="413">
        <f t="shared" si="12"/>
        <v>6232.6539999999995</v>
      </c>
      <c r="BF21" s="413">
        <f t="shared" si="12"/>
        <v>6285.2789345025985</v>
      </c>
      <c r="BG21" s="413">
        <f t="shared" si="12"/>
        <v>6276.3924125434996</v>
      </c>
      <c r="BH21" s="413">
        <f t="shared" si="12"/>
        <v>6280.4820000000009</v>
      </c>
      <c r="BI21" s="413">
        <f t="shared" si="12"/>
        <v>6337.2311226472002</v>
      </c>
      <c r="BJ21" s="413">
        <f t="shared" si="12"/>
        <v>6282.6829899695995</v>
      </c>
      <c r="BK21" s="413">
        <f t="shared" si="12"/>
        <v>6409.2477563293669</v>
      </c>
      <c r="BL21" s="413">
        <f t="shared" si="12"/>
        <v>6300.9027961799993</v>
      </c>
      <c r="BM21" s="413">
        <f t="shared" si="12"/>
        <v>5929.8654520099981</v>
      </c>
      <c r="BN21" s="413">
        <f t="shared" si="12"/>
        <v>5398.6394528542069</v>
      </c>
      <c r="BO21" s="413">
        <f t="shared" si="12"/>
        <v>4809.0716982724962</v>
      </c>
      <c r="BP21" s="413">
        <f t="shared" ref="BP21:BZ21" si="13">SUM(BP18:BP20)</f>
        <v>3192.1959452440233</v>
      </c>
      <c r="BQ21" s="413">
        <f t="shared" si="13"/>
        <v>1158.6506778760618</v>
      </c>
      <c r="BR21" s="413">
        <f t="shared" si="13"/>
        <v>239.36880059000029</v>
      </c>
      <c r="BS21" s="413">
        <f t="shared" si="13"/>
        <v>60.867937879806519</v>
      </c>
      <c r="BT21" s="413">
        <f t="shared" si="13"/>
        <v>14.721450121824153</v>
      </c>
      <c r="BU21" s="413">
        <f t="shared" si="13"/>
        <v>6.5594233979524059</v>
      </c>
      <c r="BV21" s="413">
        <f t="shared" si="13"/>
        <v>0.32478402694616587</v>
      </c>
      <c r="BW21" s="413">
        <f t="shared" si="13"/>
        <v>0.88413676963200649</v>
      </c>
      <c r="BX21" s="413">
        <f t="shared" si="13"/>
        <v>0.92459015330681604</v>
      </c>
      <c r="BY21" s="413">
        <f t="shared" si="13"/>
        <v>0.70259732067918701</v>
      </c>
      <c r="BZ21" s="414">
        <f t="shared" si="13"/>
        <v>0.47089247563520764</v>
      </c>
    </row>
    <row r="22" spans="1:78" x14ac:dyDescent="0.35">
      <c r="B22" s="417" t="s">
        <v>324</v>
      </c>
      <c r="C22" s="331"/>
      <c r="D22" s="413">
        <v>0</v>
      </c>
      <c r="E22" s="413">
        <v>0</v>
      </c>
      <c r="F22" s="413">
        <v>0</v>
      </c>
      <c r="G22" s="413">
        <v>0</v>
      </c>
      <c r="H22" s="413">
        <v>0</v>
      </c>
      <c r="I22" s="413">
        <v>0</v>
      </c>
      <c r="J22" s="413">
        <v>0</v>
      </c>
      <c r="K22" s="413">
        <v>0</v>
      </c>
      <c r="L22" s="413">
        <v>0</v>
      </c>
      <c r="M22" s="413">
        <v>0</v>
      </c>
      <c r="N22" s="413">
        <v>0</v>
      </c>
      <c r="O22" s="413">
        <v>0</v>
      </c>
      <c r="P22" s="413">
        <v>0</v>
      </c>
      <c r="Q22" s="413">
        <v>0</v>
      </c>
      <c r="R22" s="413">
        <v>0</v>
      </c>
      <c r="S22" s="413">
        <v>0</v>
      </c>
      <c r="T22" s="413">
        <v>0</v>
      </c>
      <c r="U22" s="413">
        <v>0</v>
      </c>
      <c r="V22" s="413">
        <v>0</v>
      </c>
      <c r="W22" s="413">
        <v>0</v>
      </c>
      <c r="X22" s="413">
        <v>0</v>
      </c>
      <c r="Y22" s="413">
        <v>0</v>
      </c>
      <c r="Z22" s="413">
        <v>0</v>
      </c>
      <c r="AA22" s="413">
        <v>0</v>
      </c>
      <c r="AB22" s="413">
        <v>0</v>
      </c>
      <c r="AC22" s="413">
        <v>0</v>
      </c>
      <c r="AD22" s="413">
        <v>0</v>
      </c>
      <c r="AE22" s="413">
        <v>0</v>
      </c>
      <c r="AF22" s="413">
        <v>0</v>
      </c>
      <c r="AG22" s="413">
        <v>0</v>
      </c>
      <c r="AH22" s="413">
        <v>0</v>
      </c>
      <c r="AI22" s="413">
        <v>0</v>
      </c>
      <c r="AJ22" s="413">
        <v>0</v>
      </c>
      <c r="AK22" s="413">
        <v>0</v>
      </c>
      <c r="AL22" s="413">
        <v>0</v>
      </c>
      <c r="AM22" s="413">
        <v>0</v>
      </c>
      <c r="AN22" s="413">
        <v>0</v>
      </c>
      <c r="AO22" s="413">
        <v>0</v>
      </c>
      <c r="AP22" s="413">
        <v>0</v>
      </c>
      <c r="AQ22" s="413">
        <v>0</v>
      </c>
      <c r="AR22" s="413">
        <v>0</v>
      </c>
      <c r="AS22" s="413">
        <v>0</v>
      </c>
      <c r="AT22" s="413">
        <v>0</v>
      </c>
      <c r="AU22" s="413">
        <v>0</v>
      </c>
      <c r="AV22" s="413">
        <v>0</v>
      </c>
      <c r="AW22" s="413">
        <v>0</v>
      </c>
      <c r="AX22" s="413">
        <v>0</v>
      </c>
      <c r="AY22" s="413">
        <v>5326.5479309760121</v>
      </c>
      <c r="AZ22" s="413">
        <v>5634.0700627548977</v>
      </c>
      <c r="BA22" s="413">
        <v>5761.3166007132186</v>
      </c>
      <c r="BB22" s="413">
        <v>5954.2356985493152</v>
      </c>
      <c r="BC22" s="413">
        <v>5897.0027550317054</v>
      </c>
      <c r="BD22" s="413">
        <v>6067.8</v>
      </c>
      <c r="BE22" s="413">
        <v>6232.6540000000005</v>
      </c>
      <c r="BF22" s="413">
        <v>6285.2789345025994</v>
      </c>
      <c r="BG22" s="413">
        <v>6276.3924125434996</v>
      </c>
      <c r="BH22" s="413">
        <v>6280.482</v>
      </c>
      <c r="BI22" s="413">
        <v>6337.2311226471993</v>
      </c>
      <c r="BJ22" s="413">
        <v>6282.6829899695995</v>
      </c>
      <c r="BK22" s="413">
        <v>6409.2477563293669</v>
      </c>
      <c r="BL22" s="413">
        <v>6300.9027961799993</v>
      </c>
      <c r="BM22" s="413">
        <v>5929.8654520099981</v>
      </c>
      <c r="BN22" s="413">
        <v>5398.6394528542078</v>
      </c>
      <c r="BO22" s="413">
        <v>4809.0716982724962</v>
      </c>
      <c r="BP22" s="413">
        <v>3192.1959452440233</v>
      </c>
      <c r="BQ22" s="413">
        <v>1158.650677876062</v>
      </c>
      <c r="BR22" s="413">
        <v>239.36880059000026</v>
      </c>
      <c r="BS22" s="413">
        <v>60.867937879806512</v>
      </c>
      <c r="BT22" s="413">
        <v>14.721450121824152</v>
      </c>
      <c r="BU22" s="413">
        <v>6.5594233979524059</v>
      </c>
      <c r="BV22" s="413">
        <v>0.32478402694616582</v>
      </c>
      <c r="BW22" s="413">
        <v>0.88413676963200649</v>
      </c>
      <c r="BX22" s="413">
        <v>0.92459015330681604</v>
      </c>
      <c r="BY22" s="413">
        <v>0.70259732067918701</v>
      </c>
      <c r="BZ22" s="414">
        <v>0.47089247563520764</v>
      </c>
    </row>
    <row r="23" spans="1:78" x14ac:dyDescent="0.35">
      <c r="B23" s="417" t="s">
        <v>323</v>
      </c>
      <c r="C23" s="331"/>
      <c r="D23" s="413">
        <v>0</v>
      </c>
      <c r="E23" s="413">
        <v>0</v>
      </c>
      <c r="F23" s="413">
        <v>0</v>
      </c>
      <c r="G23" s="413">
        <v>0</v>
      </c>
      <c r="H23" s="413">
        <v>0</v>
      </c>
      <c r="I23" s="413">
        <v>0</v>
      </c>
      <c r="J23" s="413">
        <v>0</v>
      </c>
      <c r="K23" s="413">
        <v>0</v>
      </c>
      <c r="L23" s="413">
        <v>0</v>
      </c>
      <c r="M23" s="413">
        <v>0</v>
      </c>
      <c r="N23" s="413">
        <v>0</v>
      </c>
      <c r="O23" s="413">
        <v>0</v>
      </c>
      <c r="P23" s="413">
        <v>0</v>
      </c>
      <c r="Q23" s="413">
        <v>0</v>
      </c>
      <c r="R23" s="413">
        <v>0</v>
      </c>
      <c r="S23" s="413">
        <v>0</v>
      </c>
      <c r="T23" s="413">
        <v>0</v>
      </c>
      <c r="U23" s="413">
        <v>0</v>
      </c>
      <c r="V23" s="413">
        <v>0</v>
      </c>
      <c r="W23" s="413">
        <v>0</v>
      </c>
      <c r="X23" s="413">
        <v>0</v>
      </c>
      <c r="Y23" s="413">
        <v>0</v>
      </c>
      <c r="Z23" s="413">
        <v>0</v>
      </c>
      <c r="AA23" s="413">
        <v>0</v>
      </c>
      <c r="AB23" s="413">
        <v>0</v>
      </c>
      <c r="AC23" s="413">
        <v>0</v>
      </c>
      <c r="AD23" s="413">
        <v>0</v>
      </c>
      <c r="AE23" s="413">
        <v>0</v>
      </c>
      <c r="AF23" s="413">
        <v>0</v>
      </c>
      <c r="AG23" s="413">
        <v>0</v>
      </c>
      <c r="AH23" s="413">
        <v>0</v>
      </c>
      <c r="AI23" s="413">
        <v>0</v>
      </c>
      <c r="AJ23" s="413">
        <v>0</v>
      </c>
      <c r="AK23" s="413">
        <v>0</v>
      </c>
      <c r="AL23" s="413">
        <v>0</v>
      </c>
      <c r="AM23" s="413">
        <v>0</v>
      </c>
      <c r="AN23" s="413">
        <v>0</v>
      </c>
      <c r="AO23" s="413">
        <v>0</v>
      </c>
      <c r="AP23" s="413">
        <v>0</v>
      </c>
      <c r="AQ23" s="413">
        <v>0</v>
      </c>
      <c r="AR23" s="413">
        <v>0</v>
      </c>
      <c r="AS23" s="413">
        <v>0</v>
      </c>
      <c r="AT23" s="413">
        <v>0</v>
      </c>
      <c r="AU23" s="413">
        <v>0</v>
      </c>
      <c r="AV23" s="413">
        <v>0</v>
      </c>
      <c r="AW23" s="413">
        <v>0</v>
      </c>
      <c r="AX23" s="413">
        <v>0</v>
      </c>
      <c r="AY23" s="413">
        <v>916.68006902398884</v>
      </c>
      <c r="AZ23" s="413">
        <v>767.62193724510246</v>
      </c>
      <c r="BA23" s="413">
        <v>589.26139928678288</v>
      </c>
      <c r="BB23" s="413">
        <v>376.793301450684</v>
      </c>
      <c r="BC23" s="413">
        <v>140.4782449682954</v>
      </c>
      <c r="BD23" s="413">
        <v>3.0840000000000001</v>
      </c>
      <c r="BE23" s="413">
        <v>0</v>
      </c>
      <c r="BF23" s="413">
        <v>0</v>
      </c>
      <c r="BG23" s="413">
        <v>0</v>
      </c>
      <c r="BH23" s="413">
        <v>0</v>
      </c>
      <c r="BI23" s="413">
        <v>0</v>
      </c>
      <c r="BJ23" s="413">
        <v>0</v>
      </c>
      <c r="BK23" s="413">
        <v>0</v>
      </c>
      <c r="BL23" s="413">
        <v>0</v>
      </c>
      <c r="BM23" s="413">
        <v>0</v>
      </c>
      <c r="BN23" s="413">
        <v>0</v>
      </c>
      <c r="BO23" s="413">
        <v>0</v>
      </c>
      <c r="BP23" s="413">
        <v>0</v>
      </c>
      <c r="BQ23" s="413">
        <v>0</v>
      </c>
      <c r="BR23" s="413">
        <v>0</v>
      </c>
      <c r="BS23" s="413">
        <v>0</v>
      </c>
      <c r="BT23" s="413">
        <v>0</v>
      </c>
      <c r="BU23" s="413">
        <v>0</v>
      </c>
      <c r="BV23" s="413">
        <v>0</v>
      </c>
      <c r="BW23" s="413">
        <v>0</v>
      </c>
      <c r="BX23" s="413">
        <v>0</v>
      </c>
      <c r="BY23" s="413">
        <v>0</v>
      </c>
      <c r="BZ23" s="414">
        <v>0</v>
      </c>
    </row>
    <row r="24" spans="1:78" ht="24" customHeight="1" x14ac:dyDescent="0.35">
      <c r="B24" s="119" t="s">
        <v>476</v>
      </c>
      <c r="C24" s="44"/>
      <c r="D24" s="413">
        <v>0</v>
      </c>
      <c r="E24" s="413">
        <v>0</v>
      </c>
      <c r="F24" s="413">
        <v>0</v>
      </c>
      <c r="G24" s="413">
        <v>0</v>
      </c>
      <c r="H24" s="413">
        <v>0</v>
      </c>
      <c r="I24" s="413">
        <v>0</v>
      </c>
      <c r="J24" s="413">
        <v>0</v>
      </c>
      <c r="K24" s="413">
        <v>0</v>
      </c>
      <c r="L24" s="413">
        <v>0</v>
      </c>
      <c r="M24" s="413">
        <v>0</v>
      </c>
      <c r="N24" s="413">
        <v>0</v>
      </c>
      <c r="O24" s="413">
        <v>0</v>
      </c>
      <c r="P24" s="413">
        <v>0</v>
      </c>
      <c r="Q24" s="413">
        <v>0</v>
      </c>
      <c r="R24" s="413">
        <v>0</v>
      </c>
      <c r="S24" s="413">
        <v>0</v>
      </c>
      <c r="T24" s="413">
        <v>0</v>
      </c>
      <c r="U24" s="413">
        <v>0</v>
      </c>
      <c r="V24" s="413">
        <v>0</v>
      </c>
      <c r="W24" s="413">
        <v>0</v>
      </c>
      <c r="X24" s="413">
        <v>0</v>
      </c>
      <c r="Y24" s="413">
        <v>0</v>
      </c>
      <c r="Z24" s="413">
        <v>0</v>
      </c>
      <c r="AA24" s="413">
        <v>0</v>
      </c>
      <c r="AB24" s="413">
        <v>0</v>
      </c>
      <c r="AC24" s="413">
        <v>0</v>
      </c>
      <c r="AD24" s="413">
        <v>0</v>
      </c>
      <c r="AE24" s="413">
        <v>0</v>
      </c>
      <c r="AF24" s="413">
        <v>0</v>
      </c>
      <c r="AG24" s="413">
        <v>0</v>
      </c>
      <c r="AH24" s="413">
        <v>0</v>
      </c>
      <c r="AI24" s="413">
        <v>0</v>
      </c>
      <c r="AJ24" s="413">
        <v>0</v>
      </c>
      <c r="AK24" s="413">
        <v>0</v>
      </c>
      <c r="AL24" s="413">
        <v>0</v>
      </c>
      <c r="AM24" s="413">
        <v>0</v>
      </c>
      <c r="AN24" s="413">
        <v>0</v>
      </c>
      <c r="AO24" s="413">
        <v>0</v>
      </c>
      <c r="AP24" s="413">
        <v>0</v>
      </c>
      <c r="AQ24" s="413">
        <v>0</v>
      </c>
      <c r="AR24" s="413">
        <v>0</v>
      </c>
      <c r="AS24" s="413">
        <v>0</v>
      </c>
      <c r="AT24" s="413">
        <v>0</v>
      </c>
      <c r="AU24" s="413">
        <v>0</v>
      </c>
      <c r="AV24" s="413">
        <v>0</v>
      </c>
      <c r="AW24" s="413">
        <v>0</v>
      </c>
      <c r="AX24" s="413">
        <v>0</v>
      </c>
      <c r="AY24" s="413">
        <f>SUM(AY25:AY26)</f>
        <v>1379.7119999999998</v>
      </c>
      <c r="AZ24" s="413">
        <f t="shared" ref="AZ24:BX24" si="14">SUM(AZ25:AZ26)</f>
        <v>1259.932</v>
      </c>
      <c r="BA24" s="413">
        <f t="shared" si="14"/>
        <v>1061.694</v>
      </c>
      <c r="BB24" s="413">
        <f t="shared" si="14"/>
        <v>919.56100000000004</v>
      </c>
      <c r="BC24" s="413">
        <f t="shared" si="14"/>
        <v>752.55899999999997</v>
      </c>
      <c r="BD24" s="413">
        <f t="shared" si="14"/>
        <v>695.29899999999998</v>
      </c>
      <c r="BE24" s="413">
        <f t="shared" si="14"/>
        <v>516.38935285708476</v>
      </c>
      <c r="BF24" s="413">
        <f t="shared" si="14"/>
        <v>472.67557444940707</v>
      </c>
      <c r="BG24" s="413">
        <f t="shared" si="14"/>
        <v>447.73114245890002</v>
      </c>
      <c r="BH24" s="413">
        <f t="shared" si="14"/>
        <v>381.54500000000002</v>
      </c>
      <c r="BI24" s="413">
        <f t="shared" si="14"/>
        <v>312.69948487280004</v>
      </c>
      <c r="BJ24" s="413">
        <f t="shared" si="14"/>
        <v>283.48633096040004</v>
      </c>
      <c r="BK24" s="413">
        <f t="shared" si="14"/>
        <v>247.75242540999994</v>
      </c>
      <c r="BL24" s="413">
        <f t="shared" si="14"/>
        <v>214.94080607999948</v>
      </c>
      <c r="BM24" s="413">
        <f t="shared" si="14"/>
        <v>178.47690458000002</v>
      </c>
      <c r="BN24" s="413">
        <f t="shared" si="14"/>
        <v>157.3975611810487</v>
      </c>
      <c r="BO24" s="413">
        <f t="shared" si="14"/>
        <v>126.20802807750385</v>
      </c>
      <c r="BP24" s="413">
        <f t="shared" si="14"/>
        <v>83.64950086597598</v>
      </c>
      <c r="BQ24" s="413">
        <f t="shared" si="14"/>
        <v>28.147541303938436</v>
      </c>
      <c r="BR24" s="413">
        <f t="shared" si="14"/>
        <v>5.1593174300000015</v>
      </c>
      <c r="BS24" s="413">
        <f t="shared" si="14"/>
        <v>1.059283870193505</v>
      </c>
      <c r="BT24" s="413">
        <f t="shared" si="14"/>
        <v>0.17391819817584991</v>
      </c>
      <c r="BU24" s="413">
        <f t="shared" si="14"/>
        <v>7.8855032897544738E-2</v>
      </c>
      <c r="BV24" s="413">
        <f t="shared" si="14"/>
        <v>5.18735672096334E-3</v>
      </c>
      <c r="BW24" s="413">
        <f t="shared" si="14"/>
        <v>1.412117725531375E-2</v>
      </c>
      <c r="BX24" s="413">
        <f t="shared" si="14"/>
        <v>1.4767287021438471E-2</v>
      </c>
      <c r="BY24" s="413">
        <f>SUM(BY25:BY26)</f>
        <v>1.1221681582758766E-2</v>
      </c>
      <c r="BZ24" s="414">
        <f>SUM(BZ25:BZ26)</f>
        <v>7.5209586853920152E-3</v>
      </c>
    </row>
    <row r="25" spans="1:78" x14ac:dyDescent="0.35">
      <c r="B25" s="417" t="s">
        <v>324</v>
      </c>
      <c r="C25" s="44"/>
      <c r="D25" s="413">
        <v>0</v>
      </c>
      <c r="E25" s="413">
        <v>0</v>
      </c>
      <c r="F25" s="413">
        <v>0</v>
      </c>
      <c r="G25" s="413">
        <v>0</v>
      </c>
      <c r="H25" s="413">
        <v>0</v>
      </c>
      <c r="I25" s="413">
        <v>0</v>
      </c>
      <c r="J25" s="413">
        <v>0</v>
      </c>
      <c r="K25" s="413">
        <v>0</v>
      </c>
      <c r="L25" s="413">
        <v>0</v>
      </c>
      <c r="M25" s="413">
        <v>0</v>
      </c>
      <c r="N25" s="413">
        <v>0</v>
      </c>
      <c r="O25" s="413">
        <v>0</v>
      </c>
      <c r="P25" s="413">
        <v>0</v>
      </c>
      <c r="Q25" s="413">
        <v>0</v>
      </c>
      <c r="R25" s="413">
        <v>0</v>
      </c>
      <c r="S25" s="413">
        <v>0</v>
      </c>
      <c r="T25" s="413">
        <v>0</v>
      </c>
      <c r="U25" s="413">
        <v>0</v>
      </c>
      <c r="V25" s="413">
        <v>0</v>
      </c>
      <c r="W25" s="413">
        <v>0</v>
      </c>
      <c r="X25" s="413">
        <v>0</v>
      </c>
      <c r="Y25" s="413">
        <v>0</v>
      </c>
      <c r="Z25" s="413">
        <v>0</v>
      </c>
      <c r="AA25" s="413">
        <v>0</v>
      </c>
      <c r="AB25" s="413">
        <v>0</v>
      </c>
      <c r="AC25" s="413">
        <v>0</v>
      </c>
      <c r="AD25" s="413">
        <v>0</v>
      </c>
      <c r="AE25" s="413">
        <v>0</v>
      </c>
      <c r="AF25" s="413">
        <v>0</v>
      </c>
      <c r="AG25" s="413">
        <v>0</v>
      </c>
      <c r="AH25" s="413">
        <v>0</v>
      </c>
      <c r="AI25" s="413">
        <v>0</v>
      </c>
      <c r="AJ25" s="413">
        <v>0</v>
      </c>
      <c r="AK25" s="413">
        <v>0</v>
      </c>
      <c r="AL25" s="413">
        <v>0</v>
      </c>
      <c r="AM25" s="413">
        <v>0</v>
      </c>
      <c r="AN25" s="413">
        <v>0</v>
      </c>
      <c r="AO25" s="413">
        <v>0</v>
      </c>
      <c r="AP25" s="413">
        <v>0</v>
      </c>
      <c r="AQ25" s="413">
        <v>0</v>
      </c>
      <c r="AR25" s="413">
        <v>0</v>
      </c>
      <c r="AS25" s="413">
        <v>0</v>
      </c>
      <c r="AT25" s="413">
        <v>0</v>
      </c>
      <c r="AU25" s="413">
        <v>0</v>
      </c>
      <c r="AV25" s="413">
        <v>0</v>
      </c>
      <c r="AW25" s="413">
        <v>0</v>
      </c>
      <c r="AX25" s="413">
        <v>0</v>
      </c>
      <c r="AY25" s="413">
        <v>1268.1704446426761</v>
      </c>
      <c r="AZ25" s="413">
        <v>1158.6590688085946</v>
      </c>
      <c r="BA25" s="413">
        <v>983.02751623229062</v>
      </c>
      <c r="BB25" s="413">
        <v>865.6060445406921</v>
      </c>
      <c r="BC25" s="413">
        <v>732.30471410880648</v>
      </c>
      <c r="BD25" s="413">
        <v>695.29899999999998</v>
      </c>
      <c r="BE25" s="413">
        <v>516.38935285708476</v>
      </c>
      <c r="BF25" s="413">
        <v>472.67557444940707</v>
      </c>
      <c r="BG25" s="413">
        <v>447.73114245890002</v>
      </c>
      <c r="BH25" s="413">
        <v>381.54500000000002</v>
      </c>
      <c r="BI25" s="413">
        <v>312.69948487280004</v>
      </c>
      <c r="BJ25" s="413">
        <v>283.48633096040004</v>
      </c>
      <c r="BK25" s="413">
        <v>247.75242540999994</v>
      </c>
      <c r="BL25" s="413">
        <v>214.94080607999948</v>
      </c>
      <c r="BM25" s="413">
        <v>178.47690458000002</v>
      </c>
      <c r="BN25" s="413">
        <v>157.3975611810487</v>
      </c>
      <c r="BO25" s="413">
        <v>126.20802807750385</v>
      </c>
      <c r="BP25" s="413">
        <v>83.64950086597598</v>
      </c>
      <c r="BQ25" s="413">
        <v>28.147541303938436</v>
      </c>
      <c r="BR25" s="413">
        <v>5.1593174300000015</v>
      </c>
      <c r="BS25" s="413">
        <v>1.059283870193505</v>
      </c>
      <c r="BT25" s="413">
        <v>0.17391819817584991</v>
      </c>
      <c r="BU25" s="413">
        <v>7.8855032897544738E-2</v>
      </c>
      <c r="BV25" s="413">
        <v>5.18735672096334E-3</v>
      </c>
      <c r="BW25" s="413">
        <v>1.412117725531375E-2</v>
      </c>
      <c r="BX25" s="413">
        <v>1.4767287021438471E-2</v>
      </c>
      <c r="BY25" s="413">
        <v>1.1221681582758766E-2</v>
      </c>
      <c r="BZ25" s="414">
        <v>7.5209586853920152E-3</v>
      </c>
    </row>
    <row r="26" spans="1:78" x14ac:dyDescent="0.35">
      <c r="B26" s="417" t="s">
        <v>323</v>
      </c>
      <c r="C26" s="44"/>
      <c r="D26" s="413">
        <v>0</v>
      </c>
      <c r="E26" s="413">
        <v>0</v>
      </c>
      <c r="F26" s="413">
        <v>0</v>
      </c>
      <c r="G26" s="413">
        <v>0</v>
      </c>
      <c r="H26" s="413">
        <v>0</v>
      </c>
      <c r="I26" s="413">
        <v>0</v>
      </c>
      <c r="J26" s="413">
        <v>0</v>
      </c>
      <c r="K26" s="413">
        <v>0</v>
      </c>
      <c r="L26" s="413">
        <v>0</v>
      </c>
      <c r="M26" s="413">
        <v>0</v>
      </c>
      <c r="N26" s="413">
        <v>0</v>
      </c>
      <c r="O26" s="413">
        <v>0</v>
      </c>
      <c r="P26" s="413">
        <v>0</v>
      </c>
      <c r="Q26" s="413">
        <v>0</v>
      </c>
      <c r="R26" s="413">
        <v>0</v>
      </c>
      <c r="S26" s="413">
        <v>0</v>
      </c>
      <c r="T26" s="413">
        <v>0</v>
      </c>
      <c r="U26" s="413">
        <v>0</v>
      </c>
      <c r="V26" s="413">
        <v>0</v>
      </c>
      <c r="W26" s="413">
        <v>0</v>
      </c>
      <c r="X26" s="413">
        <v>0</v>
      </c>
      <c r="Y26" s="413">
        <v>0</v>
      </c>
      <c r="Z26" s="413">
        <v>0</v>
      </c>
      <c r="AA26" s="413">
        <v>0</v>
      </c>
      <c r="AB26" s="413">
        <v>0</v>
      </c>
      <c r="AC26" s="413">
        <v>0</v>
      </c>
      <c r="AD26" s="413">
        <v>0</v>
      </c>
      <c r="AE26" s="413">
        <v>0</v>
      </c>
      <c r="AF26" s="413">
        <v>0</v>
      </c>
      <c r="AG26" s="413">
        <v>0</v>
      </c>
      <c r="AH26" s="413">
        <v>0</v>
      </c>
      <c r="AI26" s="413">
        <v>0</v>
      </c>
      <c r="AJ26" s="413">
        <v>0</v>
      </c>
      <c r="AK26" s="413">
        <v>0</v>
      </c>
      <c r="AL26" s="413">
        <v>0</v>
      </c>
      <c r="AM26" s="413">
        <v>0</v>
      </c>
      <c r="AN26" s="413">
        <v>0</v>
      </c>
      <c r="AO26" s="413">
        <v>0</v>
      </c>
      <c r="AP26" s="413">
        <v>0</v>
      </c>
      <c r="AQ26" s="413">
        <v>0</v>
      </c>
      <c r="AR26" s="413">
        <v>0</v>
      </c>
      <c r="AS26" s="413">
        <v>0</v>
      </c>
      <c r="AT26" s="413">
        <v>0</v>
      </c>
      <c r="AU26" s="413">
        <v>0</v>
      </c>
      <c r="AV26" s="413">
        <v>0</v>
      </c>
      <c r="AW26" s="413">
        <v>0</v>
      </c>
      <c r="AX26" s="413">
        <v>0</v>
      </c>
      <c r="AY26" s="413">
        <v>111.54155535732374</v>
      </c>
      <c r="AZ26" s="413">
        <v>101.27293119140541</v>
      </c>
      <c r="BA26" s="413">
        <v>78.666483767709352</v>
      </c>
      <c r="BB26" s="413">
        <v>53.954955459307946</v>
      </c>
      <c r="BC26" s="413">
        <v>20.254285891193518</v>
      </c>
      <c r="BD26" s="413">
        <v>0</v>
      </c>
      <c r="BE26" s="413">
        <v>0</v>
      </c>
      <c r="BF26" s="413">
        <v>0</v>
      </c>
      <c r="BG26" s="413">
        <v>0</v>
      </c>
      <c r="BH26" s="413">
        <v>0</v>
      </c>
      <c r="BI26" s="413">
        <v>0</v>
      </c>
      <c r="BJ26" s="413">
        <v>0</v>
      </c>
      <c r="BK26" s="413">
        <v>0</v>
      </c>
      <c r="BL26" s="413">
        <v>0</v>
      </c>
      <c r="BM26" s="413">
        <v>0</v>
      </c>
      <c r="BN26" s="413">
        <v>0</v>
      </c>
      <c r="BO26" s="413">
        <v>0</v>
      </c>
      <c r="BP26" s="413">
        <v>0</v>
      </c>
      <c r="BQ26" s="413">
        <v>0</v>
      </c>
      <c r="BR26" s="413">
        <v>0</v>
      </c>
      <c r="BS26" s="413">
        <v>0</v>
      </c>
      <c r="BT26" s="413">
        <v>0</v>
      </c>
      <c r="BU26" s="413">
        <v>0</v>
      </c>
      <c r="BV26" s="413">
        <v>0</v>
      </c>
      <c r="BW26" s="413">
        <v>0</v>
      </c>
      <c r="BX26" s="413">
        <v>0</v>
      </c>
      <c r="BY26" s="413">
        <v>0</v>
      </c>
      <c r="BZ26" s="414">
        <v>0</v>
      </c>
    </row>
    <row r="27" spans="1:78" s="232" customFormat="1" ht="26.25" customHeight="1" x14ac:dyDescent="0.35">
      <c r="A27" s="363"/>
      <c r="B27" s="88" t="s">
        <v>150</v>
      </c>
      <c r="C27" s="88"/>
      <c r="D27" s="409">
        <f>SUM(D28,D31)</f>
        <v>0</v>
      </c>
      <c r="E27" s="409">
        <f t="shared" ref="E27:BP27" si="15">SUM(E28,E31)</f>
        <v>0</v>
      </c>
      <c r="F27" s="409">
        <f t="shared" si="15"/>
        <v>0</v>
      </c>
      <c r="G27" s="409">
        <f t="shared" si="15"/>
        <v>0</v>
      </c>
      <c r="H27" s="409">
        <f t="shared" si="15"/>
        <v>0</v>
      </c>
      <c r="I27" s="409">
        <f t="shared" si="15"/>
        <v>0</v>
      </c>
      <c r="J27" s="409">
        <f t="shared" si="15"/>
        <v>0</v>
      </c>
      <c r="K27" s="409">
        <f t="shared" si="15"/>
        <v>0</v>
      </c>
      <c r="L27" s="409">
        <f t="shared" si="15"/>
        <v>0</v>
      </c>
      <c r="M27" s="409">
        <f t="shared" si="15"/>
        <v>0</v>
      </c>
      <c r="N27" s="409">
        <f t="shared" si="15"/>
        <v>0</v>
      </c>
      <c r="O27" s="409">
        <f t="shared" si="15"/>
        <v>0</v>
      </c>
      <c r="P27" s="409">
        <f t="shared" si="15"/>
        <v>0</v>
      </c>
      <c r="Q27" s="409">
        <f t="shared" si="15"/>
        <v>0</v>
      </c>
      <c r="R27" s="409">
        <f t="shared" si="15"/>
        <v>0</v>
      </c>
      <c r="S27" s="409">
        <f t="shared" si="15"/>
        <v>0</v>
      </c>
      <c r="T27" s="409">
        <f t="shared" si="15"/>
        <v>0</v>
      </c>
      <c r="U27" s="409">
        <f t="shared" si="15"/>
        <v>0</v>
      </c>
      <c r="V27" s="409">
        <f t="shared" si="15"/>
        <v>0</v>
      </c>
      <c r="W27" s="409">
        <f t="shared" si="15"/>
        <v>0</v>
      </c>
      <c r="X27" s="409">
        <f t="shared" si="15"/>
        <v>0</v>
      </c>
      <c r="Y27" s="409">
        <f t="shared" si="15"/>
        <v>0</v>
      </c>
      <c r="Z27" s="409">
        <f t="shared" si="15"/>
        <v>0</v>
      </c>
      <c r="AA27" s="409">
        <f t="shared" si="15"/>
        <v>91</v>
      </c>
      <c r="AB27" s="409">
        <f t="shared" si="15"/>
        <v>196</v>
      </c>
      <c r="AC27" s="409">
        <f t="shared" si="15"/>
        <v>241.541</v>
      </c>
      <c r="AD27" s="409">
        <f t="shared" si="15"/>
        <v>319.58499999999998</v>
      </c>
      <c r="AE27" s="409">
        <f t="shared" si="15"/>
        <v>448.238</v>
      </c>
      <c r="AF27" s="409">
        <f t="shared" si="15"/>
        <v>562.80799999999999</v>
      </c>
      <c r="AG27" s="409">
        <f t="shared" si="15"/>
        <v>701.21900000000005</v>
      </c>
      <c r="AH27" s="409">
        <f t="shared" si="15"/>
        <v>840</v>
      </c>
      <c r="AI27" s="409">
        <f t="shared" si="15"/>
        <v>995</v>
      </c>
      <c r="AJ27" s="409">
        <f t="shared" si="15"/>
        <v>1150</v>
      </c>
      <c r="AK27" s="409">
        <f t="shared" si="15"/>
        <v>1370</v>
      </c>
      <c r="AL27" s="409">
        <f t="shared" si="15"/>
        <v>1593</v>
      </c>
      <c r="AM27" s="409">
        <f t="shared" si="15"/>
        <v>1872</v>
      </c>
      <c r="AN27" s="409">
        <f t="shared" si="15"/>
        <v>2142</v>
      </c>
      <c r="AO27" s="409">
        <f t="shared" si="15"/>
        <v>2349</v>
      </c>
      <c r="AP27" s="409">
        <f t="shared" si="15"/>
        <v>2673.8379999999997</v>
      </c>
      <c r="AQ27" s="409">
        <f t="shared" si="15"/>
        <v>2968.4050000000002</v>
      </c>
      <c r="AR27" s="409">
        <f t="shared" si="15"/>
        <v>3359.3579999999997</v>
      </c>
      <c r="AS27" s="409">
        <f t="shared" si="15"/>
        <v>3836.6360000000004</v>
      </c>
      <c r="AT27" s="409">
        <f t="shared" si="15"/>
        <v>4431.0190000000002</v>
      </c>
      <c r="AU27" s="409">
        <f t="shared" si="15"/>
        <v>5485.4179999999997</v>
      </c>
      <c r="AV27" s="409">
        <f t="shared" si="15"/>
        <v>6209.601999999999</v>
      </c>
      <c r="AW27" s="409">
        <f t="shared" si="15"/>
        <v>7067.8279999999995</v>
      </c>
      <c r="AX27" s="409">
        <f t="shared" si="15"/>
        <v>7705.1339999999991</v>
      </c>
      <c r="AY27" s="409">
        <f t="shared" si="15"/>
        <v>271</v>
      </c>
      <c r="AZ27" s="409">
        <f t="shared" si="15"/>
        <v>0</v>
      </c>
      <c r="BA27" s="409">
        <f t="shared" si="15"/>
        <v>0</v>
      </c>
      <c r="BB27" s="409">
        <f t="shared" si="15"/>
        <v>0</v>
      </c>
      <c r="BC27" s="409">
        <f t="shared" si="15"/>
        <v>0</v>
      </c>
      <c r="BD27" s="409">
        <f t="shared" si="15"/>
        <v>0</v>
      </c>
      <c r="BE27" s="409">
        <f t="shared" si="15"/>
        <v>0</v>
      </c>
      <c r="BF27" s="409">
        <f t="shared" si="15"/>
        <v>0</v>
      </c>
      <c r="BG27" s="409">
        <f t="shared" si="15"/>
        <v>0</v>
      </c>
      <c r="BH27" s="409">
        <f t="shared" si="15"/>
        <v>0</v>
      </c>
      <c r="BI27" s="409">
        <f t="shared" si="15"/>
        <v>0</v>
      </c>
      <c r="BJ27" s="409">
        <f t="shared" si="15"/>
        <v>0</v>
      </c>
      <c r="BK27" s="409">
        <f t="shared" si="15"/>
        <v>0</v>
      </c>
      <c r="BL27" s="409">
        <f t="shared" si="15"/>
        <v>0</v>
      </c>
      <c r="BM27" s="409">
        <f t="shared" si="15"/>
        <v>0</v>
      </c>
      <c r="BN27" s="409">
        <f t="shared" si="15"/>
        <v>0</v>
      </c>
      <c r="BO27" s="409">
        <f t="shared" si="15"/>
        <v>0</v>
      </c>
      <c r="BP27" s="409">
        <f t="shared" si="15"/>
        <v>0</v>
      </c>
      <c r="BQ27" s="409">
        <f t="shared" ref="BQ27:BZ27" si="16">SUM(BQ28,BQ31)</f>
        <v>0</v>
      </c>
      <c r="BR27" s="409">
        <f t="shared" si="16"/>
        <v>0</v>
      </c>
      <c r="BS27" s="409">
        <f t="shared" si="16"/>
        <v>0</v>
      </c>
      <c r="BT27" s="409">
        <f t="shared" si="16"/>
        <v>0</v>
      </c>
      <c r="BU27" s="409">
        <f t="shared" si="16"/>
        <v>0</v>
      </c>
      <c r="BV27" s="409">
        <f t="shared" si="16"/>
        <v>0</v>
      </c>
      <c r="BW27" s="409">
        <f t="shared" si="16"/>
        <v>0</v>
      </c>
      <c r="BX27" s="409">
        <f t="shared" si="16"/>
        <v>0</v>
      </c>
      <c r="BY27" s="409">
        <f t="shared" si="16"/>
        <v>0</v>
      </c>
      <c r="BZ27" s="410">
        <f t="shared" si="16"/>
        <v>0</v>
      </c>
    </row>
    <row r="28" spans="1:78" x14ac:dyDescent="0.35">
      <c r="B28" s="119" t="s">
        <v>477</v>
      </c>
      <c r="C28" s="119"/>
      <c r="D28" s="413">
        <v>0</v>
      </c>
      <c r="E28" s="413">
        <v>0</v>
      </c>
      <c r="F28" s="413">
        <v>0</v>
      </c>
      <c r="G28" s="413">
        <v>0</v>
      </c>
      <c r="H28" s="413">
        <v>0</v>
      </c>
      <c r="I28" s="413">
        <v>0</v>
      </c>
      <c r="J28" s="413">
        <v>0</v>
      </c>
      <c r="K28" s="413">
        <v>0</v>
      </c>
      <c r="L28" s="413">
        <v>0</v>
      </c>
      <c r="M28" s="413">
        <v>0</v>
      </c>
      <c r="N28" s="413">
        <v>0</v>
      </c>
      <c r="O28" s="413">
        <v>0</v>
      </c>
      <c r="P28" s="413">
        <v>0</v>
      </c>
      <c r="Q28" s="413">
        <v>0</v>
      </c>
      <c r="R28" s="413">
        <v>0</v>
      </c>
      <c r="S28" s="413">
        <v>0</v>
      </c>
      <c r="T28" s="413">
        <v>0</v>
      </c>
      <c r="U28" s="413">
        <v>0</v>
      </c>
      <c r="V28" s="413">
        <v>0</v>
      </c>
      <c r="W28" s="413">
        <v>0</v>
      </c>
      <c r="X28" s="413">
        <v>0</v>
      </c>
      <c r="Y28" s="413">
        <v>0</v>
      </c>
      <c r="Z28" s="413">
        <v>0</v>
      </c>
      <c r="AA28" s="413">
        <v>91</v>
      </c>
      <c r="AB28" s="413">
        <v>196</v>
      </c>
      <c r="AC28" s="413">
        <v>241.541</v>
      </c>
      <c r="AD28" s="413">
        <v>319.58499999999998</v>
      </c>
      <c r="AE28" s="413">
        <v>448.238</v>
      </c>
      <c r="AF28" s="413">
        <v>562.80799999999999</v>
      </c>
      <c r="AG28" s="413">
        <v>701.21900000000005</v>
      </c>
      <c r="AH28" s="413">
        <f>SUM(AH29:AH30)</f>
        <v>840</v>
      </c>
      <c r="AI28" s="413">
        <f t="shared" ref="AI28:AY28" si="17">SUM(AI29:AI30)</f>
        <v>992</v>
      </c>
      <c r="AJ28" s="413">
        <f t="shared" si="17"/>
        <v>1140</v>
      </c>
      <c r="AK28" s="413">
        <f t="shared" si="17"/>
        <v>1344</v>
      </c>
      <c r="AL28" s="413">
        <f t="shared" si="17"/>
        <v>1540</v>
      </c>
      <c r="AM28" s="413">
        <f t="shared" si="17"/>
        <v>1805</v>
      </c>
      <c r="AN28" s="413">
        <f t="shared" si="17"/>
        <v>2042</v>
      </c>
      <c r="AO28" s="413">
        <f t="shared" si="17"/>
        <v>2222</v>
      </c>
      <c r="AP28" s="413">
        <f t="shared" si="17"/>
        <v>2480.3919999999998</v>
      </c>
      <c r="AQ28" s="413">
        <f t="shared" si="17"/>
        <v>2707.1950000000002</v>
      </c>
      <c r="AR28" s="413">
        <f t="shared" si="17"/>
        <v>3026.1489999999999</v>
      </c>
      <c r="AS28" s="413">
        <f t="shared" si="17"/>
        <v>3400.9540000000006</v>
      </c>
      <c r="AT28" s="413">
        <f t="shared" si="17"/>
        <v>3859.9520000000002</v>
      </c>
      <c r="AU28" s="413">
        <f t="shared" si="17"/>
        <v>4694.4589999999998</v>
      </c>
      <c r="AV28" s="413">
        <f t="shared" si="17"/>
        <v>5219.8249999999989</v>
      </c>
      <c r="AW28" s="413">
        <f t="shared" si="17"/>
        <v>5832.9319999999998</v>
      </c>
      <c r="AX28" s="413">
        <f t="shared" si="17"/>
        <v>6262.347999999999</v>
      </c>
      <c r="AY28" s="413">
        <f t="shared" si="17"/>
        <v>219.97</v>
      </c>
      <c r="AZ28" s="413">
        <v>0</v>
      </c>
      <c r="BA28" s="413">
        <v>0</v>
      </c>
      <c r="BB28" s="413">
        <v>0</v>
      </c>
      <c r="BC28" s="413">
        <v>0</v>
      </c>
      <c r="BD28" s="413">
        <v>0</v>
      </c>
      <c r="BE28" s="413">
        <v>0</v>
      </c>
      <c r="BF28" s="413">
        <v>0</v>
      </c>
      <c r="BG28" s="413">
        <v>0</v>
      </c>
      <c r="BH28" s="413">
        <v>0</v>
      </c>
      <c r="BI28" s="413">
        <v>0</v>
      </c>
      <c r="BJ28" s="413">
        <v>0</v>
      </c>
      <c r="BK28" s="413">
        <v>0</v>
      </c>
      <c r="BL28" s="413">
        <v>0</v>
      </c>
      <c r="BM28" s="413">
        <v>0</v>
      </c>
      <c r="BN28" s="413">
        <v>0</v>
      </c>
      <c r="BO28" s="413">
        <v>0</v>
      </c>
      <c r="BP28" s="413">
        <v>0</v>
      </c>
      <c r="BQ28" s="413">
        <v>0</v>
      </c>
      <c r="BR28" s="413">
        <v>0</v>
      </c>
      <c r="BS28" s="413">
        <v>0</v>
      </c>
      <c r="BT28" s="413">
        <v>0</v>
      </c>
      <c r="BU28" s="413">
        <v>0</v>
      </c>
      <c r="BV28" s="413">
        <v>0</v>
      </c>
      <c r="BW28" s="413">
        <v>0</v>
      </c>
      <c r="BX28" s="413">
        <v>0</v>
      </c>
      <c r="BY28" s="413">
        <v>0</v>
      </c>
      <c r="BZ28" s="414">
        <v>0</v>
      </c>
    </row>
    <row r="29" spans="1:78" x14ac:dyDescent="0.35">
      <c r="B29" s="417" t="s">
        <v>324</v>
      </c>
      <c r="C29" s="119"/>
      <c r="D29" s="413">
        <v>0</v>
      </c>
      <c r="E29" s="413">
        <v>0</v>
      </c>
      <c r="F29" s="413">
        <v>0</v>
      </c>
      <c r="G29" s="413">
        <v>0</v>
      </c>
      <c r="H29" s="413">
        <v>0</v>
      </c>
      <c r="I29" s="413">
        <v>0</v>
      </c>
      <c r="J29" s="413">
        <v>0</v>
      </c>
      <c r="K29" s="413">
        <v>0</v>
      </c>
      <c r="L29" s="413">
        <v>0</v>
      </c>
      <c r="M29" s="413">
        <v>0</v>
      </c>
      <c r="N29" s="413">
        <v>0</v>
      </c>
      <c r="O29" s="413">
        <v>0</v>
      </c>
      <c r="P29" s="413">
        <v>0</v>
      </c>
      <c r="Q29" s="413">
        <v>0</v>
      </c>
      <c r="R29" s="413">
        <v>0</v>
      </c>
      <c r="S29" s="413">
        <v>0</v>
      </c>
      <c r="T29" s="413">
        <v>0</v>
      </c>
      <c r="U29" s="413">
        <v>0</v>
      </c>
      <c r="V29" s="413">
        <v>0</v>
      </c>
      <c r="W29" s="413">
        <v>0</v>
      </c>
      <c r="X29" s="413">
        <v>0</v>
      </c>
      <c r="Y29" s="413">
        <v>0</v>
      </c>
      <c r="Z29" s="413">
        <v>0</v>
      </c>
      <c r="AA29" s="413">
        <v>0</v>
      </c>
      <c r="AB29" s="413">
        <v>0</v>
      </c>
      <c r="AC29" s="413">
        <v>0</v>
      </c>
      <c r="AD29" s="413">
        <v>0</v>
      </c>
      <c r="AE29" s="413">
        <v>0</v>
      </c>
      <c r="AF29" s="413">
        <v>0</v>
      </c>
      <c r="AG29" s="413">
        <v>0</v>
      </c>
      <c r="AH29" s="413">
        <v>772.81210362020079</v>
      </c>
      <c r="AI29" s="413">
        <v>912.65429379909426</v>
      </c>
      <c r="AJ29" s="413">
        <v>1049.5810005581873</v>
      </c>
      <c r="AK29" s="413">
        <v>1237.2938535808794</v>
      </c>
      <c r="AL29" s="413">
        <v>1415.0885796393793</v>
      </c>
      <c r="AM29" s="413">
        <v>1655.2739886496092</v>
      </c>
      <c r="AN29" s="413">
        <v>1856.8768123129773</v>
      </c>
      <c r="AO29" s="413">
        <v>1989.2295129625934</v>
      </c>
      <c r="AP29" s="413">
        <v>2178.8480527078132</v>
      </c>
      <c r="AQ29" s="413">
        <v>2332.7579787363456</v>
      </c>
      <c r="AR29" s="413">
        <v>2568.7201034171771</v>
      </c>
      <c r="AS29" s="413">
        <v>2839.3256443284918</v>
      </c>
      <c r="AT29" s="413">
        <v>3168.1453738208279</v>
      </c>
      <c r="AU29" s="413">
        <v>3823.4211065045206</v>
      </c>
      <c r="AV29" s="413">
        <v>4244.0094411830742</v>
      </c>
      <c r="AW29" s="413">
        <v>4760.0621334919697</v>
      </c>
      <c r="AX29" s="413">
        <v>5131.4675237746787</v>
      </c>
      <c r="AY29" s="413">
        <v>180.24691556660795</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413">
        <v>0</v>
      </c>
      <c r="BY29" s="413">
        <v>0</v>
      </c>
      <c r="BZ29" s="414">
        <v>0</v>
      </c>
    </row>
    <row r="30" spans="1:78" x14ac:dyDescent="0.35">
      <c r="B30" s="417" t="s">
        <v>323</v>
      </c>
      <c r="C30" s="119"/>
      <c r="D30" s="413">
        <v>0</v>
      </c>
      <c r="E30" s="413">
        <v>0</v>
      </c>
      <c r="F30" s="413">
        <v>0</v>
      </c>
      <c r="G30" s="413">
        <v>0</v>
      </c>
      <c r="H30" s="413">
        <v>0</v>
      </c>
      <c r="I30" s="413">
        <v>0</v>
      </c>
      <c r="J30" s="413">
        <v>0</v>
      </c>
      <c r="K30" s="413">
        <v>0</v>
      </c>
      <c r="L30" s="413">
        <v>0</v>
      </c>
      <c r="M30" s="413">
        <v>0</v>
      </c>
      <c r="N30" s="413">
        <v>0</v>
      </c>
      <c r="O30" s="413">
        <v>0</v>
      </c>
      <c r="P30" s="413">
        <v>0</v>
      </c>
      <c r="Q30" s="413">
        <v>0</v>
      </c>
      <c r="R30" s="413">
        <v>0</v>
      </c>
      <c r="S30" s="413">
        <v>0</v>
      </c>
      <c r="T30" s="413">
        <v>0</v>
      </c>
      <c r="U30" s="413">
        <v>0</v>
      </c>
      <c r="V30" s="413">
        <v>0</v>
      </c>
      <c r="W30" s="413">
        <v>0</v>
      </c>
      <c r="X30" s="413">
        <v>0</v>
      </c>
      <c r="Y30" s="413">
        <v>0</v>
      </c>
      <c r="Z30" s="413">
        <v>0</v>
      </c>
      <c r="AA30" s="413">
        <v>0</v>
      </c>
      <c r="AB30" s="413">
        <v>0</v>
      </c>
      <c r="AC30" s="413">
        <v>0</v>
      </c>
      <c r="AD30" s="413">
        <v>0</v>
      </c>
      <c r="AE30" s="413">
        <v>0</v>
      </c>
      <c r="AF30" s="413">
        <v>0</v>
      </c>
      <c r="AG30" s="413">
        <v>0</v>
      </c>
      <c r="AH30" s="413">
        <v>67.18789637979917</v>
      </c>
      <c r="AI30" s="413">
        <v>79.345706200905695</v>
      </c>
      <c r="AJ30" s="413">
        <v>90.418999441812772</v>
      </c>
      <c r="AK30" s="413">
        <v>106.7061464191205</v>
      </c>
      <c r="AL30" s="413">
        <v>124.91142036062074</v>
      </c>
      <c r="AM30" s="413">
        <v>149.72601135039079</v>
      </c>
      <c r="AN30" s="413">
        <v>185.12318768702264</v>
      </c>
      <c r="AO30" s="413">
        <v>232.77048703740655</v>
      </c>
      <c r="AP30" s="413">
        <v>301.54394729218672</v>
      </c>
      <c r="AQ30" s="413">
        <v>374.43702126365451</v>
      </c>
      <c r="AR30" s="413">
        <v>457.42889658282257</v>
      </c>
      <c r="AS30" s="413">
        <v>561.62835567150864</v>
      </c>
      <c r="AT30" s="413">
        <v>691.80662617917244</v>
      </c>
      <c r="AU30" s="413">
        <v>871.03789349547901</v>
      </c>
      <c r="AV30" s="413">
        <v>975.8155588169252</v>
      </c>
      <c r="AW30" s="413">
        <v>1072.8698665080299</v>
      </c>
      <c r="AX30" s="413">
        <v>1130.8804762253205</v>
      </c>
      <c r="AY30" s="413">
        <v>39.723084433392039</v>
      </c>
      <c r="AZ30" s="413">
        <v>0</v>
      </c>
      <c r="BA30" s="413">
        <v>0</v>
      </c>
      <c r="BB30" s="413">
        <v>0</v>
      </c>
      <c r="BC30" s="413">
        <v>0</v>
      </c>
      <c r="BD30" s="413">
        <v>0</v>
      </c>
      <c r="BE30" s="413">
        <v>0</v>
      </c>
      <c r="BF30" s="413">
        <v>0</v>
      </c>
      <c r="BG30" s="413">
        <v>0</v>
      </c>
      <c r="BH30" s="413">
        <v>0</v>
      </c>
      <c r="BI30" s="413">
        <v>0</v>
      </c>
      <c r="BJ30" s="413">
        <v>0</v>
      </c>
      <c r="BK30" s="413">
        <v>0</v>
      </c>
      <c r="BL30" s="413">
        <v>0</v>
      </c>
      <c r="BM30" s="413">
        <v>0</v>
      </c>
      <c r="BN30" s="413">
        <v>0</v>
      </c>
      <c r="BO30" s="413">
        <v>0</v>
      </c>
      <c r="BP30" s="413">
        <v>0</v>
      </c>
      <c r="BQ30" s="413">
        <v>0</v>
      </c>
      <c r="BR30" s="413">
        <v>0</v>
      </c>
      <c r="BS30" s="413">
        <v>0</v>
      </c>
      <c r="BT30" s="413">
        <v>0</v>
      </c>
      <c r="BU30" s="413">
        <v>0</v>
      </c>
      <c r="BV30" s="413">
        <v>0</v>
      </c>
      <c r="BW30" s="413">
        <v>0</v>
      </c>
      <c r="BX30" s="413">
        <v>0</v>
      </c>
      <c r="BY30" s="413">
        <v>0</v>
      </c>
      <c r="BZ30" s="414">
        <v>0</v>
      </c>
    </row>
    <row r="31" spans="1:78" ht="24" customHeight="1" x14ac:dyDescent="0.35">
      <c r="A31" s="316"/>
      <c r="B31" s="61" t="s">
        <v>478</v>
      </c>
      <c r="C31" s="61"/>
      <c r="D31" s="413">
        <v>0</v>
      </c>
      <c r="E31" s="413">
        <v>0</v>
      </c>
      <c r="F31" s="413">
        <v>0</v>
      </c>
      <c r="G31" s="413">
        <v>0</v>
      </c>
      <c r="H31" s="413">
        <v>0</v>
      </c>
      <c r="I31" s="413">
        <v>0</v>
      </c>
      <c r="J31" s="413">
        <v>0</v>
      </c>
      <c r="K31" s="413">
        <v>0</v>
      </c>
      <c r="L31" s="413">
        <v>0</v>
      </c>
      <c r="M31" s="413">
        <v>0</v>
      </c>
      <c r="N31" s="413">
        <v>0</v>
      </c>
      <c r="O31" s="413">
        <v>0</v>
      </c>
      <c r="P31" s="413">
        <v>0</v>
      </c>
      <c r="Q31" s="413">
        <v>0</v>
      </c>
      <c r="R31" s="413">
        <v>0</v>
      </c>
      <c r="S31" s="413">
        <v>0</v>
      </c>
      <c r="T31" s="413">
        <v>0</v>
      </c>
      <c r="U31" s="413">
        <v>0</v>
      </c>
      <c r="V31" s="413">
        <v>0</v>
      </c>
      <c r="W31" s="413">
        <v>0</v>
      </c>
      <c r="X31" s="413">
        <v>0</v>
      </c>
      <c r="Y31" s="413">
        <v>0</v>
      </c>
      <c r="Z31" s="413">
        <v>0</v>
      </c>
      <c r="AA31" s="413">
        <v>0</v>
      </c>
      <c r="AB31" s="413">
        <v>0</v>
      </c>
      <c r="AC31" s="413">
        <v>0</v>
      </c>
      <c r="AD31" s="413">
        <v>0</v>
      </c>
      <c r="AE31" s="413">
        <v>0</v>
      </c>
      <c r="AF31" s="413">
        <v>0</v>
      </c>
      <c r="AG31" s="413">
        <v>0</v>
      </c>
      <c r="AH31" s="413">
        <f>SUM(AH32:AH33)</f>
        <v>0</v>
      </c>
      <c r="AI31" s="413">
        <f t="shared" ref="AI31:AY31" si="18">SUM(AI32:AI33)</f>
        <v>3</v>
      </c>
      <c r="AJ31" s="413">
        <f t="shared" si="18"/>
        <v>10</v>
      </c>
      <c r="AK31" s="413">
        <f t="shared" si="18"/>
        <v>26</v>
      </c>
      <c r="AL31" s="413">
        <f t="shared" si="18"/>
        <v>53</v>
      </c>
      <c r="AM31" s="413">
        <f t="shared" si="18"/>
        <v>67</v>
      </c>
      <c r="AN31" s="413">
        <f t="shared" si="18"/>
        <v>100</v>
      </c>
      <c r="AO31" s="413">
        <f t="shared" si="18"/>
        <v>127</v>
      </c>
      <c r="AP31" s="413">
        <f t="shared" si="18"/>
        <v>193.446</v>
      </c>
      <c r="AQ31" s="413">
        <f t="shared" si="18"/>
        <v>261.20999999999998</v>
      </c>
      <c r="AR31" s="413">
        <f t="shared" si="18"/>
        <v>333.20899999999995</v>
      </c>
      <c r="AS31" s="413">
        <f t="shared" si="18"/>
        <v>435.68200000000002</v>
      </c>
      <c r="AT31" s="413">
        <f t="shared" si="18"/>
        <v>571.06700000000001</v>
      </c>
      <c r="AU31" s="413">
        <f t="shared" si="18"/>
        <v>790.95899999999995</v>
      </c>
      <c r="AV31" s="413">
        <f t="shared" si="18"/>
        <v>989.77700000000004</v>
      </c>
      <c r="AW31" s="413">
        <f t="shared" si="18"/>
        <v>1234.896</v>
      </c>
      <c r="AX31" s="413">
        <f t="shared" si="18"/>
        <v>1442.7860000000001</v>
      </c>
      <c r="AY31" s="413">
        <f t="shared" si="18"/>
        <v>51.029999999999994</v>
      </c>
      <c r="AZ31" s="413">
        <v>0</v>
      </c>
      <c r="BA31" s="413">
        <v>0</v>
      </c>
      <c r="BB31" s="413">
        <v>0</v>
      </c>
      <c r="BC31" s="413">
        <v>0</v>
      </c>
      <c r="BD31" s="413">
        <v>0</v>
      </c>
      <c r="BE31" s="413">
        <v>0</v>
      </c>
      <c r="BF31" s="413">
        <v>0</v>
      </c>
      <c r="BG31" s="413">
        <v>0</v>
      </c>
      <c r="BH31" s="413">
        <v>0</v>
      </c>
      <c r="BI31" s="413">
        <v>0</v>
      </c>
      <c r="BJ31" s="413">
        <v>0</v>
      </c>
      <c r="BK31" s="413">
        <v>0</v>
      </c>
      <c r="BL31" s="413">
        <v>0</v>
      </c>
      <c r="BM31" s="413">
        <v>0</v>
      </c>
      <c r="BN31" s="413">
        <v>0</v>
      </c>
      <c r="BO31" s="413">
        <v>0</v>
      </c>
      <c r="BP31" s="413">
        <v>0</v>
      </c>
      <c r="BQ31" s="413">
        <v>0</v>
      </c>
      <c r="BR31" s="413">
        <v>0</v>
      </c>
      <c r="BS31" s="413">
        <v>0</v>
      </c>
      <c r="BT31" s="413">
        <v>0</v>
      </c>
      <c r="BU31" s="413">
        <v>0</v>
      </c>
      <c r="BV31" s="413">
        <v>0</v>
      </c>
      <c r="BW31" s="413">
        <v>0</v>
      </c>
      <c r="BX31" s="413">
        <v>0</v>
      </c>
      <c r="BY31" s="413">
        <v>0</v>
      </c>
      <c r="BZ31" s="414">
        <v>0</v>
      </c>
    </row>
    <row r="32" spans="1:78" x14ac:dyDescent="0.35">
      <c r="A32" s="316"/>
      <c r="B32" s="417" t="s">
        <v>324</v>
      </c>
      <c r="C32" s="61"/>
      <c r="D32" s="413">
        <v>0</v>
      </c>
      <c r="E32" s="413">
        <v>0</v>
      </c>
      <c r="F32" s="413">
        <v>0</v>
      </c>
      <c r="G32" s="413">
        <v>0</v>
      </c>
      <c r="H32" s="413">
        <v>0</v>
      </c>
      <c r="I32" s="413">
        <v>0</v>
      </c>
      <c r="J32" s="413">
        <v>0</v>
      </c>
      <c r="K32" s="413">
        <v>0</v>
      </c>
      <c r="L32" s="413">
        <v>0</v>
      </c>
      <c r="M32" s="413">
        <v>0</v>
      </c>
      <c r="N32" s="413">
        <v>0</v>
      </c>
      <c r="O32" s="413">
        <v>0</v>
      </c>
      <c r="P32" s="413">
        <v>0</v>
      </c>
      <c r="Q32" s="413">
        <v>0</v>
      </c>
      <c r="R32" s="413">
        <v>0</v>
      </c>
      <c r="S32" s="413">
        <v>0</v>
      </c>
      <c r="T32" s="413">
        <v>0</v>
      </c>
      <c r="U32" s="413">
        <v>0</v>
      </c>
      <c r="V32" s="413">
        <v>0</v>
      </c>
      <c r="W32" s="413">
        <v>0</v>
      </c>
      <c r="X32" s="413">
        <v>0</v>
      </c>
      <c r="Y32" s="413">
        <v>0</v>
      </c>
      <c r="Z32" s="413">
        <v>0</v>
      </c>
      <c r="AA32" s="413">
        <v>0</v>
      </c>
      <c r="AB32" s="413">
        <v>0</v>
      </c>
      <c r="AC32" s="413">
        <v>0</v>
      </c>
      <c r="AD32" s="413">
        <v>0</v>
      </c>
      <c r="AE32" s="413">
        <v>0</v>
      </c>
      <c r="AF32" s="413">
        <v>0</v>
      </c>
      <c r="AG32" s="413">
        <v>0</v>
      </c>
      <c r="AH32" s="413">
        <v>0</v>
      </c>
      <c r="AI32" s="413">
        <v>2.8974368625987705</v>
      </c>
      <c r="AJ32" s="413">
        <v>9.6609895148372367</v>
      </c>
      <c r="AK32" s="413">
        <v>25.117688783350097</v>
      </c>
      <c r="AL32" s="413">
        <v>51.162549786587917</v>
      </c>
      <c r="AM32" s="413">
        <v>64.624510381642168</v>
      </c>
      <c r="AN32" s="413">
        <v>96.125074410163435</v>
      </c>
      <c r="AO32" s="413">
        <v>121.31348922174391</v>
      </c>
      <c r="AP32" s="413">
        <v>183.4891118201582</v>
      </c>
      <c r="AQ32" s="413">
        <v>245.98525168976292</v>
      </c>
      <c r="AR32" s="413">
        <v>311.65002502751975</v>
      </c>
      <c r="AS32" s="413">
        <v>404.55730617143536</v>
      </c>
      <c r="AT32" s="413">
        <v>526.74289399371503</v>
      </c>
      <c r="AU32" s="413">
        <v>727.27916232282041</v>
      </c>
      <c r="AV32" s="413">
        <v>911.30117816056713</v>
      </c>
      <c r="AW32" s="413">
        <v>1137.0936137204967</v>
      </c>
      <c r="AX32" s="413">
        <v>1326.7305100097926</v>
      </c>
      <c r="AY32" s="413">
        <v>46.925225172547911</v>
      </c>
      <c r="AZ32" s="413">
        <v>0</v>
      </c>
      <c r="BA32" s="413">
        <v>0</v>
      </c>
      <c r="BB32" s="413">
        <v>0</v>
      </c>
      <c r="BC32" s="413">
        <v>0</v>
      </c>
      <c r="BD32" s="413">
        <v>0</v>
      </c>
      <c r="BE32" s="413">
        <v>0</v>
      </c>
      <c r="BF32" s="413">
        <v>0</v>
      </c>
      <c r="BG32" s="413">
        <v>0</v>
      </c>
      <c r="BH32" s="413">
        <v>0</v>
      </c>
      <c r="BI32" s="413">
        <v>0</v>
      </c>
      <c r="BJ32" s="413">
        <v>0</v>
      </c>
      <c r="BK32" s="413">
        <v>0</v>
      </c>
      <c r="BL32" s="413">
        <v>0</v>
      </c>
      <c r="BM32" s="413">
        <v>0</v>
      </c>
      <c r="BN32" s="413">
        <v>0</v>
      </c>
      <c r="BO32" s="413">
        <v>0</v>
      </c>
      <c r="BP32" s="413">
        <v>0</v>
      </c>
      <c r="BQ32" s="413">
        <v>0</v>
      </c>
      <c r="BR32" s="413">
        <v>0</v>
      </c>
      <c r="BS32" s="413">
        <v>0</v>
      </c>
      <c r="BT32" s="413">
        <v>0</v>
      </c>
      <c r="BU32" s="413">
        <v>0</v>
      </c>
      <c r="BV32" s="413">
        <v>0</v>
      </c>
      <c r="BW32" s="413">
        <v>0</v>
      </c>
      <c r="BX32" s="413">
        <v>0</v>
      </c>
      <c r="BY32" s="413">
        <v>0</v>
      </c>
      <c r="BZ32" s="414">
        <v>0</v>
      </c>
    </row>
    <row r="33" spans="1:78" x14ac:dyDescent="0.35">
      <c r="A33" s="316"/>
      <c r="B33" s="417" t="s">
        <v>323</v>
      </c>
      <c r="C33" s="61"/>
      <c r="D33" s="413">
        <v>0</v>
      </c>
      <c r="E33" s="413">
        <v>0</v>
      </c>
      <c r="F33" s="413">
        <v>0</v>
      </c>
      <c r="G33" s="413">
        <v>0</v>
      </c>
      <c r="H33" s="413">
        <v>0</v>
      </c>
      <c r="I33" s="413">
        <v>0</v>
      </c>
      <c r="J33" s="413">
        <v>0</v>
      </c>
      <c r="K33" s="413">
        <v>0</v>
      </c>
      <c r="L33" s="413">
        <v>0</v>
      </c>
      <c r="M33" s="413">
        <v>0</v>
      </c>
      <c r="N33" s="413">
        <v>0</v>
      </c>
      <c r="O33" s="413">
        <v>0</v>
      </c>
      <c r="P33" s="413">
        <v>0</v>
      </c>
      <c r="Q33" s="413">
        <v>0</v>
      </c>
      <c r="R33" s="413">
        <v>0</v>
      </c>
      <c r="S33" s="413">
        <v>0</v>
      </c>
      <c r="T33" s="413">
        <v>0</v>
      </c>
      <c r="U33" s="413">
        <v>0</v>
      </c>
      <c r="V33" s="413">
        <v>0</v>
      </c>
      <c r="W33" s="413">
        <v>0</v>
      </c>
      <c r="X33" s="413">
        <v>0</v>
      </c>
      <c r="Y33" s="413">
        <v>0</v>
      </c>
      <c r="Z33" s="413">
        <v>0</v>
      </c>
      <c r="AA33" s="413">
        <v>0</v>
      </c>
      <c r="AB33" s="413">
        <v>0</v>
      </c>
      <c r="AC33" s="413">
        <v>0</v>
      </c>
      <c r="AD33" s="413">
        <v>0</v>
      </c>
      <c r="AE33" s="413">
        <v>0</v>
      </c>
      <c r="AF33" s="413">
        <v>0</v>
      </c>
      <c r="AG33" s="413">
        <v>0</v>
      </c>
      <c r="AH33" s="413">
        <v>0</v>
      </c>
      <c r="AI33" s="413">
        <v>0.10256313740122944</v>
      </c>
      <c r="AJ33" s="413">
        <v>0.339010485162763</v>
      </c>
      <c r="AK33" s="413">
        <v>0.88231121664990164</v>
      </c>
      <c r="AL33" s="413">
        <v>1.8374502134120854</v>
      </c>
      <c r="AM33" s="413">
        <v>2.3754896183578387</v>
      </c>
      <c r="AN33" s="413">
        <v>3.874925589836558</v>
      </c>
      <c r="AO33" s="413">
        <v>5.6865107782560864</v>
      </c>
      <c r="AP33" s="413">
        <v>9.9568881798417888</v>
      </c>
      <c r="AQ33" s="413">
        <v>15.224748310237054</v>
      </c>
      <c r="AR33" s="413">
        <v>21.558974972480229</v>
      </c>
      <c r="AS33" s="413">
        <v>31.124693828564666</v>
      </c>
      <c r="AT33" s="413">
        <v>44.324106006285028</v>
      </c>
      <c r="AU33" s="413">
        <v>63.679837677179577</v>
      </c>
      <c r="AV33" s="413">
        <v>78.475821839432896</v>
      </c>
      <c r="AW33" s="413">
        <v>97.802386279503267</v>
      </c>
      <c r="AX33" s="413">
        <v>116.05548999020743</v>
      </c>
      <c r="AY33" s="413">
        <v>4.1047748274520854</v>
      </c>
      <c r="AZ33" s="413">
        <v>0</v>
      </c>
      <c r="BA33" s="413">
        <v>0</v>
      </c>
      <c r="BB33" s="413">
        <v>0</v>
      </c>
      <c r="BC33" s="413">
        <v>0</v>
      </c>
      <c r="BD33" s="413">
        <v>0</v>
      </c>
      <c r="BE33" s="413">
        <v>0</v>
      </c>
      <c r="BF33" s="413">
        <v>0</v>
      </c>
      <c r="BG33" s="413">
        <v>0</v>
      </c>
      <c r="BH33" s="413">
        <v>0</v>
      </c>
      <c r="BI33" s="413">
        <v>0</v>
      </c>
      <c r="BJ33" s="413">
        <v>0</v>
      </c>
      <c r="BK33" s="413">
        <v>0</v>
      </c>
      <c r="BL33" s="413">
        <v>0</v>
      </c>
      <c r="BM33" s="413">
        <v>0</v>
      </c>
      <c r="BN33" s="413">
        <v>0</v>
      </c>
      <c r="BO33" s="413">
        <v>0</v>
      </c>
      <c r="BP33" s="413">
        <v>0</v>
      </c>
      <c r="BQ33" s="413">
        <v>0</v>
      </c>
      <c r="BR33" s="413">
        <v>0</v>
      </c>
      <c r="BS33" s="413">
        <v>0</v>
      </c>
      <c r="BT33" s="413">
        <v>0</v>
      </c>
      <c r="BU33" s="413">
        <v>0</v>
      </c>
      <c r="BV33" s="413">
        <v>0</v>
      </c>
      <c r="BW33" s="413">
        <v>0</v>
      </c>
      <c r="BX33" s="413">
        <v>0</v>
      </c>
      <c r="BY33" s="413">
        <v>0</v>
      </c>
      <c r="BZ33" s="414">
        <v>0</v>
      </c>
    </row>
    <row r="34" spans="1:78" s="232" customFormat="1" ht="26.25" customHeight="1" x14ac:dyDescent="0.35">
      <c r="B34" s="226" t="s">
        <v>168</v>
      </c>
      <c r="C34" s="223"/>
      <c r="D34" s="409">
        <v>43.5</v>
      </c>
      <c r="E34" s="409">
        <v>65.5</v>
      </c>
      <c r="F34" s="409">
        <v>68.599999999999994</v>
      </c>
      <c r="G34" s="409">
        <v>63.3</v>
      </c>
      <c r="H34" s="409">
        <v>79.2</v>
      </c>
      <c r="I34" s="409">
        <v>84.9</v>
      </c>
      <c r="J34" s="409">
        <v>84.5</v>
      </c>
      <c r="K34" s="409">
        <v>99.6</v>
      </c>
      <c r="L34" s="409">
        <v>96.7</v>
      </c>
      <c r="M34" s="409">
        <v>111.4</v>
      </c>
      <c r="N34" s="409">
        <v>133.5</v>
      </c>
      <c r="O34" s="409">
        <v>130.6</v>
      </c>
      <c r="P34" s="409">
        <v>135</v>
      </c>
      <c r="Q34" s="409">
        <v>154.6</v>
      </c>
      <c r="R34" s="409">
        <v>161.5</v>
      </c>
      <c r="S34" s="409">
        <v>191.4</v>
      </c>
      <c r="T34" s="409">
        <v>200.9</v>
      </c>
      <c r="U34" s="409">
        <v>248.5</v>
      </c>
      <c r="V34" s="409">
        <v>261.8</v>
      </c>
      <c r="W34" s="409">
        <v>322.89999999999998</v>
      </c>
      <c r="X34" s="409">
        <v>348.4</v>
      </c>
      <c r="Y34" s="409">
        <v>382.7</v>
      </c>
      <c r="Z34" s="409">
        <v>373.7</v>
      </c>
      <c r="AA34" s="409">
        <v>322.7</v>
      </c>
      <c r="AB34" s="409">
        <v>290.60000000000002</v>
      </c>
      <c r="AC34" s="409">
        <v>306.26799999999997</v>
      </c>
      <c r="AD34" s="409">
        <v>345.32</v>
      </c>
      <c r="AE34" s="409">
        <v>425.15600000000001</v>
      </c>
      <c r="AF34" s="409">
        <v>496.142</v>
      </c>
      <c r="AG34" s="409">
        <v>585.375</v>
      </c>
      <c r="AH34" s="409">
        <f>SUM(AH35:AH36)</f>
        <v>696</v>
      </c>
      <c r="AI34" s="409">
        <f t="shared" ref="AI34:BZ34" si="19">SUM(AI35:AI36)</f>
        <v>655</v>
      </c>
      <c r="AJ34" s="409">
        <f t="shared" si="19"/>
        <v>654</v>
      </c>
      <c r="AK34" s="409">
        <f t="shared" si="19"/>
        <v>680</v>
      </c>
      <c r="AL34" s="409">
        <f t="shared" si="19"/>
        <v>554</v>
      </c>
      <c r="AM34" s="409">
        <f t="shared" si="19"/>
        <v>265</v>
      </c>
      <c r="AN34" s="409">
        <f t="shared" si="19"/>
        <v>279</v>
      </c>
      <c r="AO34" s="409">
        <f t="shared" si="19"/>
        <v>276</v>
      </c>
      <c r="AP34" s="409">
        <f t="shared" si="19"/>
        <v>179</v>
      </c>
      <c r="AQ34" s="409">
        <f t="shared" si="19"/>
        <v>193.001</v>
      </c>
      <c r="AR34" s="409">
        <f t="shared" si="19"/>
        <v>191.96</v>
      </c>
      <c r="AS34" s="409">
        <f t="shared" si="19"/>
        <v>203.69200000000001</v>
      </c>
      <c r="AT34" s="409">
        <f t="shared" si="19"/>
        <v>216.292</v>
      </c>
      <c r="AU34" s="409">
        <f t="shared" si="19"/>
        <v>273.512</v>
      </c>
      <c r="AV34" s="409">
        <f t="shared" si="19"/>
        <v>364</v>
      </c>
      <c r="AW34" s="409">
        <f t="shared" si="19"/>
        <v>365</v>
      </c>
      <c r="AX34" s="409">
        <f t="shared" si="19"/>
        <v>341.84</v>
      </c>
      <c r="AY34" s="409">
        <f t="shared" si="19"/>
        <v>12</v>
      </c>
      <c r="AZ34" s="409">
        <f t="shared" si="19"/>
        <v>0</v>
      </c>
      <c r="BA34" s="409">
        <f t="shared" si="19"/>
        <v>0</v>
      </c>
      <c r="BB34" s="409">
        <f t="shared" si="19"/>
        <v>0</v>
      </c>
      <c r="BC34" s="409">
        <f t="shared" si="19"/>
        <v>0</v>
      </c>
      <c r="BD34" s="409">
        <f t="shared" si="19"/>
        <v>0</v>
      </c>
      <c r="BE34" s="409">
        <f t="shared" si="19"/>
        <v>0</v>
      </c>
      <c r="BF34" s="409">
        <f t="shared" si="19"/>
        <v>0</v>
      </c>
      <c r="BG34" s="409">
        <f t="shared" si="19"/>
        <v>0</v>
      </c>
      <c r="BH34" s="409">
        <f t="shared" si="19"/>
        <v>0</v>
      </c>
      <c r="BI34" s="409">
        <f t="shared" si="19"/>
        <v>0</v>
      </c>
      <c r="BJ34" s="409">
        <f t="shared" si="19"/>
        <v>0</v>
      </c>
      <c r="BK34" s="409">
        <f t="shared" si="19"/>
        <v>0</v>
      </c>
      <c r="BL34" s="409">
        <f t="shared" si="19"/>
        <v>0</v>
      </c>
      <c r="BM34" s="409">
        <f t="shared" si="19"/>
        <v>0</v>
      </c>
      <c r="BN34" s="409">
        <f t="shared" si="19"/>
        <v>0</v>
      </c>
      <c r="BO34" s="409">
        <f t="shared" si="19"/>
        <v>0</v>
      </c>
      <c r="BP34" s="409">
        <f t="shared" si="19"/>
        <v>0</v>
      </c>
      <c r="BQ34" s="409">
        <f t="shared" si="19"/>
        <v>0</v>
      </c>
      <c r="BR34" s="409">
        <f t="shared" si="19"/>
        <v>0</v>
      </c>
      <c r="BS34" s="409">
        <f t="shared" si="19"/>
        <v>0</v>
      </c>
      <c r="BT34" s="409">
        <f t="shared" si="19"/>
        <v>0</v>
      </c>
      <c r="BU34" s="409">
        <f t="shared" si="19"/>
        <v>0</v>
      </c>
      <c r="BV34" s="409">
        <f t="shared" si="19"/>
        <v>0</v>
      </c>
      <c r="BW34" s="409">
        <f t="shared" si="19"/>
        <v>0</v>
      </c>
      <c r="BX34" s="409">
        <f t="shared" si="19"/>
        <v>0</v>
      </c>
      <c r="BY34" s="409">
        <f t="shared" si="19"/>
        <v>0</v>
      </c>
      <c r="BZ34" s="410">
        <f t="shared" si="19"/>
        <v>0</v>
      </c>
    </row>
    <row r="35" spans="1:78" x14ac:dyDescent="0.35">
      <c r="A35" s="316"/>
      <c r="B35" s="331" t="s">
        <v>324</v>
      </c>
      <c r="C35" s="61"/>
      <c r="D35" s="413">
        <v>0</v>
      </c>
      <c r="E35" s="413">
        <v>0</v>
      </c>
      <c r="F35" s="413">
        <v>0</v>
      </c>
      <c r="G35" s="413">
        <v>0</v>
      </c>
      <c r="H35" s="413">
        <v>0</v>
      </c>
      <c r="I35" s="413">
        <v>0</v>
      </c>
      <c r="J35" s="413">
        <v>0</v>
      </c>
      <c r="K35" s="413">
        <v>0</v>
      </c>
      <c r="L35" s="413">
        <v>0</v>
      </c>
      <c r="M35" s="413">
        <v>0</v>
      </c>
      <c r="N35" s="413">
        <v>0</v>
      </c>
      <c r="O35" s="413">
        <v>0</v>
      </c>
      <c r="P35" s="413">
        <v>0</v>
      </c>
      <c r="Q35" s="413">
        <v>0</v>
      </c>
      <c r="R35" s="413">
        <v>0</v>
      </c>
      <c r="S35" s="413">
        <v>0</v>
      </c>
      <c r="T35" s="413">
        <v>0</v>
      </c>
      <c r="U35" s="413">
        <v>0</v>
      </c>
      <c r="V35" s="413">
        <v>0</v>
      </c>
      <c r="W35" s="413">
        <v>0</v>
      </c>
      <c r="X35" s="413">
        <v>0</v>
      </c>
      <c r="Y35" s="413">
        <v>0</v>
      </c>
      <c r="Z35" s="413">
        <v>0</v>
      </c>
      <c r="AA35" s="413">
        <v>0</v>
      </c>
      <c r="AB35" s="413">
        <v>0</v>
      </c>
      <c r="AC35" s="413">
        <v>0</v>
      </c>
      <c r="AD35" s="413">
        <v>0</v>
      </c>
      <c r="AE35" s="413">
        <v>0</v>
      </c>
      <c r="AF35" s="413">
        <v>0</v>
      </c>
      <c r="AG35" s="413">
        <v>0</v>
      </c>
      <c r="AH35" s="413">
        <v>692.06779661016947</v>
      </c>
      <c r="AI35" s="413">
        <v>651.10284251412429</v>
      </c>
      <c r="AJ35" s="413">
        <v>650.38790467625904</v>
      </c>
      <c r="AK35" s="413">
        <v>676.92556782599399</v>
      </c>
      <c r="AL35" s="413">
        <v>552.13472446683784</v>
      </c>
      <c r="AM35" s="413">
        <v>263.61462111751996</v>
      </c>
      <c r="AN35" s="413">
        <v>276.69102132243557</v>
      </c>
      <c r="AO35" s="413">
        <v>274.81545064377684</v>
      </c>
      <c r="AP35" s="413">
        <v>178.54797979797979</v>
      </c>
      <c r="AQ35" s="413">
        <v>192.06056974676341</v>
      </c>
      <c r="AR35" s="413">
        <v>190.63684421681606</v>
      </c>
      <c r="AS35" s="413">
        <v>201.85271023236854</v>
      </c>
      <c r="AT35" s="413">
        <v>214.42086405082213</v>
      </c>
      <c r="AU35" s="413">
        <v>271.85824636591479</v>
      </c>
      <c r="AV35" s="413">
        <v>362.03859649122808</v>
      </c>
      <c r="AW35" s="413">
        <v>362.42036586127239</v>
      </c>
      <c r="AX35" s="413">
        <v>340.62348754448396</v>
      </c>
      <c r="AY35" s="413">
        <v>11.957295373665481</v>
      </c>
      <c r="AZ35" s="413">
        <v>0</v>
      </c>
      <c r="BA35" s="413">
        <v>0</v>
      </c>
      <c r="BB35" s="413">
        <v>0</v>
      </c>
      <c r="BC35" s="413">
        <v>0</v>
      </c>
      <c r="BD35" s="413">
        <v>0</v>
      </c>
      <c r="BE35" s="413">
        <v>0</v>
      </c>
      <c r="BF35" s="413">
        <v>0</v>
      </c>
      <c r="BG35" s="413">
        <v>0</v>
      </c>
      <c r="BH35" s="413">
        <v>0</v>
      </c>
      <c r="BI35" s="413">
        <v>0</v>
      </c>
      <c r="BJ35" s="413">
        <v>0</v>
      </c>
      <c r="BK35" s="413">
        <v>0</v>
      </c>
      <c r="BL35" s="413">
        <v>0</v>
      </c>
      <c r="BM35" s="413">
        <v>0</v>
      </c>
      <c r="BN35" s="413">
        <v>0</v>
      </c>
      <c r="BO35" s="413">
        <v>0</v>
      </c>
      <c r="BP35" s="413">
        <v>0</v>
      </c>
      <c r="BQ35" s="413">
        <v>0</v>
      </c>
      <c r="BR35" s="413">
        <v>0</v>
      </c>
      <c r="BS35" s="413">
        <v>0</v>
      </c>
      <c r="BT35" s="413">
        <v>0</v>
      </c>
      <c r="BU35" s="413">
        <v>0</v>
      </c>
      <c r="BV35" s="413">
        <v>0</v>
      </c>
      <c r="BW35" s="413">
        <v>0</v>
      </c>
      <c r="BX35" s="413">
        <v>0</v>
      </c>
      <c r="BY35" s="413">
        <v>0</v>
      </c>
      <c r="BZ35" s="414">
        <v>0</v>
      </c>
    </row>
    <row r="36" spans="1:78" x14ac:dyDescent="0.35">
      <c r="A36" s="316"/>
      <c r="B36" s="331" t="s">
        <v>323</v>
      </c>
      <c r="C36" s="61"/>
      <c r="D36" s="413">
        <v>0</v>
      </c>
      <c r="E36" s="413">
        <v>0</v>
      </c>
      <c r="F36" s="413">
        <v>0</v>
      </c>
      <c r="G36" s="413">
        <v>0</v>
      </c>
      <c r="H36" s="413">
        <v>0</v>
      </c>
      <c r="I36" s="413">
        <v>0</v>
      </c>
      <c r="J36" s="413">
        <v>0</v>
      </c>
      <c r="K36" s="413">
        <v>0</v>
      </c>
      <c r="L36" s="413">
        <v>0</v>
      </c>
      <c r="M36" s="413">
        <v>0</v>
      </c>
      <c r="N36" s="413">
        <v>0</v>
      </c>
      <c r="O36" s="413">
        <v>0</v>
      </c>
      <c r="P36" s="413">
        <v>0</v>
      </c>
      <c r="Q36" s="413">
        <v>0</v>
      </c>
      <c r="R36" s="413">
        <v>0</v>
      </c>
      <c r="S36" s="413">
        <v>0</v>
      </c>
      <c r="T36" s="413">
        <v>0</v>
      </c>
      <c r="U36" s="413">
        <v>0</v>
      </c>
      <c r="V36" s="413">
        <v>0</v>
      </c>
      <c r="W36" s="413">
        <v>0</v>
      </c>
      <c r="X36" s="413">
        <v>0</v>
      </c>
      <c r="Y36" s="413">
        <v>0</v>
      </c>
      <c r="Z36" s="413">
        <v>0</v>
      </c>
      <c r="AA36" s="413">
        <v>0</v>
      </c>
      <c r="AB36" s="413">
        <v>0</v>
      </c>
      <c r="AC36" s="413">
        <v>0</v>
      </c>
      <c r="AD36" s="413">
        <v>0</v>
      </c>
      <c r="AE36" s="413">
        <v>0</v>
      </c>
      <c r="AF36" s="413">
        <v>0</v>
      </c>
      <c r="AG36" s="413">
        <v>0</v>
      </c>
      <c r="AH36" s="413">
        <v>3.9322033898305087</v>
      </c>
      <c r="AI36" s="413">
        <v>3.8971574858757063</v>
      </c>
      <c r="AJ36" s="413">
        <v>3.6120953237410074</v>
      </c>
      <c r="AK36" s="413">
        <v>3.0744321740060183</v>
      </c>
      <c r="AL36" s="413">
        <v>1.8652755331622144</v>
      </c>
      <c r="AM36" s="413">
        <v>1.3853788824800299</v>
      </c>
      <c r="AN36" s="413">
        <v>2.3089786775644203</v>
      </c>
      <c r="AO36" s="413">
        <v>1.1845493562231759</v>
      </c>
      <c r="AP36" s="413">
        <v>0.45202020202020204</v>
      </c>
      <c r="AQ36" s="413">
        <v>0.94043025323659124</v>
      </c>
      <c r="AR36" s="413">
        <v>1.3231557831839522</v>
      </c>
      <c r="AS36" s="413">
        <v>1.8392897676314719</v>
      </c>
      <c r="AT36" s="413">
        <v>1.8711359491778774</v>
      </c>
      <c r="AU36" s="413">
        <v>1.653753634085213</v>
      </c>
      <c r="AV36" s="413">
        <v>1.9614035087719299</v>
      </c>
      <c r="AW36" s="413">
        <v>2.5796341387276018</v>
      </c>
      <c r="AX36" s="413">
        <v>1.2165124555160141</v>
      </c>
      <c r="AY36" s="413">
        <v>4.2704626334519574E-2</v>
      </c>
      <c r="AZ36" s="413">
        <v>0</v>
      </c>
      <c r="BA36" s="413">
        <v>0</v>
      </c>
      <c r="BB36" s="413">
        <v>0</v>
      </c>
      <c r="BC36" s="413">
        <v>0</v>
      </c>
      <c r="BD36" s="413">
        <v>0</v>
      </c>
      <c r="BE36" s="413">
        <v>0</v>
      </c>
      <c r="BF36" s="413">
        <v>0</v>
      </c>
      <c r="BG36" s="413">
        <v>0</v>
      </c>
      <c r="BH36" s="413">
        <v>0</v>
      </c>
      <c r="BI36" s="413">
        <v>0</v>
      </c>
      <c r="BJ36" s="413">
        <v>0</v>
      </c>
      <c r="BK36" s="413">
        <v>0</v>
      </c>
      <c r="BL36" s="413">
        <v>0</v>
      </c>
      <c r="BM36" s="413">
        <v>0</v>
      </c>
      <c r="BN36" s="413">
        <v>0</v>
      </c>
      <c r="BO36" s="413">
        <v>0</v>
      </c>
      <c r="BP36" s="413">
        <v>0</v>
      </c>
      <c r="BQ36" s="413">
        <v>0</v>
      </c>
      <c r="BR36" s="413">
        <v>0</v>
      </c>
      <c r="BS36" s="413">
        <v>0</v>
      </c>
      <c r="BT36" s="413">
        <v>0</v>
      </c>
      <c r="BU36" s="413">
        <v>0</v>
      </c>
      <c r="BV36" s="413">
        <v>0</v>
      </c>
      <c r="BW36" s="413">
        <v>0</v>
      </c>
      <c r="BX36" s="413">
        <v>0</v>
      </c>
      <c r="BY36" s="413">
        <v>0</v>
      </c>
      <c r="BZ36" s="414">
        <v>0</v>
      </c>
    </row>
    <row r="37" spans="1:78" s="232" customFormat="1" ht="25.5" customHeight="1" x14ac:dyDescent="0.35">
      <c r="A37" s="358"/>
      <c r="B37" s="88" t="s">
        <v>479</v>
      </c>
      <c r="C37" s="88"/>
      <c r="D37" s="409">
        <v>0</v>
      </c>
      <c r="E37" s="409">
        <v>0</v>
      </c>
      <c r="F37" s="409">
        <v>0</v>
      </c>
      <c r="G37" s="409">
        <v>0</v>
      </c>
      <c r="H37" s="409">
        <v>0</v>
      </c>
      <c r="I37" s="409">
        <v>0</v>
      </c>
      <c r="J37" s="409">
        <v>0</v>
      </c>
      <c r="K37" s="409">
        <v>0</v>
      </c>
      <c r="L37" s="409">
        <v>0</v>
      </c>
      <c r="M37" s="409">
        <v>0</v>
      </c>
      <c r="N37" s="409">
        <v>0</v>
      </c>
      <c r="O37" s="409">
        <v>0</v>
      </c>
      <c r="P37" s="409">
        <v>0</v>
      </c>
      <c r="Q37" s="409">
        <v>0</v>
      </c>
      <c r="R37" s="409">
        <v>0</v>
      </c>
      <c r="S37" s="409">
        <v>0</v>
      </c>
      <c r="T37" s="409">
        <v>0</v>
      </c>
      <c r="U37" s="409">
        <v>0</v>
      </c>
      <c r="V37" s="409">
        <v>0</v>
      </c>
      <c r="W37" s="409">
        <v>0</v>
      </c>
      <c r="X37" s="409">
        <v>0</v>
      </c>
      <c r="Y37" s="409">
        <v>0</v>
      </c>
      <c r="Z37" s="409">
        <v>0</v>
      </c>
      <c r="AA37" s="409">
        <v>0</v>
      </c>
      <c r="AB37" s="409">
        <v>0</v>
      </c>
      <c r="AC37" s="409">
        <v>0</v>
      </c>
      <c r="AD37" s="409">
        <v>0</v>
      </c>
      <c r="AE37" s="409">
        <v>11.6</v>
      </c>
      <c r="AF37" s="409">
        <v>33.9</v>
      </c>
      <c r="AG37" s="409">
        <v>44.5</v>
      </c>
      <c r="AH37" s="409">
        <f>SUM(AH38:AH39)</f>
        <v>69</v>
      </c>
      <c r="AI37" s="409">
        <f t="shared" ref="AI37:BZ37" si="20">SUM(AI38:AI39)</f>
        <v>85</v>
      </c>
      <c r="AJ37" s="409">
        <f t="shared" si="20"/>
        <v>108</v>
      </c>
      <c r="AK37" s="409">
        <f t="shared" si="20"/>
        <v>130</v>
      </c>
      <c r="AL37" s="409">
        <f t="shared" si="20"/>
        <v>154</v>
      </c>
      <c r="AM37" s="409">
        <f t="shared" si="20"/>
        <v>182</v>
      </c>
      <c r="AN37" s="409">
        <f t="shared" si="20"/>
        <v>236</v>
      </c>
      <c r="AO37" s="409">
        <f t="shared" si="20"/>
        <v>266</v>
      </c>
      <c r="AP37" s="409">
        <f t="shared" si="20"/>
        <v>285</v>
      </c>
      <c r="AQ37" s="409">
        <f t="shared" si="20"/>
        <v>295.17</v>
      </c>
      <c r="AR37" s="409">
        <f t="shared" si="20"/>
        <v>316.22399999999999</v>
      </c>
      <c r="AS37" s="409">
        <f t="shared" si="20"/>
        <v>345.99400000000003</v>
      </c>
      <c r="AT37" s="409">
        <f t="shared" si="20"/>
        <v>428.738</v>
      </c>
      <c r="AU37" s="409">
        <f t="shared" si="20"/>
        <v>596.20899999999983</v>
      </c>
      <c r="AV37" s="409">
        <f t="shared" si="20"/>
        <v>640.11500000000001</v>
      </c>
      <c r="AW37" s="409">
        <f t="shared" si="20"/>
        <v>703.23900000000003</v>
      </c>
      <c r="AX37" s="409">
        <f t="shared" si="20"/>
        <v>775.55</v>
      </c>
      <c r="AY37" s="409">
        <f t="shared" si="20"/>
        <v>820.41200000000003</v>
      </c>
      <c r="AZ37" s="409">
        <f t="shared" si="20"/>
        <v>905.78099999999995</v>
      </c>
      <c r="BA37" s="409">
        <f t="shared" si="20"/>
        <v>998.82600000000002</v>
      </c>
      <c r="BB37" s="409">
        <f t="shared" si="20"/>
        <v>984.22199999999998</v>
      </c>
      <c r="BC37" s="409">
        <f t="shared" si="20"/>
        <v>1006.239</v>
      </c>
      <c r="BD37" s="409">
        <f t="shared" si="20"/>
        <v>1014.208</v>
      </c>
      <c r="BE37" s="409">
        <f t="shared" si="20"/>
        <v>1039.6609860351221</v>
      </c>
      <c r="BF37" s="409">
        <f t="shared" si="20"/>
        <v>957.64443993986208</v>
      </c>
      <c r="BG37" s="409">
        <f t="shared" si="20"/>
        <v>936.04611806509195</v>
      </c>
      <c r="BH37" s="409">
        <f t="shared" si="20"/>
        <v>918.404</v>
      </c>
      <c r="BI37" s="409">
        <f t="shared" si="20"/>
        <v>900.21167600999991</v>
      </c>
      <c r="BJ37" s="409">
        <f t="shared" si="20"/>
        <v>903.50131326000019</v>
      </c>
      <c r="BK37" s="409">
        <f t="shared" si="20"/>
        <v>898.33186294287157</v>
      </c>
      <c r="BL37" s="409">
        <f t="shared" si="20"/>
        <v>887.43066767999994</v>
      </c>
      <c r="BM37" s="409">
        <f t="shared" si="20"/>
        <v>906.54925574000004</v>
      </c>
      <c r="BN37" s="409">
        <f t="shared" si="20"/>
        <v>888.26432449502204</v>
      </c>
      <c r="BO37" s="409">
        <f t="shared" si="20"/>
        <v>880.68628874000012</v>
      </c>
      <c r="BP37" s="409">
        <f t="shared" si="20"/>
        <v>886.86491193999996</v>
      </c>
      <c r="BQ37" s="409">
        <f t="shared" si="20"/>
        <v>859.72773397999993</v>
      </c>
      <c r="BR37" s="409">
        <f t="shared" si="20"/>
        <v>735.16706013999999</v>
      </c>
      <c r="BS37" s="409">
        <f t="shared" si="20"/>
        <v>469.59270565999998</v>
      </c>
      <c r="BT37" s="409">
        <f t="shared" si="20"/>
        <v>234.28937808999993</v>
      </c>
      <c r="BU37" s="409">
        <f t="shared" si="20"/>
        <v>119.69199561344792</v>
      </c>
      <c r="BV37" s="409">
        <f t="shared" si="20"/>
        <v>105.23607714658888</v>
      </c>
      <c r="BW37" s="409">
        <f t="shared" si="20"/>
        <v>102.25812324112738</v>
      </c>
      <c r="BX37" s="409">
        <f t="shared" si="20"/>
        <v>97.864277305644322</v>
      </c>
      <c r="BY37" s="409">
        <f t="shared" si="20"/>
        <v>93.833418544182962</v>
      </c>
      <c r="BZ37" s="410">
        <f t="shared" si="20"/>
        <v>89.526213419859005</v>
      </c>
    </row>
    <row r="38" spans="1:78" x14ac:dyDescent="0.35">
      <c r="B38" s="331" t="s">
        <v>324</v>
      </c>
      <c r="C38" s="331"/>
      <c r="D38" s="413">
        <v>0</v>
      </c>
      <c r="E38" s="413">
        <v>0</v>
      </c>
      <c r="F38" s="413">
        <v>0</v>
      </c>
      <c r="G38" s="413">
        <v>0</v>
      </c>
      <c r="H38" s="413">
        <v>0</v>
      </c>
      <c r="I38" s="413">
        <v>0</v>
      </c>
      <c r="J38" s="413">
        <v>0</v>
      </c>
      <c r="K38" s="413">
        <v>0</v>
      </c>
      <c r="L38" s="413">
        <v>0</v>
      </c>
      <c r="M38" s="413">
        <v>0</v>
      </c>
      <c r="N38" s="413">
        <v>0</v>
      </c>
      <c r="O38" s="413">
        <v>0</v>
      </c>
      <c r="P38" s="413">
        <v>0</v>
      </c>
      <c r="Q38" s="413">
        <v>0</v>
      </c>
      <c r="R38" s="413">
        <v>0</v>
      </c>
      <c r="S38" s="413">
        <v>0</v>
      </c>
      <c r="T38" s="413">
        <v>0</v>
      </c>
      <c r="U38" s="413">
        <v>0</v>
      </c>
      <c r="V38" s="413">
        <v>0</v>
      </c>
      <c r="W38" s="413">
        <v>0</v>
      </c>
      <c r="X38" s="413">
        <v>0</v>
      </c>
      <c r="Y38" s="413">
        <v>0</v>
      </c>
      <c r="Z38" s="413">
        <v>0</v>
      </c>
      <c r="AA38" s="413">
        <v>0</v>
      </c>
      <c r="AB38" s="413">
        <v>0</v>
      </c>
      <c r="AC38" s="413">
        <v>0</v>
      </c>
      <c r="AD38" s="413">
        <v>0</v>
      </c>
      <c r="AE38" s="413">
        <v>0</v>
      </c>
      <c r="AF38" s="413">
        <v>0</v>
      </c>
      <c r="AG38" s="413">
        <v>0</v>
      </c>
      <c r="AH38" s="413">
        <v>65.063615077455893</v>
      </c>
      <c r="AI38" s="413">
        <v>79.479739700042487</v>
      </c>
      <c r="AJ38" s="413">
        <v>99.580834840251342</v>
      </c>
      <c r="AK38" s="413">
        <v>118.59112985115947</v>
      </c>
      <c r="AL38" s="413">
        <v>139.73920084720251</v>
      </c>
      <c r="AM38" s="413">
        <v>164.50313614077683</v>
      </c>
      <c r="AN38" s="413">
        <v>212.71284119727849</v>
      </c>
      <c r="AO38" s="413">
        <v>238.91816166157855</v>
      </c>
      <c r="AP38" s="413">
        <v>254.25078624505122</v>
      </c>
      <c r="AQ38" s="413">
        <v>261.22874343482823</v>
      </c>
      <c r="AR38" s="413">
        <v>277.40848838548044</v>
      </c>
      <c r="AS38" s="413">
        <v>301.45498962625896</v>
      </c>
      <c r="AT38" s="413">
        <v>371.69112573456874</v>
      </c>
      <c r="AU38" s="413">
        <v>518.375122512399</v>
      </c>
      <c r="AV38" s="413">
        <v>547.65025616051685</v>
      </c>
      <c r="AW38" s="413">
        <v>599.38952382356536</v>
      </c>
      <c r="AX38" s="413">
        <v>668.19973532569691</v>
      </c>
      <c r="AY38" s="413">
        <v>709.36948030254121</v>
      </c>
      <c r="AZ38" s="413">
        <v>801.06839642781028</v>
      </c>
      <c r="BA38" s="413">
        <v>862.44303435481982</v>
      </c>
      <c r="BB38" s="413">
        <v>840.04033176203689</v>
      </c>
      <c r="BC38" s="413">
        <v>861.99389255607184</v>
      </c>
      <c r="BD38" s="413">
        <v>851.15599999999995</v>
      </c>
      <c r="BE38" s="413">
        <v>874.17398603512197</v>
      </c>
      <c r="BF38" s="413">
        <v>794.99319101826757</v>
      </c>
      <c r="BG38" s="413">
        <v>766.14312936370834</v>
      </c>
      <c r="BH38" s="413">
        <v>794.12099999999998</v>
      </c>
      <c r="BI38" s="413">
        <v>771.95111937118725</v>
      </c>
      <c r="BJ38" s="413">
        <v>768.33523924275994</v>
      </c>
      <c r="BK38" s="413">
        <v>697.57744277639608</v>
      </c>
      <c r="BL38" s="413">
        <v>711.89560463857492</v>
      </c>
      <c r="BM38" s="413">
        <v>723.31083959144485</v>
      </c>
      <c r="BN38" s="413">
        <v>718.27939070806326</v>
      </c>
      <c r="BO38" s="413">
        <v>711.3639340066137</v>
      </c>
      <c r="BP38" s="413">
        <v>727.39818972298963</v>
      </c>
      <c r="BQ38" s="413">
        <v>715.05321305721429</v>
      </c>
      <c r="BR38" s="413">
        <v>596.85802620084485</v>
      </c>
      <c r="BS38" s="413">
        <v>341.39509716401932</v>
      </c>
      <c r="BT38" s="413">
        <v>117.0490402201676</v>
      </c>
      <c r="BU38" s="413">
        <v>13.453157122179169</v>
      </c>
      <c r="BV38" s="413">
        <v>2.6054343369144669E-18</v>
      </c>
      <c r="BW38" s="413">
        <v>-6.4607359842740833E-18</v>
      </c>
      <c r="BX38" s="413">
        <v>2.207958260360848E-18</v>
      </c>
      <c r="BY38" s="413">
        <v>0</v>
      </c>
      <c r="BZ38" s="414">
        <v>0</v>
      </c>
    </row>
    <row r="39" spans="1:78" x14ac:dyDescent="0.35">
      <c r="B39" s="331" t="s">
        <v>323</v>
      </c>
      <c r="C39" s="331"/>
      <c r="D39" s="413">
        <v>0</v>
      </c>
      <c r="E39" s="413">
        <v>0</v>
      </c>
      <c r="F39" s="413">
        <v>0</v>
      </c>
      <c r="G39" s="413">
        <v>0</v>
      </c>
      <c r="H39" s="413">
        <v>0</v>
      </c>
      <c r="I39" s="413">
        <v>0</v>
      </c>
      <c r="J39" s="413">
        <v>0</v>
      </c>
      <c r="K39" s="413">
        <v>0</v>
      </c>
      <c r="L39" s="413">
        <v>0</v>
      </c>
      <c r="M39" s="413">
        <v>0</v>
      </c>
      <c r="N39" s="413">
        <v>0</v>
      </c>
      <c r="O39" s="413">
        <v>0</v>
      </c>
      <c r="P39" s="413">
        <v>0</v>
      </c>
      <c r="Q39" s="413">
        <v>0</v>
      </c>
      <c r="R39" s="413">
        <v>0</v>
      </c>
      <c r="S39" s="413">
        <v>0</v>
      </c>
      <c r="T39" s="413">
        <v>0</v>
      </c>
      <c r="U39" s="413">
        <v>0</v>
      </c>
      <c r="V39" s="413">
        <v>0</v>
      </c>
      <c r="W39" s="413">
        <v>0</v>
      </c>
      <c r="X39" s="413">
        <v>0</v>
      </c>
      <c r="Y39" s="413">
        <v>0</v>
      </c>
      <c r="Z39" s="413">
        <v>0</v>
      </c>
      <c r="AA39" s="413">
        <v>0</v>
      </c>
      <c r="AB39" s="413">
        <v>0</v>
      </c>
      <c r="AC39" s="413">
        <v>0</v>
      </c>
      <c r="AD39" s="413">
        <v>0</v>
      </c>
      <c r="AE39" s="413">
        <v>0</v>
      </c>
      <c r="AF39" s="413">
        <v>0</v>
      </c>
      <c r="AG39" s="413">
        <v>0</v>
      </c>
      <c r="AH39" s="413">
        <v>3.9363849225441023</v>
      </c>
      <c r="AI39" s="413">
        <v>5.5202602999575197</v>
      </c>
      <c r="AJ39" s="413">
        <v>8.4191651597486601</v>
      </c>
      <c r="AK39" s="413">
        <v>11.40887014884054</v>
      </c>
      <c r="AL39" s="413">
        <v>14.260799152797492</v>
      </c>
      <c r="AM39" s="413">
        <v>17.496863859223165</v>
      </c>
      <c r="AN39" s="413">
        <v>23.287158802721503</v>
      </c>
      <c r="AO39" s="413">
        <v>27.081838338421456</v>
      </c>
      <c r="AP39" s="413">
        <v>30.749213754948787</v>
      </c>
      <c r="AQ39" s="413">
        <v>33.941256565171791</v>
      </c>
      <c r="AR39" s="413">
        <v>38.815511614519529</v>
      </c>
      <c r="AS39" s="413">
        <v>44.539010373741071</v>
      </c>
      <c r="AT39" s="413">
        <v>57.046874265431249</v>
      </c>
      <c r="AU39" s="413">
        <v>77.833877487600887</v>
      </c>
      <c r="AV39" s="413">
        <v>92.464743839483148</v>
      </c>
      <c r="AW39" s="413">
        <v>103.84947617643465</v>
      </c>
      <c r="AX39" s="413">
        <v>107.35026467430309</v>
      </c>
      <c r="AY39" s="413">
        <v>111.04251969745886</v>
      </c>
      <c r="AZ39" s="413">
        <v>104.71260357218971</v>
      </c>
      <c r="BA39" s="413">
        <v>136.38296564518024</v>
      </c>
      <c r="BB39" s="413">
        <v>144.18166823796307</v>
      </c>
      <c r="BC39" s="413">
        <v>144.24510744392822</v>
      </c>
      <c r="BD39" s="413">
        <v>163.05199999999999</v>
      </c>
      <c r="BE39" s="413">
        <v>165.48699999999999</v>
      </c>
      <c r="BF39" s="413">
        <v>162.65124892159454</v>
      </c>
      <c r="BG39" s="413">
        <v>169.90298870138361</v>
      </c>
      <c r="BH39" s="413">
        <v>124.283</v>
      </c>
      <c r="BI39" s="413">
        <v>128.26055663881266</v>
      </c>
      <c r="BJ39" s="413">
        <v>135.16607401724025</v>
      </c>
      <c r="BK39" s="413">
        <v>200.75442016647554</v>
      </c>
      <c r="BL39" s="413">
        <v>175.53506304142508</v>
      </c>
      <c r="BM39" s="413">
        <v>183.23841614855513</v>
      </c>
      <c r="BN39" s="413">
        <v>169.98493378695881</v>
      </c>
      <c r="BO39" s="413">
        <v>169.32235473338639</v>
      </c>
      <c r="BP39" s="413">
        <v>159.46672221701033</v>
      </c>
      <c r="BQ39" s="413">
        <v>144.67452092278563</v>
      </c>
      <c r="BR39" s="413">
        <v>138.30903393915511</v>
      </c>
      <c r="BS39" s="413">
        <v>128.19760849598063</v>
      </c>
      <c r="BT39" s="413">
        <v>117.24033786983233</v>
      </c>
      <c r="BU39" s="413">
        <v>106.23883849126875</v>
      </c>
      <c r="BV39" s="413">
        <v>105.23607714658888</v>
      </c>
      <c r="BW39" s="413">
        <v>102.25812324112738</v>
      </c>
      <c r="BX39" s="413">
        <v>97.864277305644322</v>
      </c>
      <c r="BY39" s="413">
        <v>93.833418544182962</v>
      </c>
      <c r="BZ39" s="414">
        <v>89.526213419859005</v>
      </c>
    </row>
    <row r="40" spans="1:78" ht="26.25" customHeight="1" x14ac:dyDescent="0.35">
      <c r="A40" s="316"/>
      <c r="B40" s="411" t="s">
        <v>480</v>
      </c>
      <c r="C40" s="421"/>
      <c r="D40" s="409">
        <f t="shared" ref="D40:Q40" si="21">SUM(D42:D43)</f>
        <v>0</v>
      </c>
      <c r="E40" s="409">
        <f t="shared" si="21"/>
        <v>0</v>
      </c>
      <c r="F40" s="409">
        <f t="shared" si="21"/>
        <v>0</v>
      </c>
      <c r="G40" s="409">
        <f t="shared" si="21"/>
        <v>0</v>
      </c>
      <c r="H40" s="409">
        <f t="shared" si="21"/>
        <v>0</v>
      </c>
      <c r="I40" s="409">
        <f t="shared" si="21"/>
        <v>0</v>
      </c>
      <c r="J40" s="409">
        <f t="shared" si="21"/>
        <v>0</v>
      </c>
      <c r="K40" s="409">
        <f t="shared" si="21"/>
        <v>0</v>
      </c>
      <c r="L40" s="409">
        <f t="shared" si="21"/>
        <v>0</v>
      </c>
      <c r="M40" s="409">
        <f t="shared" si="21"/>
        <v>0</v>
      </c>
      <c r="N40" s="409">
        <f t="shared" si="21"/>
        <v>0</v>
      </c>
      <c r="O40" s="409">
        <f t="shared" si="21"/>
        <v>0</v>
      </c>
      <c r="P40" s="409">
        <f t="shared" si="21"/>
        <v>0</v>
      </c>
      <c r="Q40" s="409">
        <f t="shared" si="21"/>
        <v>0</v>
      </c>
      <c r="R40" s="409">
        <f t="shared" ref="R40:BG40" si="22">SUM(R42:R43)</f>
        <v>0</v>
      </c>
      <c r="S40" s="409">
        <f t="shared" si="22"/>
        <v>0</v>
      </c>
      <c r="T40" s="409">
        <f t="shared" si="22"/>
        <v>0</v>
      </c>
      <c r="U40" s="409">
        <f t="shared" si="22"/>
        <v>0</v>
      </c>
      <c r="V40" s="409">
        <f t="shared" si="22"/>
        <v>0</v>
      </c>
      <c r="W40" s="409">
        <f t="shared" si="22"/>
        <v>0</v>
      </c>
      <c r="X40" s="409">
        <f t="shared" si="22"/>
        <v>0</v>
      </c>
      <c r="Y40" s="409">
        <f t="shared" si="22"/>
        <v>0</v>
      </c>
      <c r="Z40" s="409">
        <f t="shared" si="22"/>
        <v>0</v>
      </c>
      <c r="AA40" s="409">
        <f t="shared" si="22"/>
        <v>0</v>
      </c>
      <c r="AB40" s="409">
        <f t="shared" si="22"/>
        <v>0</v>
      </c>
      <c r="AC40" s="409">
        <f t="shared" si="22"/>
        <v>0</v>
      </c>
      <c r="AD40" s="409">
        <f t="shared" si="22"/>
        <v>0</v>
      </c>
      <c r="AE40" s="409">
        <f t="shared" si="22"/>
        <v>0</v>
      </c>
      <c r="AF40" s="409">
        <f t="shared" si="22"/>
        <v>0</v>
      </c>
      <c r="AG40" s="409">
        <f t="shared" si="22"/>
        <v>0</v>
      </c>
      <c r="AH40" s="409">
        <f>SUM(AH42:AH43)</f>
        <v>130</v>
      </c>
      <c r="AI40" s="409">
        <f t="shared" si="22"/>
        <v>146</v>
      </c>
      <c r="AJ40" s="409">
        <f t="shared" si="22"/>
        <v>172</v>
      </c>
      <c r="AK40" s="409">
        <f t="shared" si="22"/>
        <v>198</v>
      </c>
      <c r="AL40" s="409">
        <f t="shared" si="22"/>
        <v>259</v>
      </c>
      <c r="AM40" s="409">
        <f t="shared" si="22"/>
        <v>305</v>
      </c>
      <c r="AN40" s="409">
        <f t="shared" si="22"/>
        <v>353</v>
      </c>
      <c r="AO40" s="409">
        <f t="shared" si="22"/>
        <v>432</v>
      </c>
      <c r="AP40" s="409">
        <f t="shared" si="22"/>
        <v>539</v>
      </c>
      <c r="AQ40" s="409">
        <f t="shared" si="22"/>
        <v>587</v>
      </c>
      <c r="AR40" s="409">
        <f t="shared" si="22"/>
        <v>772</v>
      </c>
      <c r="AS40" s="409">
        <f t="shared" si="22"/>
        <v>902</v>
      </c>
      <c r="AT40" s="409">
        <f t="shared" si="22"/>
        <v>1081.992</v>
      </c>
      <c r="AU40" s="409">
        <f t="shared" si="22"/>
        <v>1399</v>
      </c>
      <c r="AV40" s="409">
        <f t="shared" si="22"/>
        <v>1899</v>
      </c>
      <c r="AW40" s="409">
        <f t="shared" si="22"/>
        <v>2358</v>
      </c>
      <c r="AX40" s="409">
        <f t="shared" si="22"/>
        <v>2758</v>
      </c>
      <c r="AY40" s="409">
        <f t="shared" si="22"/>
        <v>3222</v>
      </c>
      <c r="AZ40" s="409">
        <f t="shared" si="22"/>
        <v>3507</v>
      </c>
      <c r="BA40" s="409">
        <f t="shared" si="22"/>
        <v>3679</v>
      </c>
      <c r="BB40" s="409">
        <f t="shared" si="22"/>
        <v>3848</v>
      </c>
      <c r="BC40" s="409">
        <f t="shared" si="22"/>
        <v>4051</v>
      </c>
      <c r="BD40" s="409">
        <f t="shared" si="22"/>
        <v>4400</v>
      </c>
      <c r="BE40" s="409">
        <f t="shared" si="22"/>
        <v>4769</v>
      </c>
      <c r="BF40" s="409">
        <f t="shared" si="22"/>
        <v>4773</v>
      </c>
      <c r="BG40" s="409">
        <f t="shared" si="22"/>
        <v>5005</v>
      </c>
      <c r="BH40" s="445">
        <f t="shared" ref="BH40:BW40" si="23">+BH44</f>
        <v>4716.6390675993789</v>
      </c>
      <c r="BI40" s="409">
        <f t="shared" si="23"/>
        <v>4532.1900443650775</v>
      </c>
      <c r="BJ40" s="409">
        <f t="shared" si="23"/>
        <v>4574.2510630700235</v>
      </c>
      <c r="BK40" s="409">
        <f t="shared" si="23"/>
        <v>5056.8584049752199</v>
      </c>
      <c r="BL40" s="409">
        <f t="shared" si="23"/>
        <v>5098.7516794821649</v>
      </c>
      <c r="BM40" s="409">
        <f t="shared" si="23"/>
        <v>4984.9200626353177</v>
      </c>
      <c r="BN40" s="409">
        <f t="shared" si="23"/>
        <v>4635.0118573493246</v>
      </c>
      <c r="BO40" s="409">
        <f t="shared" si="23"/>
        <v>4042.2862376047092</v>
      </c>
      <c r="BP40" s="409">
        <f t="shared" si="23"/>
        <v>2489.4119175746559</v>
      </c>
      <c r="BQ40" s="409">
        <f t="shared" si="23"/>
        <v>991.64976374931302</v>
      </c>
      <c r="BR40" s="409">
        <f t="shared" si="23"/>
        <v>459.84335153560301</v>
      </c>
      <c r="BS40" s="409">
        <f t="shared" si="23"/>
        <v>232.57879501520824</v>
      </c>
      <c r="BT40" s="409">
        <f t="shared" si="23"/>
        <v>91.00456241314663</v>
      </c>
      <c r="BU40" s="409">
        <f t="shared" si="23"/>
        <v>19.636624122801603</v>
      </c>
      <c r="BV40" s="409">
        <f t="shared" si="23"/>
        <v>0</v>
      </c>
      <c r="BW40" s="409">
        <f t="shared" si="23"/>
        <v>0</v>
      </c>
      <c r="BX40" s="409">
        <f>+BX44</f>
        <v>0</v>
      </c>
      <c r="BY40" s="409">
        <f>+BY44</f>
        <v>0</v>
      </c>
      <c r="BZ40" s="410">
        <f>+BZ44</f>
        <v>0</v>
      </c>
    </row>
    <row r="41" spans="1:78" ht="24" customHeight="1" x14ac:dyDescent="0.35">
      <c r="A41" s="316"/>
      <c r="B41" s="415" t="s">
        <v>481</v>
      </c>
      <c r="C41" s="421"/>
      <c r="D41" s="413">
        <f>+D42+D43</f>
        <v>0</v>
      </c>
      <c r="E41" s="413">
        <f t="shared" ref="E41:BP41" si="24">+E42+E43</f>
        <v>0</v>
      </c>
      <c r="F41" s="413">
        <f t="shared" si="24"/>
        <v>0</v>
      </c>
      <c r="G41" s="413">
        <f t="shared" si="24"/>
        <v>0</v>
      </c>
      <c r="H41" s="413">
        <f t="shared" si="24"/>
        <v>0</v>
      </c>
      <c r="I41" s="413">
        <f t="shared" si="24"/>
        <v>0</v>
      </c>
      <c r="J41" s="413">
        <f t="shared" si="24"/>
        <v>0</v>
      </c>
      <c r="K41" s="413">
        <f t="shared" si="24"/>
        <v>0</v>
      </c>
      <c r="L41" s="413">
        <f t="shared" si="24"/>
        <v>0</v>
      </c>
      <c r="M41" s="413">
        <f t="shared" si="24"/>
        <v>0</v>
      </c>
      <c r="N41" s="413">
        <f t="shared" si="24"/>
        <v>0</v>
      </c>
      <c r="O41" s="413">
        <f t="shared" si="24"/>
        <v>0</v>
      </c>
      <c r="P41" s="413">
        <f t="shared" si="24"/>
        <v>0</v>
      </c>
      <c r="Q41" s="413">
        <f t="shared" si="24"/>
        <v>0</v>
      </c>
      <c r="R41" s="413">
        <f t="shared" si="24"/>
        <v>0</v>
      </c>
      <c r="S41" s="413">
        <f t="shared" si="24"/>
        <v>0</v>
      </c>
      <c r="T41" s="413">
        <f t="shared" si="24"/>
        <v>0</v>
      </c>
      <c r="U41" s="413">
        <f t="shared" si="24"/>
        <v>0</v>
      </c>
      <c r="V41" s="413">
        <f t="shared" si="24"/>
        <v>0</v>
      </c>
      <c r="W41" s="413">
        <f t="shared" si="24"/>
        <v>0</v>
      </c>
      <c r="X41" s="413">
        <f t="shared" si="24"/>
        <v>0</v>
      </c>
      <c r="Y41" s="413">
        <f t="shared" si="24"/>
        <v>0</v>
      </c>
      <c r="Z41" s="413">
        <f t="shared" si="24"/>
        <v>0</v>
      </c>
      <c r="AA41" s="413">
        <f t="shared" si="24"/>
        <v>0</v>
      </c>
      <c r="AB41" s="413">
        <f t="shared" si="24"/>
        <v>0</v>
      </c>
      <c r="AC41" s="413">
        <f t="shared" si="24"/>
        <v>0</v>
      </c>
      <c r="AD41" s="413">
        <f t="shared" si="24"/>
        <v>0</v>
      </c>
      <c r="AE41" s="413">
        <f t="shared" si="24"/>
        <v>0</v>
      </c>
      <c r="AF41" s="413">
        <f t="shared" si="24"/>
        <v>0</v>
      </c>
      <c r="AG41" s="413">
        <f t="shared" si="24"/>
        <v>0</v>
      </c>
      <c r="AH41" s="413">
        <f t="shared" si="24"/>
        <v>130</v>
      </c>
      <c r="AI41" s="413">
        <f t="shared" si="24"/>
        <v>146</v>
      </c>
      <c r="AJ41" s="413">
        <f t="shared" si="24"/>
        <v>172</v>
      </c>
      <c r="AK41" s="413">
        <f t="shared" si="24"/>
        <v>198</v>
      </c>
      <c r="AL41" s="413">
        <f t="shared" si="24"/>
        <v>259</v>
      </c>
      <c r="AM41" s="413">
        <f t="shared" si="24"/>
        <v>305</v>
      </c>
      <c r="AN41" s="413">
        <f t="shared" si="24"/>
        <v>353</v>
      </c>
      <c r="AO41" s="413">
        <f t="shared" si="24"/>
        <v>432</v>
      </c>
      <c r="AP41" s="413">
        <f t="shared" si="24"/>
        <v>539</v>
      </c>
      <c r="AQ41" s="413">
        <f t="shared" si="24"/>
        <v>587</v>
      </c>
      <c r="AR41" s="413">
        <f t="shared" si="24"/>
        <v>772</v>
      </c>
      <c r="AS41" s="413">
        <f t="shared" si="24"/>
        <v>902</v>
      </c>
      <c r="AT41" s="413">
        <f t="shared" si="24"/>
        <v>1081.992</v>
      </c>
      <c r="AU41" s="413">
        <f t="shared" si="24"/>
        <v>1399</v>
      </c>
      <c r="AV41" s="413">
        <f t="shared" si="24"/>
        <v>1899</v>
      </c>
      <c r="AW41" s="413">
        <f t="shared" si="24"/>
        <v>2358</v>
      </c>
      <c r="AX41" s="413">
        <f t="shared" si="24"/>
        <v>2758</v>
      </c>
      <c r="AY41" s="413">
        <f t="shared" si="24"/>
        <v>3222</v>
      </c>
      <c r="AZ41" s="413">
        <f t="shared" si="24"/>
        <v>3507</v>
      </c>
      <c r="BA41" s="413">
        <f t="shared" si="24"/>
        <v>3679</v>
      </c>
      <c r="BB41" s="413">
        <f t="shared" si="24"/>
        <v>3848</v>
      </c>
      <c r="BC41" s="413">
        <f t="shared" si="24"/>
        <v>4051</v>
      </c>
      <c r="BD41" s="413">
        <f t="shared" si="24"/>
        <v>4400</v>
      </c>
      <c r="BE41" s="413">
        <f t="shared" si="24"/>
        <v>4769</v>
      </c>
      <c r="BF41" s="413">
        <f t="shared" si="24"/>
        <v>4773</v>
      </c>
      <c r="BG41" s="413">
        <f t="shared" si="24"/>
        <v>5005</v>
      </c>
      <c r="BH41" s="413">
        <f t="shared" si="24"/>
        <v>5066</v>
      </c>
      <c r="BI41" s="413">
        <f t="shared" si="24"/>
        <v>5028</v>
      </c>
      <c r="BJ41" s="413">
        <f t="shared" si="24"/>
        <v>5094</v>
      </c>
      <c r="BK41" s="413">
        <f t="shared" si="24"/>
        <v>5397</v>
      </c>
      <c r="BL41" s="413">
        <f t="shared" si="24"/>
        <v>5322</v>
      </c>
      <c r="BM41" s="413">
        <f t="shared" si="24"/>
        <v>5211</v>
      </c>
      <c r="BN41" s="413">
        <f t="shared" si="24"/>
        <v>0</v>
      </c>
      <c r="BO41" s="413">
        <f t="shared" si="24"/>
        <v>0</v>
      </c>
      <c r="BP41" s="413">
        <f t="shared" si="24"/>
        <v>0</v>
      </c>
      <c r="BQ41" s="413">
        <f t="shared" ref="BQ41:BW41" si="25">+BQ42+BQ43</f>
        <v>0</v>
      </c>
      <c r="BR41" s="413">
        <f t="shared" si="25"/>
        <v>0</v>
      </c>
      <c r="BS41" s="413">
        <f t="shared" si="25"/>
        <v>0</v>
      </c>
      <c r="BT41" s="413">
        <f t="shared" si="25"/>
        <v>0</v>
      </c>
      <c r="BU41" s="413">
        <f t="shared" si="25"/>
        <v>0</v>
      </c>
      <c r="BV41" s="413">
        <f t="shared" si="25"/>
        <v>0</v>
      </c>
      <c r="BW41" s="413">
        <f t="shared" si="25"/>
        <v>0</v>
      </c>
      <c r="BX41" s="413">
        <f>+BX42+BX43</f>
        <v>0</v>
      </c>
      <c r="BY41" s="413">
        <f>+BY42+BY43</f>
        <v>0</v>
      </c>
      <c r="BZ41" s="414">
        <f>+BZ42+BZ43</f>
        <v>0</v>
      </c>
    </row>
    <row r="42" spans="1:78" x14ac:dyDescent="0.35">
      <c r="A42" s="316"/>
      <c r="B42" s="289" t="s">
        <v>482</v>
      </c>
      <c r="C42" s="415"/>
      <c r="D42" s="413">
        <f>'Income Support'!D25</f>
        <v>0</v>
      </c>
      <c r="E42" s="413">
        <f>'Income Support'!E25</f>
        <v>0</v>
      </c>
      <c r="F42" s="413">
        <f>'Income Support'!F25</f>
        <v>0</v>
      </c>
      <c r="G42" s="413">
        <f>'Income Support'!G25</f>
        <v>0</v>
      </c>
      <c r="H42" s="413">
        <f>'Income Support'!H25</f>
        <v>0</v>
      </c>
      <c r="I42" s="413">
        <f>'Income Support'!I25</f>
        <v>0</v>
      </c>
      <c r="J42" s="413">
        <f>'Income Support'!J25</f>
        <v>0</v>
      </c>
      <c r="K42" s="413">
        <f>'Income Support'!K25</f>
        <v>0</v>
      </c>
      <c r="L42" s="413">
        <f>'Income Support'!L25</f>
        <v>0</v>
      </c>
      <c r="M42" s="413">
        <f>'Income Support'!M25</f>
        <v>0</v>
      </c>
      <c r="N42" s="413">
        <f>'Income Support'!N25</f>
        <v>0</v>
      </c>
      <c r="O42" s="413">
        <f>'Income Support'!O25</f>
        <v>0</v>
      </c>
      <c r="P42" s="413">
        <f>'Income Support'!P25</f>
        <v>0</v>
      </c>
      <c r="Q42" s="413">
        <f>'Income Support'!Q25</f>
        <v>0</v>
      </c>
      <c r="R42" s="413">
        <f>'Income Support'!R25</f>
        <v>0</v>
      </c>
      <c r="S42" s="413">
        <f>'Income Support'!S25</f>
        <v>0</v>
      </c>
      <c r="T42" s="413">
        <f>'Income Support'!T25</f>
        <v>0</v>
      </c>
      <c r="U42" s="413">
        <f>'Income Support'!U25</f>
        <v>0</v>
      </c>
      <c r="V42" s="413">
        <f>'Income Support'!V25</f>
        <v>0</v>
      </c>
      <c r="W42" s="413">
        <f>'Income Support'!W25</f>
        <v>0</v>
      </c>
      <c r="X42" s="413">
        <f>'Income Support'!X25</f>
        <v>0</v>
      </c>
      <c r="Y42" s="413">
        <f>'Income Support'!Y25</f>
        <v>0</v>
      </c>
      <c r="Z42" s="413">
        <f>'Income Support'!Z25</f>
        <v>0</v>
      </c>
      <c r="AA42" s="413">
        <f>'Income Support'!AA25</f>
        <v>0</v>
      </c>
      <c r="AB42" s="413">
        <f>'Income Support'!AB25</f>
        <v>0</v>
      </c>
      <c r="AC42" s="413">
        <f>'Income Support'!AC25</f>
        <v>0</v>
      </c>
      <c r="AD42" s="413">
        <f>'Income Support'!AD25</f>
        <v>0</v>
      </c>
      <c r="AE42" s="413">
        <f>'Income Support'!AE25</f>
        <v>0</v>
      </c>
      <c r="AF42" s="413">
        <f>'Income Support'!AF25</f>
        <v>0</v>
      </c>
      <c r="AG42" s="413">
        <f>'Income Support'!AG25</f>
        <v>0</v>
      </c>
      <c r="AH42" s="413">
        <f>'Income Support'!AH25</f>
        <v>99</v>
      </c>
      <c r="AI42" s="413">
        <f>'Income Support'!AI25</f>
        <v>112</v>
      </c>
      <c r="AJ42" s="413">
        <f>'Income Support'!AJ25</f>
        <v>131</v>
      </c>
      <c r="AK42" s="413">
        <f>'Income Support'!AK25</f>
        <v>151</v>
      </c>
      <c r="AL42" s="413">
        <f>'Income Support'!AL25</f>
        <v>198</v>
      </c>
      <c r="AM42" s="413">
        <f>'Income Support'!AM25</f>
        <v>233</v>
      </c>
      <c r="AN42" s="413">
        <f>'Income Support'!AN25</f>
        <v>270</v>
      </c>
      <c r="AO42" s="413">
        <f>'Income Support'!AO25</f>
        <v>331</v>
      </c>
      <c r="AP42" s="413">
        <f>'Income Support'!AP25</f>
        <v>412</v>
      </c>
      <c r="AQ42" s="413">
        <f>'Income Support'!AQ25</f>
        <v>449</v>
      </c>
      <c r="AR42" s="413">
        <f>'Income Support'!AR25</f>
        <v>590</v>
      </c>
      <c r="AS42" s="413">
        <f>'Income Support'!AS25</f>
        <v>704</v>
      </c>
      <c r="AT42" s="413">
        <f>'Income Support'!AT25</f>
        <v>918.399</v>
      </c>
      <c r="AU42" s="413">
        <f>'Income Support'!AU25</f>
        <v>1130</v>
      </c>
      <c r="AV42" s="413">
        <f>'Income Support'!AV25</f>
        <v>1632</v>
      </c>
      <c r="AW42" s="413">
        <f>'Income Support'!AW25</f>
        <v>2094</v>
      </c>
      <c r="AX42" s="413">
        <f>'Income Support'!AX25</f>
        <v>2473</v>
      </c>
      <c r="AY42" s="413">
        <f>'Income Support'!AY25</f>
        <v>2858</v>
      </c>
      <c r="AZ42" s="413">
        <f>'Income Support'!AZ25</f>
        <v>3010</v>
      </c>
      <c r="BA42" s="413">
        <f>'Income Support'!BA25</f>
        <v>3163</v>
      </c>
      <c r="BB42" s="413">
        <f>'Income Support'!BB25</f>
        <v>3396</v>
      </c>
      <c r="BC42" s="413">
        <f>'Income Support'!BC25</f>
        <v>3604</v>
      </c>
      <c r="BD42" s="413">
        <f>'Income Support'!BD25</f>
        <v>3952</v>
      </c>
      <c r="BE42" s="413">
        <f>'Income Support'!BE25</f>
        <v>4332</v>
      </c>
      <c r="BF42" s="413">
        <f>'Income Support'!BF25</f>
        <v>4346</v>
      </c>
      <c r="BG42" s="413">
        <f>'Income Support'!BG25</f>
        <v>4567</v>
      </c>
      <c r="BH42" s="413">
        <f>'Income Support'!BH25</f>
        <v>4659</v>
      </c>
      <c r="BI42" s="413">
        <f>'Income Support'!BI25</f>
        <v>4720</v>
      </c>
      <c r="BJ42" s="413">
        <f>'Income Support'!BJ25</f>
        <v>4790</v>
      </c>
      <c r="BK42" s="413">
        <f>'Income Support'!BK25</f>
        <v>5049</v>
      </c>
      <c r="BL42" s="413">
        <f>'Income Support'!BL25</f>
        <v>5055</v>
      </c>
      <c r="BM42" s="413">
        <f>'Income Support'!BM25</f>
        <v>5136</v>
      </c>
      <c r="BN42" s="413">
        <f>'Income Support'!BN25</f>
        <v>0</v>
      </c>
      <c r="BO42" s="413">
        <f>'Income Support'!BO25</f>
        <v>0</v>
      </c>
      <c r="BP42" s="413">
        <f>'Income Support'!BP25</f>
        <v>0</v>
      </c>
      <c r="BQ42" s="413">
        <f>'Income Support'!BQ25</f>
        <v>0</v>
      </c>
      <c r="BR42" s="413">
        <f>'Income Support'!BR25</f>
        <v>0</v>
      </c>
      <c r="BS42" s="413">
        <f>'Income Support'!BS25</f>
        <v>0</v>
      </c>
      <c r="BT42" s="413">
        <f>'Income Support'!BT25</f>
        <v>0</v>
      </c>
      <c r="BU42" s="413">
        <f>'Income Support'!BU25</f>
        <v>0</v>
      </c>
      <c r="BV42" s="413">
        <f>'Income Support'!BV25</f>
        <v>0</v>
      </c>
      <c r="BW42" s="413">
        <f>'Income Support'!BW25</f>
        <v>0</v>
      </c>
      <c r="BX42" s="413">
        <f>'Income Support'!BX25</f>
        <v>0</v>
      </c>
      <c r="BY42" s="413">
        <f>'Income Support'!BY25</f>
        <v>0</v>
      </c>
      <c r="BZ42" s="414">
        <f>'Income Support'!BZ25</f>
        <v>0</v>
      </c>
    </row>
    <row r="43" spans="1:78" x14ac:dyDescent="0.35">
      <c r="A43" s="316"/>
      <c r="B43" s="289" t="s">
        <v>483</v>
      </c>
      <c r="C43" s="415"/>
      <c r="D43" s="413">
        <f>'Income Support'!D27</f>
        <v>0</v>
      </c>
      <c r="E43" s="413">
        <f>'Income Support'!E27</f>
        <v>0</v>
      </c>
      <c r="F43" s="413">
        <f>'Income Support'!F27</f>
        <v>0</v>
      </c>
      <c r="G43" s="413">
        <f>'Income Support'!G27</f>
        <v>0</v>
      </c>
      <c r="H43" s="413">
        <f>'Income Support'!H27</f>
        <v>0</v>
      </c>
      <c r="I43" s="413">
        <f>'Income Support'!I27</f>
        <v>0</v>
      </c>
      <c r="J43" s="413">
        <f>'Income Support'!J27</f>
        <v>0</v>
      </c>
      <c r="K43" s="413">
        <f>'Income Support'!K27</f>
        <v>0</v>
      </c>
      <c r="L43" s="413">
        <f>'Income Support'!L27</f>
        <v>0</v>
      </c>
      <c r="M43" s="413">
        <f>'Income Support'!M27</f>
        <v>0</v>
      </c>
      <c r="N43" s="413">
        <f>'Income Support'!N27</f>
        <v>0</v>
      </c>
      <c r="O43" s="413">
        <f>'Income Support'!O27</f>
        <v>0</v>
      </c>
      <c r="P43" s="413">
        <f>'Income Support'!P27</f>
        <v>0</v>
      </c>
      <c r="Q43" s="413">
        <f>'Income Support'!Q27</f>
        <v>0</v>
      </c>
      <c r="R43" s="413">
        <f>'Income Support'!R27</f>
        <v>0</v>
      </c>
      <c r="S43" s="413">
        <f>'Income Support'!S27</f>
        <v>0</v>
      </c>
      <c r="T43" s="413">
        <f>'Income Support'!T27</f>
        <v>0</v>
      </c>
      <c r="U43" s="413">
        <f>'Income Support'!U27</f>
        <v>0</v>
      </c>
      <c r="V43" s="413">
        <f>'Income Support'!V27</f>
        <v>0</v>
      </c>
      <c r="W43" s="413">
        <f>'Income Support'!W27</f>
        <v>0</v>
      </c>
      <c r="X43" s="413">
        <f>'Income Support'!X27</f>
        <v>0</v>
      </c>
      <c r="Y43" s="413">
        <f>'Income Support'!Y27</f>
        <v>0</v>
      </c>
      <c r="Z43" s="413">
        <f>'Income Support'!Z27</f>
        <v>0</v>
      </c>
      <c r="AA43" s="413">
        <f>'Income Support'!AA27</f>
        <v>0</v>
      </c>
      <c r="AB43" s="413">
        <f>'Income Support'!AB27</f>
        <v>0</v>
      </c>
      <c r="AC43" s="413">
        <f>'Income Support'!AC27</f>
        <v>0</v>
      </c>
      <c r="AD43" s="413">
        <f>'Income Support'!AD27</f>
        <v>0</v>
      </c>
      <c r="AE43" s="413">
        <f>'Income Support'!AE27</f>
        <v>0</v>
      </c>
      <c r="AF43" s="413">
        <f>'Income Support'!AF27</f>
        <v>0</v>
      </c>
      <c r="AG43" s="413">
        <f>'Income Support'!AG27</f>
        <v>0</v>
      </c>
      <c r="AH43" s="413">
        <f>'Income Support'!AH27</f>
        <v>31</v>
      </c>
      <c r="AI43" s="413">
        <f>'Income Support'!AI27</f>
        <v>34</v>
      </c>
      <c r="AJ43" s="413">
        <f>'Income Support'!AJ27</f>
        <v>41</v>
      </c>
      <c r="AK43" s="413">
        <f>'Income Support'!AK27</f>
        <v>47</v>
      </c>
      <c r="AL43" s="413">
        <f>'Income Support'!AL27</f>
        <v>61</v>
      </c>
      <c r="AM43" s="413">
        <f>'Income Support'!AM27</f>
        <v>72</v>
      </c>
      <c r="AN43" s="413">
        <f>'Income Support'!AN27</f>
        <v>83</v>
      </c>
      <c r="AO43" s="413">
        <f>'Income Support'!AO27</f>
        <v>101</v>
      </c>
      <c r="AP43" s="413">
        <f>'Income Support'!AP27</f>
        <v>127</v>
      </c>
      <c r="AQ43" s="413">
        <f>'Income Support'!AQ27</f>
        <v>138</v>
      </c>
      <c r="AR43" s="413">
        <f>'Income Support'!AR27</f>
        <v>182</v>
      </c>
      <c r="AS43" s="413">
        <f>'Income Support'!AS27</f>
        <v>198</v>
      </c>
      <c r="AT43" s="413">
        <f>'Income Support'!AT27</f>
        <v>163.59299999999999</v>
      </c>
      <c r="AU43" s="413">
        <f>'Income Support'!AU27</f>
        <v>269</v>
      </c>
      <c r="AV43" s="413">
        <f>'Income Support'!AV27</f>
        <v>267</v>
      </c>
      <c r="AW43" s="413">
        <f>'Income Support'!AW27</f>
        <v>264</v>
      </c>
      <c r="AX43" s="413">
        <f>'Income Support'!AX27</f>
        <v>285</v>
      </c>
      <c r="AY43" s="413">
        <f>'Income Support'!AY27</f>
        <v>364</v>
      </c>
      <c r="AZ43" s="413">
        <f>'Income Support'!AZ27</f>
        <v>497</v>
      </c>
      <c r="BA43" s="413">
        <f>'Income Support'!BA27</f>
        <v>516</v>
      </c>
      <c r="BB43" s="413">
        <f>'Income Support'!BB27</f>
        <v>452</v>
      </c>
      <c r="BC43" s="413">
        <f>'Income Support'!BC27</f>
        <v>447</v>
      </c>
      <c r="BD43" s="413">
        <f>'Income Support'!BD27</f>
        <v>448</v>
      </c>
      <c r="BE43" s="413">
        <f>'Income Support'!BE27</f>
        <v>437</v>
      </c>
      <c r="BF43" s="413">
        <f>'Income Support'!BF27</f>
        <v>427</v>
      </c>
      <c r="BG43" s="413">
        <f>'Income Support'!BG27</f>
        <v>438</v>
      </c>
      <c r="BH43" s="413">
        <f>'Income Support'!BH27</f>
        <v>407</v>
      </c>
      <c r="BI43" s="413">
        <f>'Income Support'!BI27</f>
        <v>308</v>
      </c>
      <c r="BJ43" s="413">
        <f>'Income Support'!BJ27</f>
        <v>304</v>
      </c>
      <c r="BK43" s="413">
        <f>'Income Support'!BK27</f>
        <v>348</v>
      </c>
      <c r="BL43" s="413">
        <f>'Income Support'!BL27</f>
        <v>267</v>
      </c>
      <c r="BM43" s="413">
        <f>'Income Support'!BM27</f>
        <v>75</v>
      </c>
      <c r="BN43" s="413">
        <f>'Income Support'!BN27</f>
        <v>0</v>
      </c>
      <c r="BO43" s="413">
        <f>'Income Support'!BO27</f>
        <v>0</v>
      </c>
      <c r="BP43" s="413">
        <f>'Income Support'!BP27</f>
        <v>0</v>
      </c>
      <c r="BQ43" s="413">
        <f>'Income Support'!BQ27</f>
        <v>0</v>
      </c>
      <c r="BR43" s="413">
        <f>'Income Support'!BR27</f>
        <v>0</v>
      </c>
      <c r="BS43" s="413">
        <f>'Income Support'!BS27</f>
        <v>0</v>
      </c>
      <c r="BT43" s="413">
        <f>'Income Support'!BT27</f>
        <v>0</v>
      </c>
      <c r="BU43" s="413">
        <f>'Income Support'!BU27</f>
        <v>0</v>
      </c>
      <c r="BV43" s="413">
        <f>'Income Support'!BV27</f>
        <v>0</v>
      </c>
      <c r="BW43" s="413">
        <f>'Income Support'!BW27</f>
        <v>0</v>
      </c>
      <c r="BX43" s="413">
        <f>'Income Support'!BX27</f>
        <v>0</v>
      </c>
      <c r="BY43" s="413">
        <f>'Income Support'!BY27</f>
        <v>0</v>
      </c>
      <c r="BZ43" s="414">
        <f>'Income Support'!BZ27</f>
        <v>0</v>
      </c>
    </row>
    <row r="44" spans="1:78" ht="27" customHeight="1" x14ac:dyDescent="0.35">
      <c r="A44" s="316"/>
      <c r="B44" s="415" t="s">
        <v>484</v>
      </c>
      <c r="C44" s="415"/>
      <c r="D44" s="413">
        <f>'Income Support'!D6</f>
        <v>0</v>
      </c>
      <c r="E44" s="413">
        <f>'Income Support'!E6</f>
        <v>0</v>
      </c>
      <c r="F44" s="413">
        <f>'Income Support'!F6</f>
        <v>0</v>
      </c>
      <c r="G44" s="413">
        <f>'Income Support'!G6</f>
        <v>0</v>
      </c>
      <c r="H44" s="413">
        <f>'Income Support'!H6</f>
        <v>0</v>
      </c>
      <c r="I44" s="413">
        <f>'Income Support'!I6</f>
        <v>0</v>
      </c>
      <c r="J44" s="413">
        <f>'Income Support'!J6</f>
        <v>0</v>
      </c>
      <c r="K44" s="413">
        <f>'Income Support'!K6</f>
        <v>0</v>
      </c>
      <c r="L44" s="413">
        <f>'Income Support'!L6</f>
        <v>0</v>
      </c>
      <c r="M44" s="413">
        <f>'Income Support'!M6</f>
        <v>0</v>
      </c>
      <c r="N44" s="413">
        <f>'Income Support'!N6</f>
        <v>0</v>
      </c>
      <c r="O44" s="413">
        <f>'Income Support'!O6</f>
        <v>0</v>
      </c>
      <c r="P44" s="413">
        <f>'Income Support'!P6</f>
        <v>0</v>
      </c>
      <c r="Q44" s="413">
        <f>'Income Support'!Q6</f>
        <v>0</v>
      </c>
      <c r="R44" s="413">
        <f>'Income Support'!R6</f>
        <v>0</v>
      </c>
      <c r="S44" s="413">
        <f>'Income Support'!S6</f>
        <v>0</v>
      </c>
      <c r="T44" s="413">
        <f>'Income Support'!T6</f>
        <v>0</v>
      </c>
      <c r="U44" s="413">
        <f>'Income Support'!U6</f>
        <v>0</v>
      </c>
      <c r="V44" s="413">
        <f>'Income Support'!V6</f>
        <v>0</v>
      </c>
      <c r="W44" s="413">
        <f>'Income Support'!W6</f>
        <v>0</v>
      </c>
      <c r="X44" s="413">
        <f>'Income Support'!X6</f>
        <v>0</v>
      </c>
      <c r="Y44" s="413">
        <f>'Income Support'!Y6</f>
        <v>0</v>
      </c>
      <c r="Z44" s="413">
        <f>'Income Support'!Z6</f>
        <v>0</v>
      </c>
      <c r="AA44" s="413">
        <f>'Income Support'!AA6</f>
        <v>0</v>
      </c>
      <c r="AB44" s="413">
        <f>'Income Support'!AB6</f>
        <v>0</v>
      </c>
      <c r="AC44" s="413">
        <f>'Income Support'!AC6</f>
        <v>0</v>
      </c>
      <c r="AD44" s="413">
        <f>'Income Support'!AD6</f>
        <v>0</v>
      </c>
      <c r="AE44" s="413">
        <f>'Income Support'!AE6</f>
        <v>0</v>
      </c>
      <c r="AF44" s="413">
        <f>'Income Support'!AF6</f>
        <v>0</v>
      </c>
      <c r="AG44" s="413">
        <f>'Income Support'!AG6</f>
        <v>0</v>
      </c>
      <c r="AH44" s="413">
        <f>'Income Support'!AH6</f>
        <v>0</v>
      </c>
      <c r="AI44" s="413">
        <f>'Income Support'!AI6</f>
        <v>0</v>
      </c>
      <c r="AJ44" s="413">
        <f>'Income Support'!AJ6</f>
        <v>0</v>
      </c>
      <c r="AK44" s="413">
        <f>'Income Support'!AK6</f>
        <v>0</v>
      </c>
      <c r="AL44" s="413">
        <f>'Income Support'!AL6</f>
        <v>0</v>
      </c>
      <c r="AM44" s="413">
        <f>'Income Support'!AM6</f>
        <v>0</v>
      </c>
      <c r="AN44" s="413">
        <f>'Income Support'!AN6</f>
        <v>0</v>
      </c>
      <c r="AO44" s="413">
        <f>'Income Support'!AO6</f>
        <v>0</v>
      </c>
      <c r="AP44" s="413">
        <f>'Income Support'!AP6</f>
        <v>0</v>
      </c>
      <c r="AQ44" s="413">
        <f>'Income Support'!AQ6</f>
        <v>0</v>
      </c>
      <c r="AR44" s="413">
        <f>'Income Support'!AR6</f>
        <v>0</v>
      </c>
      <c r="AS44" s="413">
        <f>'Income Support'!AS6</f>
        <v>0</v>
      </c>
      <c r="AT44" s="413">
        <f>'Income Support'!AT6</f>
        <v>0</v>
      </c>
      <c r="AU44" s="413">
        <f>'Income Support'!AU6</f>
        <v>0</v>
      </c>
      <c r="AV44" s="413">
        <f>'Income Support'!AV6</f>
        <v>0</v>
      </c>
      <c r="AW44" s="413">
        <f>'Income Support'!AW6</f>
        <v>0</v>
      </c>
      <c r="AX44" s="413">
        <f>'Income Support'!AX6</f>
        <v>0</v>
      </c>
      <c r="AY44" s="413">
        <f>'Income Support'!AY6</f>
        <v>0</v>
      </c>
      <c r="AZ44" s="413">
        <f>'Income Support'!AZ6</f>
        <v>0</v>
      </c>
      <c r="BA44" s="413">
        <f>'Income Support'!BA6</f>
        <v>0</v>
      </c>
      <c r="BB44" s="413">
        <f>'Income Support'!BB6</f>
        <v>0</v>
      </c>
      <c r="BC44" s="413">
        <f>'Income Support'!BC6</f>
        <v>0</v>
      </c>
      <c r="BD44" s="413">
        <f>'Income Support'!BD6</f>
        <v>4621.4050478363251</v>
      </c>
      <c r="BE44" s="413">
        <f>'Income Support'!BE6</f>
        <v>5052.9140045040276</v>
      </c>
      <c r="BF44" s="413">
        <f>'Income Support'!BF6</f>
        <v>5038.3999390028666</v>
      </c>
      <c r="BG44" s="413">
        <f>'Income Support'!BG6</f>
        <v>5050.6973474168963</v>
      </c>
      <c r="BH44" s="413">
        <f>'Income Support'!BH6</f>
        <v>4716.6390675993789</v>
      </c>
      <c r="BI44" s="413">
        <f>'Income Support'!BI6</f>
        <v>4532.1900443650775</v>
      </c>
      <c r="BJ44" s="413">
        <f>'Income Support'!BJ6</f>
        <v>4574.2510630700235</v>
      </c>
      <c r="BK44" s="413">
        <f>'Income Support'!BK6</f>
        <v>5056.8584049752199</v>
      </c>
      <c r="BL44" s="413">
        <f>'Income Support'!BL6</f>
        <v>5098.7516794821649</v>
      </c>
      <c r="BM44" s="413">
        <f>'Income Support'!BM6</f>
        <v>4984.9200626353177</v>
      </c>
      <c r="BN44" s="413">
        <f>'Income Support'!BN6</f>
        <v>4635.0118573493246</v>
      </c>
      <c r="BO44" s="413">
        <f>'Income Support'!BO6</f>
        <v>4042.2862376047092</v>
      </c>
      <c r="BP44" s="413">
        <f>'Income Support'!BP6</f>
        <v>2489.4119175746559</v>
      </c>
      <c r="BQ44" s="413">
        <f>'Income Support'!BQ6</f>
        <v>991.64976374931302</v>
      </c>
      <c r="BR44" s="413">
        <f>'Income Support'!BR6</f>
        <v>459.84335153560301</v>
      </c>
      <c r="BS44" s="413">
        <f>'Income Support'!BS6</f>
        <v>232.57879501520824</v>
      </c>
      <c r="BT44" s="413">
        <f>'Income Support'!BT6</f>
        <v>91.00456241314663</v>
      </c>
      <c r="BU44" s="413">
        <f>'Income Support'!BU6</f>
        <v>19.636624122801603</v>
      </c>
      <c r="BV44" s="413">
        <f>'Income Support'!BV6</f>
        <v>0</v>
      </c>
      <c r="BW44" s="413">
        <f>'Income Support'!BW6</f>
        <v>0</v>
      </c>
      <c r="BX44" s="413">
        <f>'Income Support'!BX6</f>
        <v>0</v>
      </c>
      <c r="BY44" s="413">
        <f>'Income Support'!BY6</f>
        <v>0</v>
      </c>
      <c r="BZ44" s="414">
        <f>'Income Support'!BZ6</f>
        <v>0</v>
      </c>
    </row>
    <row r="45" spans="1:78" s="232" customFormat="1" ht="35.25" customHeight="1" x14ac:dyDescent="0.35">
      <c r="A45" s="358"/>
      <c r="B45" s="264" t="s">
        <v>399</v>
      </c>
      <c r="C45" s="358"/>
      <c r="D45" s="409">
        <f>SUM(D46:D51)</f>
        <v>0</v>
      </c>
      <c r="E45" s="409">
        <f t="shared" ref="E45:BP45" si="26">SUM(E46:E51)</f>
        <v>0</v>
      </c>
      <c r="F45" s="409">
        <f t="shared" si="26"/>
        <v>0</v>
      </c>
      <c r="G45" s="409">
        <f t="shared" si="26"/>
        <v>0</v>
      </c>
      <c r="H45" s="409">
        <f t="shared" si="26"/>
        <v>0</v>
      </c>
      <c r="I45" s="409">
        <f t="shared" si="26"/>
        <v>0</v>
      </c>
      <c r="J45" s="409">
        <f t="shared" si="26"/>
        <v>0</v>
      </c>
      <c r="K45" s="409">
        <f t="shared" si="26"/>
        <v>0</v>
      </c>
      <c r="L45" s="409">
        <f t="shared" si="26"/>
        <v>0</v>
      </c>
      <c r="M45" s="409">
        <f t="shared" si="26"/>
        <v>0</v>
      </c>
      <c r="N45" s="409">
        <f t="shared" si="26"/>
        <v>0</v>
      </c>
      <c r="O45" s="409">
        <f t="shared" si="26"/>
        <v>0</v>
      </c>
      <c r="P45" s="409">
        <f t="shared" si="26"/>
        <v>0</v>
      </c>
      <c r="Q45" s="409">
        <f t="shared" si="26"/>
        <v>0</v>
      </c>
      <c r="R45" s="409">
        <f t="shared" si="26"/>
        <v>0</v>
      </c>
      <c r="S45" s="409">
        <f t="shared" si="26"/>
        <v>0</v>
      </c>
      <c r="T45" s="409">
        <f t="shared" si="26"/>
        <v>0</v>
      </c>
      <c r="U45" s="409">
        <f t="shared" si="26"/>
        <v>0</v>
      </c>
      <c r="V45" s="409">
        <f t="shared" si="26"/>
        <v>0</v>
      </c>
      <c r="W45" s="409">
        <f t="shared" si="26"/>
        <v>0</v>
      </c>
      <c r="X45" s="409">
        <f t="shared" si="26"/>
        <v>0</v>
      </c>
      <c r="Y45" s="409">
        <f t="shared" si="26"/>
        <v>0</v>
      </c>
      <c r="Z45" s="409">
        <f t="shared" si="26"/>
        <v>0</v>
      </c>
      <c r="AA45" s="409">
        <f t="shared" si="26"/>
        <v>0</v>
      </c>
      <c r="AB45" s="409">
        <f t="shared" si="26"/>
        <v>0</v>
      </c>
      <c r="AC45" s="409">
        <f t="shared" si="26"/>
        <v>0</v>
      </c>
      <c r="AD45" s="409">
        <f t="shared" si="26"/>
        <v>0</v>
      </c>
      <c r="AE45" s="409">
        <f t="shared" si="26"/>
        <v>0</v>
      </c>
      <c r="AF45" s="409">
        <f t="shared" si="26"/>
        <v>0</v>
      </c>
      <c r="AG45" s="409">
        <f t="shared" si="26"/>
        <v>0</v>
      </c>
      <c r="AH45" s="409">
        <f t="shared" si="26"/>
        <v>0</v>
      </c>
      <c r="AI45" s="409">
        <f t="shared" si="26"/>
        <v>0</v>
      </c>
      <c r="AJ45" s="409">
        <f t="shared" si="26"/>
        <v>0</v>
      </c>
      <c r="AK45" s="409">
        <f t="shared" si="26"/>
        <v>0</v>
      </c>
      <c r="AL45" s="409">
        <f t="shared" si="26"/>
        <v>0</v>
      </c>
      <c r="AM45" s="409">
        <f t="shared" si="26"/>
        <v>0</v>
      </c>
      <c r="AN45" s="409">
        <f t="shared" si="26"/>
        <v>0</v>
      </c>
      <c r="AO45" s="409">
        <f t="shared" si="26"/>
        <v>0</v>
      </c>
      <c r="AP45" s="409">
        <f t="shared" si="26"/>
        <v>0</v>
      </c>
      <c r="AQ45" s="409">
        <f t="shared" si="26"/>
        <v>0</v>
      </c>
      <c r="AR45" s="409">
        <f t="shared" si="26"/>
        <v>0</v>
      </c>
      <c r="AS45" s="409">
        <f t="shared" si="26"/>
        <v>0</v>
      </c>
      <c r="AT45" s="409">
        <f t="shared" si="26"/>
        <v>0</v>
      </c>
      <c r="AU45" s="409">
        <f t="shared" si="26"/>
        <v>0</v>
      </c>
      <c r="AV45" s="409">
        <f t="shared" si="26"/>
        <v>0</v>
      </c>
      <c r="AW45" s="409">
        <f t="shared" si="26"/>
        <v>0</v>
      </c>
      <c r="AX45" s="409">
        <f t="shared" si="26"/>
        <v>0</v>
      </c>
      <c r="AY45" s="409">
        <f t="shared" si="26"/>
        <v>0</v>
      </c>
      <c r="AZ45" s="409">
        <f t="shared" si="26"/>
        <v>0.67478636681710258</v>
      </c>
      <c r="BA45" s="409">
        <f t="shared" si="26"/>
        <v>0.59893208292979916</v>
      </c>
      <c r="BB45" s="409">
        <f t="shared" si="26"/>
        <v>0.7927511605905786</v>
      </c>
      <c r="BC45" s="409">
        <f t="shared" si="26"/>
        <v>0.83138374719943231</v>
      </c>
      <c r="BD45" s="409">
        <f t="shared" si="26"/>
        <v>34.623468114520129</v>
      </c>
      <c r="BE45" s="409">
        <f t="shared" si="26"/>
        <v>35.665811448461369</v>
      </c>
      <c r="BF45" s="409">
        <f t="shared" si="26"/>
        <v>36.528469425287277</v>
      </c>
      <c r="BG45" s="409">
        <f t="shared" si="26"/>
        <v>38.454766130387029</v>
      </c>
      <c r="BH45" s="409">
        <f t="shared" si="26"/>
        <v>40.630497965276064</v>
      </c>
      <c r="BI45" s="409">
        <f t="shared" si="26"/>
        <v>43.252848733168477</v>
      </c>
      <c r="BJ45" s="409">
        <f t="shared" si="26"/>
        <v>43.847256103741508</v>
      </c>
      <c r="BK45" s="409">
        <f t="shared" si="26"/>
        <v>45.626822693065797</v>
      </c>
      <c r="BL45" s="409">
        <f t="shared" si="26"/>
        <v>45.207231434106404</v>
      </c>
      <c r="BM45" s="409">
        <f t="shared" si="26"/>
        <v>44.371539689148136</v>
      </c>
      <c r="BN45" s="409">
        <f t="shared" si="26"/>
        <v>40.83203648893268</v>
      </c>
      <c r="BO45" s="409">
        <f t="shared" si="26"/>
        <v>38.888216340725897</v>
      </c>
      <c r="BP45" s="409">
        <f t="shared" si="26"/>
        <v>36.353633540650932</v>
      </c>
      <c r="BQ45" s="409">
        <f t="shared" ref="BQ45:BW45" si="27">SUM(BQ46:BQ51)</f>
        <v>32.45312115020652</v>
      </c>
      <c r="BR45" s="409">
        <f t="shared" si="27"/>
        <v>26.402124661144192</v>
      </c>
      <c r="BS45" s="409">
        <f t="shared" si="27"/>
        <v>27.944383464604446</v>
      </c>
      <c r="BT45" s="409">
        <f t="shared" si="27"/>
        <v>28.007181378827422</v>
      </c>
      <c r="BU45" s="409">
        <f t="shared" si="27"/>
        <v>27.639948487335008</v>
      </c>
      <c r="BV45" s="409">
        <f t="shared" si="27"/>
        <v>29.335451815728781</v>
      </c>
      <c r="BW45" s="409">
        <f t="shared" si="27"/>
        <v>29.206819536823126</v>
      </c>
      <c r="BX45" s="409">
        <f>SUM(BX46:BX51)</f>
        <v>29.864361729280844</v>
      </c>
      <c r="BY45" s="409">
        <f>SUM(BY46:BY51)</f>
        <v>30.474838242475926</v>
      </c>
      <c r="BZ45" s="410">
        <f>SUM(BZ46:BZ51)</f>
        <v>31.130652815777268</v>
      </c>
    </row>
    <row r="46" spans="1:78" x14ac:dyDescent="0.35">
      <c r="B46" s="119" t="s">
        <v>472</v>
      </c>
      <c r="D46" s="413">
        <v>0</v>
      </c>
      <c r="E46" s="413">
        <v>0</v>
      </c>
      <c r="F46" s="413">
        <v>0</v>
      </c>
      <c r="G46" s="413">
        <v>0</v>
      </c>
      <c r="H46" s="413">
        <v>0</v>
      </c>
      <c r="I46" s="413">
        <v>0</v>
      </c>
      <c r="J46" s="413">
        <v>0</v>
      </c>
      <c r="K46" s="413">
        <v>0</v>
      </c>
      <c r="L46" s="413">
        <v>0</v>
      </c>
      <c r="M46" s="413">
        <v>0</v>
      </c>
      <c r="N46" s="413">
        <v>0</v>
      </c>
      <c r="O46" s="413">
        <v>0</v>
      </c>
      <c r="P46" s="413">
        <v>0</v>
      </c>
      <c r="Q46" s="413">
        <v>0</v>
      </c>
      <c r="R46" s="413">
        <v>0</v>
      </c>
      <c r="S46" s="413">
        <v>0</v>
      </c>
      <c r="T46" s="413">
        <v>0</v>
      </c>
      <c r="U46" s="413">
        <v>0</v>
      </c>
      <c r="V46" s="413">
        <v>0</v>
      </c>
      <c r="W46" s="413">
        <v>0</v>
      </c>
      <c r="X46" s="413">
        <v>0</v>
      </c>
      <c r="Y46" s="413">
        <v>0</v>
      </c>
      <c r="Z46" s="413">
        <v>0</v>
      </c>
      <c r="AA46" s="413">
        <v>0</v>
      </c>
      <c r="AB46" s="413">
        <v>0</v>
      </c>
      <c r="AC46" s="413">
        <v>0</v>
      </c>
      <c r="AD46" s="413">
        <v>0</v>
      </c>
      <c r="AE46" s="413">
        <v>0</v>
      </c>
      <c r="AF46" s="413">
        <v>0</v>
      </c>
      <c r="AG46" s="413">
        <v>0</v>
      </c>
      <c r="AH46" s="413">
        <v>0</v>
      </c>
      <c r="AI46" s="413">
        <v>0</v>
      </c>
      <c r="AJ46" s="413">
        <v>0</v>
      </c>
      <c r="AK46" s="413">
        <v>0</v>
      </c>
      <c r="AL46" s="413">
        <v>0</v>
      </c>
      <c r="AM46" s="413">
        <v>0</v>
      </c>
      <c r="AN46" s="413">
        <v>0</v>
      </c>
      <c r="AO46" s="413">
        <v>0</v>
      </c>
      <c r="AP46" s="413">
        <v>0</v>
      </c>
      <c r="AQ46" s="413">
        <v>0</v>
      </c>
      <c r="AR46" s="413">
        <v>0</v>
      </c>
      <c r="AS46" s="413">
        <v>0</v>
      </c>
      <c r="AT46" s="413">
        <v>0</v>
      </c>
      <c r="AU46" s="413">
        <v>0</v>
      </c>
      <c r="AV46" s="413">
        <v>0</v>
      </c>
      <c r="AW46" s="413">
        <v>0</v>
      </c>
      <c r="AX46" s="413">
        <v>0</v>
      </c>
      <c r="AY46" s="413">
        <v>0</v>
      </c>
      <c r="AZ46" s="413">
        <v>0</v>
      </c>
      <c r="BA46" s="413">
        <v>0</v>
      </c>
      <c r="BB46" s="413">
        <v>0</v>
      </c>
      <c r="BC46" s="413">
        <v>0</v>
      </c>
      <c r="BD46" s="413">
        <v>0.65718828949339425</v>
      </c>
      <c r="BE46" s="413">
        <v>0.65961774767740922</v>
      </c>
      <c r="BF46" s="413">
        <v>0.61416010666464504</v>
      </c>
      <c r="BG46" s="413">
        <v>0.64327284102213389</v>
      </c>
      <c r="BH46" s="413">
        <v>0.56909610654458576</v>
      </c>
      <c r="BI46" s="413">
        <v>0.36958824835770193</v>
      </c>
      <c r="BJ46" s="413">
        <v>0.30519888145244678</v>
      </c>
      <c r="BK46" s="413">
        <v>0.23575728742998373</v>
      </c>
      <c r="BL46" s="413">
        <v>0.24668982671490491</v>
      </c>
      <c r="BM46" s="413">
        <v>2.3007021579193026E-2</v>
      </c>
      <c r="BN46" s="413">
        <v>6.6229018446189308E-2</v>
      </c>
      <c r="BO46" s="413">
        <v>4.5510349958351487E-2</v>
      </c>
      <c r="BP46" s="413">
        <v>3.7685317600419987E-2</v>
      </c>
      <c r="BQ46" s="413">
        <v>1.0318898363200005E-2</v>
      </c>
      <c r="BR46" s="413">
        <v>1.8837864942849449E-3</v>
      </c>
      <c r="BS46" s="413">
        <v>1.4451396579740613E-2</v>
      </c>
      <c r="BT46" s="413">
        <v>2.512265418518149E-3</v>
      </c>
      <c r="BU46" s="413">
        <v>9.7927912940346993E-4</v>
      </c>
      <c r="BV46" s="413">
        <v>7.0939318237411459E-5</v>
      </c>
      <c r="BW46" s="413">
        <v>1.9311312891849187E-4</v>
      </c>
      <c r="BX46" s="413">
        <v>2.0194895586869805E-4</v>
      </c>
      <c r="BY46" s="413">
        <v>1.5346128746865665E-4</v>
      </c>
      <c r="BZ46" s="414">
        <v>1.0285232158361497E-4</v>
      </c>
    </row>
    <row r="47" spans="1:78" x14ac:dyDescent="0.35">
      <c r="B47" s="119" t="s">
        <v>473</v>
      </c>
      <c r="D47" s="413">
        <v>0</v>
      </c>
      <c r="E47" s="413">
        <v>0</v>
      </c>
      <c r="F47" s="413">
        <v>0</v>
      </c>
      <c r="G47" s="413">
        <v>0</v>
      </c>
      <c r="H47" s="413">
        <v>0</v>
      </c>
      <c r="I47" s="413">
        <v>0</v>
      </c>
      <c r="J47" s="413">
        <v>0</v>
      </c>
      <c r="K47" s="413">
        <v>0</v>
      </c>
      <c r="L47" s="413">
        <v>0</v>
      </c>
      <c r="M47" s="413">
        <v>0</v>
      </c>
      <c r="N47" s="413">
        <v>0</v>
      </c>
      <c r="O47" s="413">
        <v>0</v>
      </c>
      <c r="P47" s="413">
        <v>0</v>
      </c>
      <c r="Q47" s="413">
        <v>0</v>
      </c>
      <c r="R47" s="413">
        <v>0</v>
      </c>
      <c r="S47" s="413">
        <v>0</v>
      </c>
      <c r="T47" s="413">
        <v>0</v>
      </c>
      <c r="U47" s="413">
        <v>0</v>
      </c>
      <c r="V47" s="413">
        <v>0</v>
      </c>
      <c r="W47" s="413">
        <v>0</v>
      </c>
      <c r="X47" s="413">
        <v>0</v>
      </c>
      <c r="Y47" s="413">
        <v>0</v>
      </c>
      <c r="Z47" s="413">
        <v>0</v>
      </c>
      <c r="AA47" s="413">
        <v>0</v>
      </c>
      <c r="AB47" s="413">
        <v>0</v>
      </c>
      <c r="AC47" s="413">
        <v>0</v>
      </c>
      <c r="AD47" s="413">
        <v>0</v>
      </c>
      <c r="AE47" s="413">
        <v>0</v>
      </c>
      <c r="AF47" s="413">
        <v>0</v>
      </c>
      <c r="AG47" s="413">
        <v>0</v>
      </c>
      <c r="AH47" s="413">
        <v>0</v>
      </c>
      <c r="AI47" s="413">
        <v>0</v>
      </c>
      <c r="AJ47" s="413">
        <v>0</v>
      </c>
      <c r="AK47" s="413">
        <v>0</v>
      </c>
      <c r="AL47" s="413">
        <v>0</v>
      </c>
      <c r="AM47" s="413">
        <v>0</v>
      </c>
      <c r="AN47" s="413">
        <v>0</v>
      </c>
      <c r="AO47" s="413">
        <v>0</v>
      </c>
      <c r="AP47" s="413">
        <v>0</v>
      </c>
      <c r="AQ47" s="413">
        <v>0</v>
      </c>
      <c r="AR47" s="413">
        <v>0</v>
      </c>
      <c r="AS47" s="413">
        <v>0</v>
      </c>
      <c r="AT47" s="413">
        <v>0</v>
      </c>
      <c r="AU47" s="413">
        <v>0</v>
      </c>
      <c r="AV47" s="413">
        <v>0</v>
      </c>
      <c r="AW47" s="413">
        <v>0</v>
      </c>
      <c r="AX47" s="413">
        <v>0</v>
      </c>
      <c r="AY47" s="413">
        <v>0</v>
      </c>
      <c r="AZ47" s="413">
        <v>0</v>
      </c>
      <c r="BA47" s="413">
        <v>0</v>
      </c>
      <c r="BB47" s="413">
        <v>0</v>
      </c>
      <c r="BC47" s="413">
        <v>0</v>
      </c>
      <c r="BD47" s="413">
        <v>0.83490584753342767</v>
      </c>
      <c r="BE47" s="413">
        <v>0.96871066395731165</v>
      </c>
      <c r="BF47" s="413">
        <v>0.86645963935969617</v>
      </c>
      <c r="BG47" s="413">
        <v>0.93290704319178597</v>
      </c>
      <c r="BH47" s="413">
        <v>0.86172184550005193</v>
      </c>
      <c r="BI47" s="413">
        <v>0.7535594465593668</v>
      </c>
      <c r="BJ47" s="413">
        <v>0.61606420391432104</v>
      </c>
      <c r="BK47" s="413">
        <v>0.59496192869333198</v>
      </c>
      <c r="BL47" s="413">
        <v>0.50784210671851249</v>
      </c>
      <c r="BM47" s="413">
        <v>0.1715312649729579</v>
      </c>
      <c r="BN47" s="413">
        <v>5.3013631425028018E-2</v>
      </c>
      <c r="BO47" s="413">
        <v>4.3135207998276373E-2</v>
      </c>
      <c r="BP47" s="413">
        <v>3.9155262509991989E-2</v>
      </c>
      <c r="BQ47" s="413">
        <v>0</v>
      </c>
      <c r="BR47" s="413">
        <v>0</v>
      </c>
      <c r="BS47" s="413">
        <v>1.3701443416006641E-2</v>
      </c>
      <c r="BT47" s="413">
        <v>1.1074839000055627E-3</v>
      </c>
      <c r="BU47" s="413">
        <v>5.7513351638281219E-4</v>
      </c>
      <c r="BV47" s="413">
        <v>6.0822513957340061E-5</v>
      </c>
      <c r="BW47" s="413">
        <v>1.6557286242421565E-4</v>
      </c>
      <c r="BX47" s="413">
        <v>1.7314859364572235E-4</v>
      </c>
      <c r="BY47" s="413">
        <v>1.3157585286816724E-4</v>
      </c>
      <c r="BZ47" s="414">
        <v>8.8184337268766485E-5</v>
      </c>
    </row>
    <row r="48" spans="1:78" x14ac:dyDescent="0.35">
      <c r="B48" s="119" t="s">
        <v>474</v>
      </c>
      <c r="D48" s="413">
        <v>0</v>
      </c>
      <c r="E48" s="413">
        <v>0</v>
      </c>
      <c r="F48" s="413">
        <v>0</v>
      </c>
      <c r="G48" s="413">
        <v>0</v>
      </c>
      <c r="H48" s="413">
        <v>0</v>
      </c>
      <c r="I48" s="413">
        <v>0</v>
      </c>
      <c r="J48" s="413">
        <v>0</v>
      </c>
      <c r="K48" s="413">
        <v>0</v>
      </c>
      <c r="L48" s="413">
        <v>0</v>
      </c>
      <c r="M48" s="413">
        <v>0</v>
      </c>
      <c r="N48" s="413">
        <v>0</v>
      </c>
      <c r="O48" s="413">
        <v>0</v>
      </c>
      <c r="P48" s="413">
        <v>0</v>
      </c>
      <c r="Q48" s="413">
        <v>0</v>
      </c>
      <c r="R48" s="413">
        <v>0</v>
      </c>
      <c r="S48" s="413">
        <v>0</v>
      </c>
      <c r="T48" s="413">
        <v>0</v>
      </c>
      <c r="U48" s="413">
        <v>0</v>
      </c>
      <c r="V48" s="413">
        <v>0</v>
      </c>
      <c r="W48" s="413">
        <v>0</v>
      </c>
      <c r="X48" s="413">
        <v>0</v>
      </c>
      <c r="Y48" s="413">
        <v>0</v>
      </c>
      <c r="Z48" s="413">
        <v>0</v>
      </c>
      <c r="AA48" s="413">
        <v>0</v>
      </c>
      <c r="AB48" s="413">
        <v>0</v>
      </c>
      <c r="AC48" s="413">
        <v>0</v>
      </c>
      <c r="AD48" s="413">
        <v>0</v>
      </c>
      <c r="AE48" s="413">
        <v>0</v>
      </c>
      <c r="AF48" s="413">
        <v>0</v>
      </c>
      <c r="AG48" s="413">
        <v>0</v>
      </c>
      <c r="AH48" s="413">
        <v>0</v>
      </c>
      <c r="AI48" s="413">
        <v>0</v>
      </c>
      <c r="AJ48" s="413">
        <v>0</v>
      </c>
      <c r="AK48" s="413">
        <v>0</v>
      </c>
      <c r="AL48" s="413">
        <v>0</v>
      </c>
      <c r="AM48" s="413">
        <v>0</v>
      </c>
      <c r="AN48" s="413">
        <v>0</v>
      </c>
      <c r="AO48" s="413">
        <v>0</v>
      </c>
      <c r="AP48" s="413">
        <v>0</v>
      </c>
      <c r="AQ48" s="413">
        <v>0</v>
      </c>
      <c r="AR48" s="413">
        <v>0</v>
      </c>
      <c r="AS48" s="413">
        <v>0</v>
      </c>
      <c r="AT48" s="413">
        <v>0</v>
      </c>
      <c r="AU48" s="413">
        <v>0</v>
      </c>
      <c r="AV48" s="413">
        <v>0</v>
      </c>
      <c r="AW48" s="413">
        <v>0</v>
      </c>
      <c r="AX48" s="413">
        <v>0</v>
      </c>
      <c r="AY48" s="413">
        <v>0</v>
      </c>
      <c r="AZ48" s="413">
        <v>0</v>
      </c>
      <c r="BA48" s="413">
        <v>0</v>
      </c>
      <c r="BB48" s="413">
        <v>0</v>
      </c>
      <c r="BC48" s="413">
        <v>0</v>
      </c>
      <c r="BD48" s="413">
        <v>30.774870660454607</v>
      </c>
      <c r="BE48" s="413">
        <v>31.893007667063369</v>
      </c>
      <c r="BF48" s="413">
        <v>33.371362437999551</v>
      </c>
      <c r="BG48" s="413">
        <v>35.293395654988082</v>
      </c>
      <c r="BH48" s="413">
        <v>37.547544752346781</v>
      </c>
      <c r="BI48" s="413">
        <v>40.430379120942867</v>
      </c>
      <c r="BJ48" s="413">
        <v>41.052292974275822</v>
      </c>
      <c r="BK48" s="413">
        <v>42.896472213400102</v>
      </c>
      <c r="BL48" s="413">
        <v>42.477261339479007</v>
      </c>
      <c r="BM48" s="413">
        <v>41.740168259267435</v>
      </c>
      <c r="BN48" s="413">
        <v>37.787304681455318</v>
      </c>
      <c r="BO48" s="413">
        <v>34.313865787762815</v>
      </c>
      <c r="BP48" s="413">
        <v>24.022601033394039</v>
      </c>
      <c r="BQ48" s="413">
        <v>9.2516373982275297</v>
      </c>
      <c r="BR48" s="413">
        <v>1.9070515045415264</v>
      </c>
      <c r="BS48" s="413">
        <v>1.3411651043112391</v>
      </c>
      <c r="BT48" s="413">
        <v>0.43256197391286366</v>
      </c>
      <c r="BU48" s="413">
        <v>0.1534531670748063</v>
      </c>
      <c r="BV48" s="413">
        <v>7.619311223807386E-3</v>
      </c>
      <c r="BW48" s="413">
        <v>2.074151637190752E-2</v>
      </c>
      <c r="BX48" s="413">
        <v>2.1690537551220482E-2</v>
      </c>
      <c r="BY48" s="413">
        <v>1.6482669118931939E-2</v>
      </c>
      <c r="BZ48" s="414">
        <v>1.1046960524965987E-2</v>
      </c>
    </row>
    <row r="49" spans="1:78" x14ac:dyDescent="0.35">
      <c r="B49" s="61" t="s">
        <v>476</v>
      </c>
      <c r="C49" s="316"/>
      <c r="D49" s="413">
        <v>0</v>
      </c>
      <c r="E49" s="413">
        <v>0</v>
      </c>
      <c r="F49" s="413">
        <v>0</v>
      </c>
      <c r="G49" s="413">
        <v>0</v>
      </c>
      <c r="H49" s="413">
        <v>0</v>
      </c>
      <c r="I49" s="413">
        <v>0</v>
      </c>
      <c r="J49" s="413">
        <v>0</v>
      </c>
      <c r="K49" s="413">
        <v>0</v>
      </c>
      <c r="L49" s="413">
        <v>0</v>
      </c>
      <c r="M49" s="413">
        <v>0</v>
      </c>
      <c r="N49" s="413">
        <v>0</v>
      </c>
      <c r="O49" s="413">
        <v>0</v>
      </c>
      <c r="P49" s="413">
        <v>0</v>
      </c>
      <c r="Q49" s="413">
        <v>0</v>
      </c>
      <c r="R49" s="413">
        <v>0</v>
      </c>
      <c r="S49" s="413">
        <v>0</v>
      </c>
      <c r="T49" s="413">
        <v>0</v>
      </c>
      <c r="U49" s="413">
        <v>0</v>
      </c>
      <c r="V49" s="413">
        <v>0</v>
      </c>
      <c r="W49" s="413">
        <v>0</v>
      </c>
      <c r="X49" s="413">
        <v>0</v>
      </c>
      <c r="Y49" s="413">
        <v>0</v>
      </c>
      <c r="Z49" s="413">
        <v>0</v>
      </c>
      <c r="AA49" s="413">
        <v>0</v>
      </c>
      <c r="AB49" s="413">
        <v>0</v>
      </c>
      <c r="AC49" s="413">
        <v>0</v>
      </c>
      <c r="AD49" s="413">
        <v>0</v>
      </c>
      <c r="AE49" s="413">
        <v>0</v>
      </c>
      <c r="AF49" s="413">
        <v>0</v>
      </c>
      <c r="AG49" s="413">
        <v>0</v>
      </c>
      <c r="AH49" s="413">
        <v>0</v>
      </c>
      <c r="AI49" s="413">
        <v>0</v>
      </c>
      <c r="AJ49" s="413">
        <v>0</v>
      </c>
      <c r="AK49" s="413">
        <v>0</v>
      </c>
      <c r="AL49" s="413">
        <v>0</v>
      </c>
      <c r="AM49" s="413">
        <v>0</v>
      </c>
      <c r="AN49" s="413">
        <v>0</v>
      </c>
      <c r="AO49" s="413">
        <v>0</v>
      </c>
      <c r="AP49" s="413">
        <v>0</v>
      </c>
      <c r="AQ49" s="413">
        <v>0</v>
      </c>
      <c r="AR49" s="413">
        <v>0</v>
      </c>
      <c r="AS49" s="413">
        <v>0</v>
      </c>
      <c r="AT49" s="413">
        <v>0</v>
      </c>
      <c r="AU49" s="413">
        <v>0</v>
      </c>
      <c r="AV49" s="413">
        <v>0</v>
      </c>
      <c r="AW49" s="413">
        <v>0</v>
      </c>
      <c r="AX49" s="413">
        <v>0</v>
      </c>
      <c r="AY49" s="413">
        <v>0</v>
      </c>
      <c r="AZ49" s="413">
        <v>0</v>
      </c>
      <c r="BA49" s="413">
        <v>0</v>
      </c>
      <c r="BB49" s="413">
        <v>0</v>
      </c>
      <c r="BC49" s="413">
        <v>0</v>
      </c>
      <c r="BD49" s="413">
        <v>0</v>
      </c>
      <c r="BE49" s="413">
        <v>0</v>
      </c>
      <c r="BF49" s="413">
        <v>0</v>
      </c>
      <c r="BG49" s="413">
        <v>0</v>
      </c>
      <c r="BH49" s="413">
        <v>0</v>
      </c>
      <c r="BI49" s="413">
        <v>0</v>
      </c>
      <c r="BJ49" s="413">
        <v>0</v>
      </c>
      <c r="BK49" s="413">
        <v>0</v>
      </c>
      <c r="BL49" s="413">
        <v>0</v>
      </c>
      <c r="BM49" s="413">
        <v>0</v>
      </c>
      <c r="BN49" s="413">
        <v>0</v>
      </c>
      <c r="BO49" s="413">
        <v>0</v>
      </c>
      <c r="BP49" s="413">
        <v>0</v>
      </c>
      <c r="BQ49" s="413">
        <v>0</v>
      </c>
      <c r="BR49" s="413">
        <v>0</v>
      </c>
      <c r="BS49" s="413">
        <v>0</v>
      </c>
      <c r="BT49" s="413">
        <v>0</v>
      </c>
      <c r="BU49" s="413">
        <v>0</v>
      </c>
      <c r="BV49" s="413">
        <v>0</v>
      </c>
      <c r="BW49" s="413">
        <v>0</v>
      </c>
      <c r="BX49" s="413">
        <v>0</v>
      </c>
      <c r="BY49" s="413">
        <v>0</v>
      </c>
      <c r="BZ49" s="414">
        <v>0</v>
      </c>
    </row>
    <row r="50" spans="1:78" x14ac:dyDescent="0.35">
      <c r="A50" s="316"/>
      <c r="B50" s="61" t="s">
        <v>469</v>
      </c>
      <c r="C50" s="316"/>
      <c r="D50" s="413">
        <v>0</v>
      </c>
      <c r="E50" s="413">
        <v>0</v>
      </c>
      <c r="F50" s="413">
        <v>0</v>
      </c>
      <c r="G50" s="413">
        <v>0</v>
      </c>
      <c r="H50" s="413">
        <v>0</v>
      </c>
      <c r="I50" s="413">
        <v>0</v>
      </c>
      <c r="J50" s="413">
        <v>0</v>
      </c>
      <c r="K50" s="413">
        <v>0</v>
      </c>
      <c r="L50" s="413">
        <v>0</v>
      </c>
      <c r="M50" s="413">
        <v>0</v>
      </c>
      <c r="N50" s="413">
        <v>0</v>
      </c>
      <c r="O50" s="413">
        <v>0</v>
      </c>
      <c r="P50" s="413">
        <v>0</v>
      </c>
      <c r="Q50" s="413">
        <v>0</v>
      </c>
      <c r="R50" s="413">
        <v>0</v>
      </c>
      <c r="S50" s="413">
        <v>0</v>
      </c>
      <c r="T50" s="413">
        <v>0</v>
      </c>
      <c r="U50" s="413">
        <v>0</v>
      </c>
      <c r="V50" s="413">
        <v>0</v>
      </c>
      <c r="W50" s="413">
        <v>0</v>
      </c>
      <c r="X50" s="413">
        <v>0</v>
      </c>
      <c r="Y50" s="413">
        <v>0</v>
      </c>
      <c r="Z50" s="413">
        <v>0</v>
      </c>
      <c r="AA50" s="413">
        <v>0</v>
      </c>
      <c r="AB50" s="413">
        <v>0</v>
      </c>
      <c r="AC50" s="413">
        <v>0</v>
      </c>
      <c r="AD50" s="413">
        <v>0</v>
      </c>
      <c r="AE50" s="413">
        <v>0</v>
      </c>
      <c r="AF50" s="413">
        <v>0</v>
      </c>
      <c r="AG50" s="413">
        <v>0</v>
      </c>
      <c r="AH50" s="413">
        <v>0</v>
      </c>
      <c r="AI50" s="413">
        <v>0</v>
      </c>
      <c r="AJ50" s="413">
        <v>0</v>
      </c>
      <c r="AK50" s="413">
        <v>0</v>
      </c>
      <c r="AL50" s="413">
        <v>0</v>
      </c>
      <c r="AM50" s="413">
        <v>0</v>
      </c>
      <c r="AN50" s="413">
        <v>0</v>
      </c>
      <c r="AO50" s="413">
        <v>0</v>
      </c>
      <c r="AP50" s="413">
        <v>0</v>
      </c>
      <c r="AQ50" s="413">
        <v>0</v>
      </c>
      <c r="AR50" s="413">
        <v>0</v>
      </c>
      <c r="AS50" s="413">
        <v>0</v>
      </c>
      <c r="AT50" s="413">
        <v>0</v>
      </c>
      <c r="AU50" s="413">
        <v>0</v>
      </c>
      <c r="AV50" s="413">
        <v>0</v>
      </c>
      <c r="AW50" s="413">
        <v>0</v>
      </c>
      <c r="AX50" s="413">
        <v>0</v>
      </c>
      <c r="AY50" s="413">
        <v>0</v>
      </c>
      <c r="AZ50" s="413">
        <v>0</v>
      </c>
      <c r="BA50" s="413">
        <v>0</v>
      </c>
      <c r="BB50" s="413">
        <v>0</v>
      </c>
      <c r="BC50" s="413">
        <v>0</v>
      </c>
      <c r="BD50" s="413">
        <v>0</v>
      </c>
      <c r="BE50" s="413">
        <v>0</v>
      </c>
      <c r="BF50" s="413">
        <v>0</v>
      </c>
      <c r="BG50" s="413">
        <v>0</v>
      </c>
      <c r="BH50" s="413">
        <v>0</v>
      </c>
      <c r="BI50" s="413">
        <v>0</v>
      </c>
      <c r="BJ50" s="413">
        <v>0</v>
      </c>
      <c r="BK50" s="413">
        <v>0</v>
      </c>
      <c r="BL50" s="413">
        <v>2.4244544775759685E-2</v>
      </c>
      <c r="BM50" s="413">
        <v>0.49113380543421603</v>
      </c>
      <c r="BN50" s="413">
        <v>1.0931583540805547</v>
      </c>
      <c r="BO50" s="413">
        <v>2.6166438237862635</v>
      </c>
      <c r="BP50" s="413">
        <v>10.362282313574157</v>
      </c>
      <c r="BQ50" s="413">
        <v>21.796001639175824</v>
      </c>
      <c r="BR50" s="413">
        <v>24.000351111014286</v>
      </c>
      <c r="BS50" s="413">
        <v>26.229091891955552</v>
      </c>
      <c r="BT50" s="413">
        <v>27.256264308592751</v>
      </c>
      <c r="BU50" s="413">
        <v>27.324151280359342</v>
      </c>
      <c r="BV50" s="413">
        <v>29.186330640758587</v>
      </c>
      <c r="BW50" s="413">
        <v>29.048349701382282</v>
      </c>
      <c r="BX50" s="413">
        <v>29.710828984880834</v>
      </c>
      <c r="BY50" s="413">
        <v>30.332018327675375</v>
      </c>
      <c r="BZ50" s="414">
        <v>30.999148743894299</v>
      </c>
    </row>
    <row r="51" spans="1:78" s="338" customFormat="1" ht="27" customHeight="1" thickBot="1" x14ac:dyDescent="0.3">
      <c r="B51" s="70" t="s">
        <v>485</v>
      </c>
      <c r="C51" s="342"/>
      <c r="D51" s="424">
        <v>0</v>
      </c>
      <c r="E51" s="424">
        <v>0</v>
      </c>
      <c r="F51" s="424">
        <v>0</v>
      </c>
      <c r="G51" s="424">
        <v>0</v>
      </c>
      <c r="H51" s="424">
        <v>0</v>
      </c>
      <c r="I51" s="424">
        <v>0</v>
      </c>
      <c r="J51" s="424">
        <v>0</v>
      </c>
      <c r="K51" s="424">
        <v>0</v>
      </c>
      <c r="L51" s="424">
        <v>0</v>
      </c>
      <c r="M51" s="424">
        <v>0</v>
      </c>
      <c r="N51" s="424">
        <v>0</v>
      </c>
      <c r="O51" s="424">
        <v>0</v>
      </c>
      <c r="P51" s="424">
        <v>0</v>
      </c>
      <c r="Q51" s="424">
        <v>0</v>
      </c>
      <c r="R51" s="424">
        <v>0</v>
      </c>
      <c r="S51" s="424">
        <v>0</v>
      </c>
      <c r="T51" s="424">
        <v>0</v>
      </c>
      <c r="U51" s="424">
        <v>0</v>
      </c>
      <c r="V51" s="424">
        <v>0</v>
      </c>
      <c r="W51" s="424">
        <v>0</v>
      </c>
      <c r="X51" s="424">
        <v>0</v>
      </c>
      <c r="Y51" s="424">
        <v>0</v>
      </c>
      <c r="Z51" s="424">
        <v>0</v>
      </c>
      <c r="AA51" s="424">
        <v>0</v>
      </c>
      <c r="AB51" s="424">
        <v>0</v>
      </c>
      <c r="AC51" s="424">
        <v>0</v>
      </c>
      <c r="AD51" s="424">
        <v>0</v>
      </c>
      <c r="AE51" s="424">
        <v>0</v>
      </c>
      <c r="AF51" s="424">
        <v>0</v>
      </c>
      <c r="AG51" s="424">
        <v>0</v>
      </c>
      <c r="AH51" s="424">
        <v>0</v>
      </c>
      <c r="AI51" s="424">
        <v>0</v>
      </c>
      <c r="AJ51" s="424">
        <v>0</v>
      </c>
      <c r="AK51" s="424">
        <v>0</v>
      </c>
      <c r="AL51" s="424">
        <v>0</v>
      </c>
      <c r="AM51" s="424">
        <v>0</v>
      </c>
      <c r="AN51" s="424">
        <v>0</v>
      </c>
      <c r="AO51" s="424">
        <v>0</v>
      </c>
      <c r="AP51" s="424">
        <v>0</v>
      </c>
      <c r="AQ51" s="424">
        <v>0</v>
      </c>
      <c r="AR51" s="424">
        <v>0</v>
      </c>
      <c r="AS51" s="424">
        <v>0</v>
      </c>
      <c r="AT51" s="424">
        <v>0</v>
      </c>
      <c r="AU51" s="424">
        <v>0</v>
      </c>
      <c r="AV51" s="424">
        <v>0</v>
      </c>
      <c r="AW51" s="424">
        <v>0</v>
      </c>
      <c r="AX51" s="424">
        <v>0</v>
      </c>
      <c r="AY51" s="424">
        <v>0</v>
      </c>
      <c r="AZ51" s="424">
        <v>0.67478636681710258</v>
      </c>
      <c r="BA51" s="424">
        <v>0.59893208292979916</v>
      </c>
      <c r="BB51" s="424">
        <v>0.7927511605905786</v>
      </c>
      <c r="BC51" s="424">
        <v>0.83138374719943231</v>
      </c>
      <c r="BD51" s="424">
        <v>2.3565033170387002</v>
      </c>
      <c r="BE51" s="424">
        <v>2.1444753697632777</v>
      </c>
      <c r="BF51" s="424">
        <v>1.6764872412633873</v>
      </c>
      <c r="BG51" s="424">
        <v>1.5851905911850244</v>
      </c>
      <c r="BH51" s="424">
        <v>1.6521352608846456</v>
      </c>
      <c r="BI51" s="424">
        <v>1.6993219173085448</v>
      </c>
      <c r="BJ51" s="424">
        <v>1.8737000440989178</v>
      </c>
      <c r="BK51" s="424">
        <v>1.8996312635423793</v>
      </c>
      <c r="BL51" s="424">
        <v>1.9511936164182131</v>
      </c>
      <c r="BM51" s="424">
        <v>1.945699337894331</v>
      </c>
      <c r="BN51" s="424">
        <v>1.832330803525585</v>
      </c>
      <c r="BO51" s="424">
        <v>1.8690611712201957</v>
      </c>
      <c r="BP51" s="424">
        <v>1.8919096135723212</v>
      </c>
      <c r="BQ51" s="424">
        <v>1.395163214439967</v>
      </c>
      <c r="BR51" s="424">
        <v>0.49283825909409629</v>
      </c>
      <c r="BS51" s="424">
        <v>0.34597362834190842</v>
      </c>
      <c r="BT51" s="424">
        <v>0.31473534700328271</v>
      </c>
      <c r="BU51" s="424">
        <v>0.16078962725507287</v>
      </c>
      <c r="BV51" s="424">
        <v>0.14137010191419169</v>
      </c>
      <c r="BW51" s="424">
        <v>0.1373696330775927</v>
      </c>
      <c r="BX51" s="424">
        <v>0.13146710929927613</v>
      </c>
      <c r="BY51" s="424">
        <v>0.12605220854128094</v>
      </c>
      <c r="BZ51" s="425">
        <v>0.12026607469914975</v>
      </c>
    </row>
    <row r="52" spans="1:78" ht="26.25" customHeight="1" x14ac:dyDescent="0.35">
      <c r="A52" s="346"/>
      <c r="B52" s="181" t="s">
        <v>467</v>
      </c>
      <c r="D52" s="42" t="s">
        <v>619</v>
      </c>
      <c r="E52" s="42" t="s">
        <v>620</v>
      </c>
      <c r="F52" s="42" t="s">
        <v>621</v>
      </c>
      <c r="G52" s="42" t="s">
        <v>622</v>
      </c>
      <c r="H52" s="42" t="s">
        <v>623</v>
      </c>
      <c r="I52" s="42" t="s">
        <v>624</v>
      </c>
      <c r="J52" s="42" t="s">
        <v>625</v>
      </c>
      <c r="K52" s="42" t="s">
        <v>626</v>
      </c>
      <c r="L52" s="42" t="s">
        <v>627</v>
      </c>
      <c r="M52" s="42" t="s">
        <v>628</v>
      </c>
      <c r="N52" s="42" t="s">
        <v>629</v>
      </c>
      <c r="O52" s="42" t="s">
        <v>630</v>
      </c>
      <c r="P52" s="42" t="s">
        <v>631</v>
      </c>
      <c r="Q52" s="42" t="s">
        <v>632</v>
      </c>
      <c r="R52" s="42" t="s">
        <v>633</v>
      </c>
      <c r="S52" s="42" t="s">
        <v>634</v>
      </c>
      <c r="T52" s="42" t="s">
        <v>635</v>
      </c>
      <c r="U52" s="42" t="s">
        <v>636</v>
      </c>
      <c r="V52" s="42" t="s">
        <v>637</v>
      </c>
      <c r="W52" s="42" t="s">
        <v>638</v>
      </c>
      <c r="X52" s="42" t="s">
        <v>639</v>
      </c>
      <c r="Y52" s="42" t="s">
        <v>640</v>
      </c>
      <c r="Z52" s="42" t="s">
        <v>641</v>
      </c>
      <c r="AA52" s="42" t="s">
        <v>642</v>
      </c>
      <c r="AB52" s="42" t="s">
        <v>643</v>
      </c>
      <c r="AC52" s="42" t="s">
        <v>644</v>
      </c>
      <c r="AD52" s="42" t="s">
        <v>645</v>
      </c>
      <c r="AE52" s="42" t="s">
        <v>646</v>
      </c>
      <c r="AF52" s="42" t="s">
        <v>647</v>
      </c>
      <c r="AG52" s="42" t="s">
        <v>648</v>
      </c>
      <c r="AH52" s="42" t="s">
        <v>649</v>
      </c>
      <c r="AI52" s="42" t="s">
        <v>650</v>
      </c>
      <c r="AJ52" s="42" t="s">
        <v>651</v>
      </c>
      <c r="AK52" s="42" t="s">
        <v>652</v>
      </c>
      <c r="AL52" s="42" t="s">
        <v>653</v>
      </c>
      <c r="AM52" s="42" t="s">
        <v>654</v>
      </c>
      <c r="AN52" s="42" t="s">
        <v>655</v>
      </c>
      <c r="AO52" s="42" t="s">
        <v>656</v>
      </c>
      <c r="AP52" s="42" t="s">
        <v>657</v>
      </c>
      <c r="AQ52" s="42" t="s">
        <v>658</v>
      </c>
      <c r="AR52" s="42" t="s">
        <v>659</v>
      </c>
      <c r="AS52" s="42" t="s">
        <v>660</v>
      </c>
      <c r="AT52" s="42" t="s">
        <v>661</v>
      </c>
      <c r="AU52" s="42" t="s">
        <v>662</v>
      </c>
      <c r="AV52" s="42" t="s">
        <v>663</v>
      </c>
      <c r="AW52" s="42" t="s">
        <v>664</v>
      </c>
      <c r="AX52" s="42" t="s">
        <v>665</v>
      </c>
      <c r="AY52" s="42" t="s">
        <v>589</v>
      </c>
      <c r="AZ52" s="42" t="s">
        <v>590</v>
      </c>
      <c r="BA52" s="42" t="s">
        <v>591</v>
      </c>
      <c r="BB52" s="42" t="s">
        <v>592</v>
      </c>
      <c r="BC52" s="42" t="s">
        <v>593</v>
      </c>
      <c r="BD52" s="42" t="s">
        <v>594</v>
      </c>
      <c r="BE52" s="42" t="s">
        <v>595</v>
      </c>
      <c r="BF52" s="42" t="s">
        <v>596</v>
      </c>
      <c r="BG52" s="42" t="s">
        <v>597</v>
      </c>
      <c r="BH52" s="42" t="s">
        <v>598</v>
      </c>
      <c r="BI52" s="42" t="s">
        <v>599</v>
      </c>
      <c r="BJ52" s="42" t="s">
        <v>600</v>
      </c>
      <c r="BK52" s="42" t="s">
        <v>601</v>
      </c>
      <c r="BL52" s="42" t="s">
        <v>602</v>
      </c>
      <c r="BM52" s="42" t="s">
        <v>603</v>
      </c>
      <c r="BN52" s="42" t="s">
        <v>604</v>
      </c>
      <c r="BO52" s="42" t="s">
        <v>605</v>
      </c>
      <c r="BP52" s="42" t="s">
        <v>606</v>
      </c>
      <c r="BQ52" s="42" t="s">
        <v>607</v>
      </c>
      <c r="BR52" s="42" t="s">
        <v>608</v>
      </c>
      <c r="BS52" s="42" t="s">
        <v>609</v>
      </c>
      <c r="BT52" s="42" t="s">
        <v>610</v>
      </c>
      <c r="BU52" s="42" t="s">
        <v>611</v>
      </c>
      <c r="BV52" s="42" t="s">
        <v>612</v>
      </c>
      <c r="BW52" s="42" t="s">
        <v>613</v>
      </c>
      <c r="BX52" s="42" t="s">
        <v>614</v>
      </c>
      <c r="BY52" s="42" t="s">
        <v>615</v>
      </c>
      <c r="BZ52" s="43" t="s">
        <v>616</v>
      </c>
    </row>
    <row r="53" spans="1:78" ht="15" customHeight="1" x14ac:dyDescent="0.35">
      <c r="A53" s="346"/>
      <c r="B53" s="370" t="s">
        <v>222</v>
      </c>
      <c r="C53" s="371"/>
      <c r="D53" s="279" t="s">
        <v>617</v>
      </c>
      <c r="E53" s="279" t="s">
        <v>617</v>
      </c>
      <c r="F53" s="279" t="s">
        <v>617</v>
      </c>
      <c r="G53" s="279" t="s">
        <v>617</v>
      </c>
      <c r="H53" s="279" t="s">
        <v>617</v>
      </c>
      <c r="I53" s="279" t="s">
        <v>617</v>
      </c>
      <c r="J53" s="279" t="s">
        <v>617</v>
      </c>
      <c r="K53" s="279" t="s">
        <v>617</v>
      </c>
      <c r="L53" s="279" t="s">
        <v>617</v>
      </c>
      <c r="M53" s="279" t="s">
        <v>617</v>
      </c>
      <c r="N53" s="279" t="s">
        <v>617</v>
      </c>
      <c r="O53" s="279" t="s">
        <v>617</v>
      </c>
      <c r="P53" s="279" t="s">
        <v>617</v>
      </c>
      <c r="Q53" s="279" t="s">
        <v>617</v>
      </c>
      <c r="R53" s="279" t="s">
        <v>617</v>
      </c>
      <c r="S53" s="279" t="s">
        <v>617</v>
      </c>
      <c r="T53" s="279" t="s">
        <v>617</v>
      </c>
      <c r="U53" s="279" t="s">
        <v>617</v>
      </c>
      <c r="V53" s="279" t="s">
        <v>617</v>
      </c>
      <c r="W53" s="279" t="s">
        <v>617</v>
      </c>
      <c r="X53" s="279" t="s">
        <v>617</v>
      </c>
      <c r="Y53" s="279" t="s">
        <v>617</v>
      </c>
      <c r="Z53" s="279" t="s">
        <v>617</v>
      </c>
      <c r="AA53" s="279" t="s">
        <v>617</v>
      </c>
      <c r="AB53" s="279" t="s">
        <v>617</v>
      </c>
      <c r="AC53" s="279" t="s">
        <v>617</v>
      </c>
      <c r="AD53" s="279" t="s">
        <v>617</v>
      </c>
      <c r="AE53" s="279" t="s">
        <v>617</v>
      </c>
      <c r="AF53" s="279" t="s">
        <v>617</v>
      </c>
      <c r="AG53" s="279" t="s">
        <v>617</v>
      </c>
      <c r="AH53" s="279" t="s">
        <v>617</v>
      </c>
      <c r="AI53" s="279" t="s">
        <v>617</v>
      </c>
      <c r="AJ53" s="279" t="s">
        <v>617</v>
      </c>
      <c r="AK53" s="279" t="s">
        <v>617</v>
      </c>
      <c r="AL53" s="279" t="s">
        <v>617</v>
      </c>
      <c r="AM53" s="279" t="s">
        <v>617</v>
      </c>
      <c r="AN53" s="279" t="s">
        <v>617</v>
      </c>
      <c r="AO53" s="279" t="s">
        <v>617</v>
      </c>
      <c r="AP53" s="279" t="s">
        <v>617</v>
      </c>
      <c r="AQ53" s="279" t="s">
        <v>617</v>
      </c>
      <c r="AR53" s="279" t="s">
        <v>617</v>
      </c>
      <c r="AS53" s="279" t="s">
        <v>617</v>
      </c>
      <c r="AT53" s="279" t="s">
        <v>617</v>
      </c>
      <c r="AU53" s="279" t="s">
        <v>617</v>
      </c>
      <c r="AV53" s="279" t="s">
        <v>617</v>
      </c>
      <c r="AW53" s="279" t="s">
        <v>617</v>
      </c>
      <c r="AX53" s="279" t="s">
        <v>617</v>
      </c>
      <c r="AY53" s="279" t="s">
        <v>617</v>
      </c>
      <c r="AZ53" s="279" t="s">
        <v>617</v>
      </c>
      <c r="BA53" s="279" t="s">
        <v>617</v>
      </c>
      <c r="BB53" s="279" t="s">
        <v>617</v>
      </c>
      <c r="BC53" s="279" t="s">
        <v>617</v>
      </c>
      <c r="BD53" s="279" t="s">
        <v>617</v>
      </c>
      <c r="BE53" s="279" t="s">
        <v>617</v>
      </c>
      <c r="BF53" s="279" t="s">
        <v>617</v>
      </c>
      <c r="BG53" s="279" t="s">
        <v>617</v>
      </c>
      <c r="BH53" s="279" t="s">
        <v>617</v>
      </c>
      <c r="BI53" s="279" t="s">
        <v>617</v>
      </c>
      <c r="BJ53" s="279" t="s">
        <v>617</v>
      </c>
      <c r="BK53" s="279" t="s">
        <v>617</v>
      </c>
      <c r="BL53" s="279" t="s">
        <v>617</v>
      </c>
      <c r="BM53" s="279" t="s">
        <v>617</v>
      </c>
      <c r="BN53" s="279" t="s">
        <v>617</v>
      </c>
      <c r="BO53" s="279" t="s">
        <v>617</v>
      </c>
      <c r="BP53" s="279" t="s">
        <v>617</v>
      </c>
      <c r="BQ53" s="279" t="s">
        <v>617</v>
      </c>
      <c r="BR53" s="279" t="s">
        <v>617</v>
      </c>
      <c r="BS53" s="279" t="s">
        <v>617</v>
      </c>
      <c r="BT53" s="279" t="s">
        <v>617</v>
      </c>
      <c r="BU53" s="279" t="s">
        <v>618</v>
      </c>
      <c r="BV53" s="279" t="s">
        <v>618</v>
      </c>
      <c r="BW53" s="279" t="s">
        <v>618</v>
      </c>
      <c r="BX53" s="279" t="s">
        <v>618</v>
      </c>
      <c r="BY53" s="279" t="s">
        <v>618</v>
      </c>
      <c r="BZ53" s="280" t="s">
        <v>618</v>
      </c>
    </row>
    <row r="54" spans="1:78" s="232" customFormat="1" ht="30.75" customHeight="1" x14ac:dyDescent="0.35">
      <c r="A54" s="363"/>
      <c r="B54" s="116" t="s">
        <v>468</v>
      </c>
      <c r="C54" s="88"/>
      <c r="D54" s="409">
        <v>1387.404142036225</v>
      </c>
      <c r="E54" s="409">
        <v>2036.8528050755956</v>
      </c>
      <c r="F54" s="409">
        <v>2081.222899693701</v>
      </c>
      <c r="G54" s="409">
        <v>1789.490389469607</v>
      </c>
      <c r="H54" s="409">
        <v>2052.4012997708292</v>
      </c>
      <c r="I54" s="409">
        <v>2155.2117544903322</v>
      </c>
      <c r="J54" s="409">
        <v>2102.1564827955758</v>
      </c>
      <c r="K54" s="409">
        <v>2382.5078025311714</v>
      </c>
      <c r="L54" s="409">
        <v>2175.986992648448</v>
      </c>
      <c r="M54" s="409">
        <v>2394.6354184324532</v>
      </c>
      <c r="N54" s="409">
        <v>2799.4974122163239</v>
      </c>
      <c r="O54" s="409">
        <v>2725.8189014317531</v>
      </c>
      <c r="P54" s="409">
        <v>2760.2433482154402</v>
      </c>
      <c r="Q54" s="409">
        <v>3059.4980261900214</v>
      </c>
      <c r="R54" s="409">
        <v>3099.0357520251664</v>
      </c>
      <c r="S54" s="409">
        <v>3615.6754078066847</v>
      </c>
      <c r="T54" s="409">
        <v>3623.7815654874075</v>
      </c>
      <c r="U54" s="409">
        <v>4256.5197735361417</v>
      </c>
      <c r="V54" s="409">
        <v>4270.2431119446937</v>
      </c>
      <c r="W54" s="409">
        <v>5124.0953952733862</v>
      </c>
      <c r="X54" s="409">
        <v>5260.4812417077683</v>
      </c>
      <c r="Y54" s="409">
        <v>5414.3073282993937</v>
      </c>
      <c r="Z54" s="409">
        <v>4811.0142956584368</v>
      </c>
      <c r="AA54" s="409">
        <v>4952.5346439561636</v>
      </c>
      <c r="AB54" s="409">
        <v>5367.0635426312156</v>
      </c>
      <c r="AC54" s="409">
        <v>5551.9771693965768</v>
      </c>
      <c r="AD54" s="409">
        <v>5608.3100362597916</v>
      </c>
      <c r="AE54" s="409">
        <v>5997.0769032039771</v>
      </c>
      <c r="AF54" s="409">
        <v>6500.8919185960176</v>
      </c>
      <c r="AG54" s="409">
        <v>6959.390585656186</v>
      </c>
      <c r="AH54" s="409">
        <f t="shared" ref="AH54:AZ54" si="28">SUM(AH55:AH56)</f>
        <v>8158.2211661371357</v>
      </c>
      <c r="AI54" s="409">
        <f t="shared" si="28"/>
        <v>7566.8468379557307</v>
      </c>
      <c r="AJ54" s="409">
        <f t="shared" si="28"/>
        <v>7035.9024308004382</v>
      </c>
      <c r="AK54" s="409">
        <f t="shared" si="28"/>
        <v>7264.9771915764495</v>
      </c>
      <c r="AL54" s="409">
        <f t="shared" si="28"/>
        <v>7289.4341244062662</v>
      </c>
      <c r="AM54" s="409">
        <f t="shared" si="28"/>
        <v>7132.9563407190672</v>
      </c>
      <c r="AN54" s="409">
        <f t="shared" si="28"/>
        <v>7737.9769650581129</v>
      </c>
      <c r="AO54" s="409">
        <f t="shared" si="28"/>
        <v>8084.8031897648361</v>
      </c>
      <c r="AP54" s="409">
        <f t="shared" si="28"/>
        <v>8590.0675049015881</v>
      </c>
      <c r="AQ54" s="409">
        <f t="shared" si="28"/>
        <v>8949.6593529050733</v>
      </c>
      <c r="AR54" s="409">
        <f t="shared" si="28"/>
        <v>9642.3113723427887</v>
      </c>
      <c r="AS54" s="409">
        <f t="shared" si="28"/>
        <v>10208.62416313318</v>
      </c>
      <c r="AT54" s="409">
        <f t="shared" si="28"/>
        <v>10990.36545017314</v>
      </c>
      <c r="AU54" s="409">
        <f t="shared" si="28"/>
        <v>13089.71793148536</v>
      </c>
      <c r="AV54" s="409">
        <f t="shared" si="28"/>
        <v>15007.151360058722</v>
      </c>
      <c r="AW54" s="409">
        <f t="shared" si="28"/>
        <v>16886.245438445298</v>
      </c>
      <c r="AX54" s="409">
        <f t="shared" si="28"/>
        <v>18417.35591930127</v>
      </c>
      <c r="AY54" s="409">
        <f t="shared" si="28"/>
        <v>18441.951895780232</v>
      </c>
      <c r="AZ54" s="409">
        <f t="shared" si="28"/>
        <v>17986.630125780765</v>
      </c>
      <c r="BA54" s="409">
        <f t="shared" ref="BA54:BX54" si="29">SUM(BA55:BA56)</f>
        <v>17877.666877915686</v>
      </c>
      <c r="BB54" s="409">
        <f t="shared" si="29"/>
        <v>17615.162495690285</v>
      </c>
      <c r="BC54" s="409">
        <f t="shared" si="29"/>
        <v>17195.984488878577</v>
      </c>
      <c r="BD54" s="409">
        <f t="shared" si="29"/>
        <v>17320.511781782003</v>
      </c>
      <c r="BE54" s="409">
        <f t="shared" si="29"/>
        <v>17640.364646622213</v>
      </c>
      <c r="BF54" s="409">
        <f t="shared" si="29"/>
        <v>17142.163211599567</v>
      </c>
      <c r="BG54" s="409">
        <f t="shared" si="29"/>
        <v>17012.172108855106</v>
      </c>
      <c r="BH54" s="445">
        <f t="shared" si="29"/>
        <v>16070.442880760289</v>
      </c>
      <c r="BI54" s="409">
        <f t="shared" si="29"/>
        <v>15388.088003545236</v>
      </c>
      <c r="BJ54" s="409">
        <f t="shared" si="29"/>
        <v>14873.345957807869</v>
      </c>
      <c r="BK54" s="409">
        <f t="shared" si="29"/>
        <v>15197.79947532089</v>
      </c>
      <c r="BL54" s="409">
        <f t="shared" si="29"/>
        <v>14832.558330621447</v>
      </c>
      <c r="BM54" s="409">
        <f t="shared" si="29"/>
        <v>15358.712326264127</v>
      </c>
      <c r="BN54" s="409">
        <f t="shared" si="29"/>
        <v>15132.977233720518</v>
      </c>
      <c r="BO54" s="409">
        <f t="shared" si="29"/>
        <v>15031.660780362126</v>
      </c>
      <c r="BP54" s="409">
        <f t="shared" si="29"/>
        <v>14747.04992474215</v>
      </c>
      <c r="BQ54" s="409">
        <f t="shared" si="29"/>
        <v>14545.941652366657</v>
      </c>
      <c r="BR54" s="409">
        <f t="shared" si="29"/>
        <v>15180.867822449673</v>
      </c>
      <c r="BS54" s="409">
        <f t="shared" si="29"/>
        <v>15891.671392161212</v>
      </c>
      <c r="BT54" s="409">
        <f t="shared" si="29"/>
        <v>15687.873248385273</v>
      </c>
      <c r="BU54" s="409">
        <f t="shared" si="29"/>
        <v>15241.15406597213</v>
      </c>
      <c r="BV54" s="409">
        <f t="shared" si="29"/>
        <v>15986.182007769148</v>
      </c>
      <c r="BW54" s="409">
        <f t="shared" si="29"/>
        <v>15662.730197012772</v>
      </c>
      <c r="BX54" s="409">
        <f t="shared" si="29"/>
        <v>15751.727625530551</v>
      </c>
      <c r="BY54" s="409">
        <f>SUM(BY55:BY56)</f>
        <v>15800.346836694978</v>
      </c>
      <c r="BZ54" s="410">
        <f>SUM(BZ55:BZ56)</f>
        <v>15850.144757918782</v>
      </c>
    </row>
    <row r="55" spans="1:78" s="232" customFormat="1" x14ac:dyDescent="0.35">
      <c r="A55" s="363"/>
      <c r="B55" s="331" t="s">
        <v>324</v>
      </c>
      <c r="C55" s="88"/>
      <c r="D55" s="413">
        <v>0</v>
      </c>
      <c r="E55" s="413">
        <v>0</v>
      </c>
      <c r="F55" s="413">
        <v>0</v>
      </c>
      <c r="G55" s="413">
        <v>0</v>
      </c>
      <c r="H55" s="413">
        <v>0</v>
      </c>
      <c r="I55" s="413">
        <v>0</v>
      </c>
      <c r="J55" s="413">
        <v>0</v>
      </c>
      <c r="K55" s="413">
        <v>0</v>
      </c>
      <c r="L55" s="413">
        <v>0</v>
      </c>
      <c r="M55" s="413">
        <v>0</v>
      </c>
      <c r="N55" s="413">
        <v>0</v>
      </c>
      <c r="O55" s="413">
        <v>0</v>
      </c>
      <c r="P55" s="413">
        <v>0</v>
      </c>
      <c r="Q55" s="413">
        <v>0</v>
      </c>
      <c r="R55" s="413">
        <v>0</v>
      </c>
      <c r="S55" s="413">
        <v>0</v>
      </c>
      <c r="T55" s="413">
        <v>0</v>
      </c>
      <c r="U55" s="413">
        <v>0</v>
      </c>
      <c r="V55" s="413">
        <v>0</v>
      </c>
      <c r="W55" s="413">
        <v>0</v>
      </c>
      <c r="X55" s="413">
        <v>0</v>
      </c>
      <c r="Y55" s="413">
        <v>0</v>
      </c>
      <c r="Z55" s="413">
        <v>0</v>
      </c>
      <c r="AA55" s="413">
        <v>0</v>
      </c>
      <c r="AB55" s="413">
        <v>0</v>
      </c>
      <c r="AC55" s="413">
        <v>0</v>
      </c>
      <c r="AD55" s="413">
        <v>0</v>
      </c>
      <c r="AE55" s="413">
        <v>0</v>
      </c>
      <c r="AF55" s="413">
        <v>0</v>
      </c>
      <c r="AG55" s="413">
        <v>0</v>
      </c>
      <c r="AH55" s="413">
        <v>7805.2947096117523</v>
      </c>
      <c r="AI55" s="413">
        <v>7209.3598397536771</v>
      </c>
      <c r="AJ55" s="413">
        <v>6688.8701479111887</v>
      </c>
      <c r="AK55" s="413">
        <v>6892.0383556492216</v>
      </c>
      <c r="AL55" s="413">
        <v>6882.6069753824904</v>
      </c>
      <c r="AM55" s="413">
        <v>6668.162293897668</v>
      </c>
      <c r="AN55" s="413">
        <v>7186.3074071867859</v>
      </c>
      <c r="AO55" s="413">
        <v>7435.869672473651</v>
      </c>
      <c r="AP55" s="413">
        <v>7789.4246942951486</v>
      </c>
      <c r="AQ55" s="413">
        <v>8010.0159988006881</v>
      </c>
      <c r="AR55" s="413">
        <v>8563.4161429793039</v>
      </c>
      <c r="AS55" s="413">
        <v>8974.8392802600138</v>
      </c>
      <c r="AT55" s="413">
        <v>9571.427799436924</v>
      </c>
      <c r="AU55" s="413">
        <v>11377.643629356795</v>
      </c>
      <c r="AV55" s="413">
        <v>13115.401861778711</v>
      </c>
      <c r="AW55" s="413">
        <v>14831.232156452228</v>
      </c>
      <c r="AX55" s="413">
        <v>16261.600577506671</v>
      </c>
      <c r="AY55" s="413">
        <v>16615.816093074049</v>
      </c>
      <c r="AZ55" s="413">
        <v>16536.296342317572</v>
      </c>
      <c r="BA55" s="413">
        <v>16688.329833720811</v>
      </c>
      <c r="BB55" s="413">
        <v>16776.989721412552</v>
      </c>
      <c r="BC55" s="413">
        <v>16753.31822452198</v>
      </c>
      <c r="BD55" s="413">
        <v>17084.266447344206</v>
      </c>
      <c r="BE55" s="413">
        <v>17407.89771273889</v>
      </c>
      <c r="BF55" s="413">
        <v>16918.904040014761</v>
      </c>
      <c r="BG55" s="413">
        <v>16783.954172561422</v>
      </c>
      <c r="BH55" s="443">
        <v>15908.023471781558</v>
      </c>
      <c r="BI55" s="413">
        <v>15224.735044912819</v>
      </c>
      <c r="BJ55" s="413">
        <v>14706.425927011385</v>
      </c>
      <c r="BK55" s="413">
        <v>14955.888648359243</v>
      </c>
      <c r="BL55" s="413">
        <v>14626.398700520476</v>
      </c>
      <c r="BM55" s="413">
        <v>15146.587402193227</v>
      </c>
      <c r="BN55" s="413">
        <v>14939.726070249628</v>
      </c>
      <c r="BO55" s="413">
        <v>14841.895724204458</v>
      </c>
      <c r="BP55" s="413">
        <v>14571.967822409279</v>
      </c>
      <c r="BQ55" s="413">
        <v>14389.767602250209</v>
      </c>
      <c r="BR55" s="413">
        <v>15033.698632275578</v>
      </c>
      <c r="BS55" s="413">
        <v>15756.175112688326</v>
      </c>
      <c r="BT55" s="413">
        <v>15566.635629384793</v>
      </c>
      <c r="BU55" s="413">
        <v>15133.30321804726</v>
      </c>
      <c r="BV55" s="413">
        <v>15880.94593062256</v>
      </c>
      <c r="BW55" s="413">
        <v>15562.053091752679</v>
      </c>
      <c r="BX55" s="413">
        <v>15656.950502315905</v>
      </c>
      <c r="BY55" s="413">
        <v>15711.025720794545</v>
      </c>
      <c r="BZ55" s="414">
        <v>15766.462278221972</v>
      </c>
    </row>
    <row r="56" spans="1:78" s="232" customFormat="1" x14ac:dyDescent="0.35">
      <c r="A56" s="363"/>
      <c r="B56" s="331" t="s">
        <v>323</v>
      </c>
      <c r="C56" s="88"/>
      <c r="D56" s="413">
        <v>0</v>
      </c>
      <c r="E56" s="413">
        <v>0</v>
      </c>
      <c r="F56" s="413">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352.92645652538334</v>
      </c>
      <c r="AI56" s="413">
        <v>357.48699820205383</v>
      </c>
      <c r="AJ56" s="413">
        <v>347.0322828892493</v>
      </c>
      <c r="AK56" s="413">
        <v>372.93883592722767</v>
      </c>
      <c r="AL56" s="413">
        <v>406.82714902377609</v>
      </c>
      <c r="AM56" s="413">
        <v>464.79404682139909</v>
      </c>
      <c r="AN56" s="413">
        <v>551.66955787132667</v>
      </c>
      <c r="AO56" s="413">
        <v>648.93351729118535</v>
      </c>
      <c r="AP56" s="413">
        <v>800.64281060643941</v>
      </c>
      <c r="AQ56" s="413">
        <v>939.64335410438525</v>
      </c>
      <c r="AR56" s="413">
        <v>1078.8952293634857</v>
      </c>
      <c r="AS56" s="413">
        <v>1233.7848828731655</v>
      </c>
      <c r="AT56" s="413">
        <v>1418.9376507362153</v>
      </c>
      <c r="AU56" s="413">
        <v>1712.0743021285655</v>
      </c>
      <c r="AV56" s="413">
        <v>1891.7494982800108</v>
      </c>
      <c r="AW56" s="413">
        <v>2055.0132819930691</v>
      </c>
      <c r="AX56" s="413">
        <v>2155.7553417945978</v>
      </c>
      <c r="AY56" s="413">
        <v>1826.1358027061844</v>
      </c>
      <c r="AZ56" s="413">
        <v>1450.3337834631927</v>
      </c>
      <c r="BA56" s="413">
        <v>1189.3370441948762</v>
      </c>
      <c r="BB56" s="413">
        <v>838.17277427773274</v>
      </c>
      <c r="BC56" s="413">
        <v>442.6662643565989</v>
      </c>
      <c r="BD56" s="413">
        <v>236.24533443779717</v>
      </c>
      <c r="BE56" s="413">
        <v>232.46693388332275</v>
      </c>
      <c r="BF56" s="413">
        <v>223.2591715848063</v>
      </c>
      <c r="BG56" s="413">
        <v>228.21793629368295</v>
      </c>
      <c r="BH56" s="413">
        <v>162.41940897873067</v>
      </c>
      <c r="BI56" s="413">
        <v>163.35295863241603</v>
      </c>
      <c r="BJ56" s="413">
        <v>166.92003079648359</v>
      </c>
      <c r="BK56" s="413">
        <v>241.91082696164614</v>
      </c>
      <c r="BL56" s="413">
        <v>206.15963010097065</v>
      </c>
      <c r="BM56" s="413">
        <v>212.1249240709009</v>
      </c>
      <c r="BN56" s="413">
        <v>193.25116347088934</v>
      </c>
      <c r="BO56" s="413">
        <v>189.76505615766914</v>
      </c>
      <c r="BP56" s="413">
        <v>175.08210233287218</v>
      </c>
      <c r="BQ56" s="413">
        <v>156.17405011644854</v>
      </c>
      <c r="BR56" s="413">
        <v>147.16919017409367</v>
      </c>
      <c r="BS56" s="413">
        <v>135.49627947288451</v>
      </c>
      <c r="BT56" s="413">
        <v>121.23761900047997</v>
      </c>
      <c r="BU56" s="413">
        <v>107.85084792486978</v>
      </c>
      <c r="BV56" s="413">
        <v>105.23607714658888</v>
      </c>
      <c r="BW56" s="413">
        <v>100.67710526009232</v>
      </c>
      <c r="BX56" s="413">
        <v>94.777123214646181</v>
      </c>
      <c r="BY56" s="413">
        <v>89.321115900433881</v>
      </c>
      <c r="BZ56" s="414">
        <v>83.682479696809494</v>
      </c>
    </row>
    <row r="57" spans="1:78" s="232" customFormat="1" x14ac:dyDescent="0.35">
      <c r="A57" s="363"/>
      <c r="B57" s="444"/>
      <c r="C57" s="88"/>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13"/>
      <c r="BP57" s="413"/>
      <c r="BQ57" s="413"/>
      <c r="BR57" s="413"/>
      <c r="BS57" s="413"/>
      <c r="BT57" s="413"/>
      <c r="BU57" s="413"/>
      <c r="BV57" s="413"/>
      <c r="BW57" s="413"/>
      <c r="BX57" s="413"/>
      <c r="BY57" s="413"/>
      <c r="BZ57" s="414"/>
    </row>
    <row r="58" spans="1:78" s="232" customFormat="1" x14ac:dyDescent="0.35">
      <c r="A58" s="358"/>
      <c r="B58" s="327" t="s">
        <v>137</v>
      </c>
      <c r="C58" s="88"/>
      <c r="D58" s="409">
        <v>0</v>
      </c>
      <c r="E58" s="409">
        <v>0</v>
      </c>
      <c r="F58" s="409">
        <v>0</v>
      </c>
      <c r="G58" s="409">
        <v>0</v>
      </c>
      <c r="H58" s="409">
        <v>0</v>
      </c>
      <c r="I58" s="409">
        <v>0</v>
      </c>
      <c r="J58" s="409">
        <v>0</v>
      </c>
      <c r="K58" s="409">
        <v>0</v>
      </c>
      <c r="L58" s="409">
        <v>0</v>
      </c>
      <c r="M58" s="409">
        <v>0</v>
      </c>
      <c r="N58" s="409">
        <v>0</v>
      </c>
      <c r="O58" s="409">
        <v>0</v>
      </c>
      <c r="P58" s="409">
        <v>0</v>
      </c>
      <c r="Q58" s="409">
        <v>0</v>
      </c>
      <c r="R58" s="409">
        <v>0</v>
      </c>
      <c r="S58" s="409">
        <v>0</v>
      </c>
      <c r="T58" s="409">
        <v>0</v>
      </c>
      <c r="U58" s="409">
        <v>0</v>
      </c>
      <c r="V58" s="409">
        <v>0</v>
      </c>
      <c r="W58" s="409">
        <v>0</v>
      </c>
      <c r="X58" s="409">
        <v>0</v>
      </c>
      <c r="Y58" s="409">
        <v>0</v>
      </c>
      <c r="Z58" s="409">
        <v>0</v>
      </c>
      <c r="AA58" s="409">
        <v>0</v>
      </c>
      <c r="AB58" s="409">
        <v>0</v>
      </c>
      <c r="AC58" s="409">
        <v>0</v>
      </c>
      <c r="AD58" s="409">
        <v>0</v>
      </c>
      <c r="AE58" s="409">
        <v>0</v>
      </c>
      <c r="AF58" s="409">
        <v>0</v>
      </c>
      <c r="AG58" s="409">
        <v>0</v>
      </c>
      <c r="AH58" s="409">
        <v>0</v>
      </c>
      <c r="AI58" s="409">
        <v>0</v>
      </c>
      <c r="AJ58" s="409">
        <v>0</v>
      </c>
      <c r="AK58" s="409">
        <v>0</v>
      </c>
      <c r="AL58" s="409">
        <v>0</v>
      </c>
      <c r="AM58" s="409">
        <v>0</v>
      </c>
      <c r="AN58" s="409">
        <v>0</v>
      </c>
      <c r="AO58" s="409">
        <v>0</v>
      </c>
      <c r="AP58" s="409">
        <v>0</v>
      </c>
      <c r="AQ58" s="409">
        <v>0</v>
      </c>
      <c r="AR58" s="409">
        <v>0</v>
      </c>
      <c r="AS58" s="409">
        <v>0</v>
      </c>
      <c r="AT58" s="409">
        <v>0</v>
      </c>
      <c r="AU58" s="409">
        <v>0</v>
      </c>
      <c r="AV58" s="409">
        <v>0</v>
      </c>
      <c r="AW58" s="409">
        <v>0</v>
      </c>
      <c r="AX58" s="409">
        <v>0</v>
      </c>
      <c r="AY58" s="409">
        <v>0</v>
      </c>
      <c r="AZ58" s="409">
        <v>0</v>
      </c>
      <c r="BA58" s="409">
        <v>0</v>
      </c>
      <c r="BB58" s="409">
        <v>0</v>
      </c>
      <c r="BC58" s="409">
        <v>0</v>
      </c>
      <c r="BD58" s="409">
        <v>0</v>
      </c>
      <c r="BE58" s="409">
        <v>0</v>
      </c>
      <c r="BF58" s="409">
        <v>0</v>
      </c>
      <c r="BG58" s="409">
        <v>0</v>
      </c>
      <c r="BH58" s="409">
        <v>0</v>
      </c>
      <c r="BI58" s="409">
        <v>0</v>
      </c>
      <c r="BJ58" s="409">
        <v>0</v>
      </c>
      <c r="BK58" s="409">
        <v>0</v>
      </c>
      <c r="BL58" s="409">
        <f>SUM(BL59,BL63)</f>
        <v>149.37765669900693</v>
      </c>
      <c r="BM58" s="409">
        <f>SUM(BM59,BM63)</f>
        <v>1467.1976869241325</v>
      </c>
      <c r="BN58" s="409">
        <f>SUM(BN59,BN63)</f>
        <v>2537.2129041268872</v>
      </c>
      <c r="BO58" s="409">
        <f>SUM(BO59,BO63)</f>
        <v>3983.1976563124381</v>
      </c>
      <c r="BP58" s="409">
        <f>SUM(BP59,BP63)</f>
        <v>7443.5352051835698</v>
      </c>
      <c r="BQ58" s="409">
        <f t="shared" ref="BQ58:BX58" si="30">SUM(BQ59,BQ63)</f>
        <v>11266.27496573281</v>
      </c>
      <c r="BR58" s="409">
        <f t="shared" si="30"/>
        <v>13649.111626878912</v>
      </c>
      <c r="BS58" s="409">
        <f t="shared" si="30"/>
        <v>15084.070257840162</v>
      </c>
      <c r="BT58" s="409">
        <f t="shared" si="30"/>
        <v>15336.085266872215</v>
      </c>
      <c r="BU58" s="409">
        <f t="shared" si="30"/>
        <v>15092.972346745421</v>
      </c>
      <c r="BV58" s="409">
        <f t="shared" si="30"/>
        <v>15880.615959238892</v>
      </c>
      <c r="BW58" s="409">
        <f t="shared" si="30"/>
        <v>15561.168721817041</v>
      </c>
      <c r="BX58" s="409">
        <f t="shared" si="30"/>
        <v>15656.040777150445</v>
      </c>
      <c r="BY58" s="409">
        <f>SUM(BY59,BY63)</f>
        <v>15710.346228233981</v>
      </c>
      <c r="BZ58" s="410">
        <f>SUM(BZ59,BZ63)</f>
        <v>15766.01509274439</v>
      </c>
    </row>
    <row r="59" spans="1:78" x14ac:dyDescent="0.35">
      <c r="B59" s="119" t="s">
        <v>469</v>
      </c>
      <c r="C59" s="44"/>
      <c r="D59" s="413">
        <v>0</v>
      </c>
      <c r="E59" s="413">
        <v>0</v>
      </c>
      <c r="F59" s="413">
        <v>0</v>
      </c>
      <c r="G59" s="413">
        <v>0</v>
      </c>
      <c r="H59" s="413">
        <v>0</v>
      </c>
      <c r="I59" s="413">
        <v>0</v>
      </c>
      <c r="J59" s="413">
        <v>0</v>
      </c>
      <c r="K59" s="413">
        <v>0</v>
      </c>
      <c r="L59" s="413">
        <v>0</v>
      </c>
      <c r="M59" s="413">
        <v>0</v>
      </c>
      <c r="N59" s="413">
        <v>0</v>
      </c>
      <c r="O59" s="413">
        <v>0</v>
      </c>
      <c r="P59" s="413">
        <v>0</v>
      </c>
      <c r="Q59" s="413">
        <v>0</v>
      </c>
      <c r="R59" s="413">
        <v>0</v>
      </c>
      <c r="S59" s="413">
        <v>0</v>
      </c>
      <c r="T59" s="413">
        <v>0</v>
      </c>
      <c r="U59" s="413">
        <v>0</v>
      </c>
      <c r="V59" s="413">
        <v>0</v>
      </c>
      <c r="W59" s="413">
        <v>0</v>
      </c>
      <c r="X59" s="413">
        <v>0</v>
      </c>
      <c r="Y59" s="413">
        <v>0</v>
      </c>
      <c r="Z59" s="413">
        <v>0</v>
      </c>
      <c r="AA59" s="413">
        <v>0</v>
      </c>
      <c r="AB59" s="413">
        <v>0</v>
      </c>
      <c r="AC59" s="413">
        <v>0</v>
      </c>
      <c r="AD59" s="413">
        <v>0</v>
      </c>
      <c r="AE59" s="413">
        <v>0</v>
      </c>
      <c r="AF59" s="413">
        <v>0</v>
      </c>
      <c r="AG59" s="413">
        <v>0</v>
      </c>
      <c r="AH59" s="413">
        <v>0</v>
      </c>
      <c r="AI59" s="413">
        <v>0</v>
      </c>
      <c r="AJ59" s="413">
        <v>0</v>
      </c>
      <c r="AK59" s="413">
        <v>0</v>
      </c>
      <c r="AL59" s="413">
        <v>0</v>
      </c>
      <c r="AM59" s="413">
        <v>0</v>
      </c>
      <c r="AN59" s="413">
        <v>0</v>
      </c>
      <c r="AO59" s="413">
        <v>0</v>
      </c>
      <c r="AP59" s="413">
        <v>0</v>
      </c>
      <c r="AQ59" s="413">
        <v>0</v>
      </c>
      <c r="AR59" s="413">
        <v>0</v>
      </c>
      <c r="AS59" s="413">
        <v>0</v>
      </c>
      <c r="AT59" s="413">
        <v>0</v>
      </c>
      <c r="AU59" s="413">
        <v>0</v>
      </c>
      <c r="AV59" s="413">
        <v>0</v>
      </c>
      <c r="AW59" s="413">
        <v>0</v>
      </c>
      <c r="AX59" s="413">
        <v>0</v>
      </c>
      <c r="AY59" s="413">
        <v>0</v>
      </c>
      <c r="AZ59" s="413">
        <v>0</v>
      </c>
      <c r="BA59" s="413">
        <v>0</v>
      </c>
      <c r="BB59" s="413">
        <v>0</v>
      </c>
      <c r="BC59" s="413">
        <v>0</v>
      </c>
      <c r="BD59" s="413">
        <v>0</v>
      </c>
      <c r="BE59" s="413">
        <v>0</v>
      </c>
      <c r="BF59" s="413">
        <v>0</v>
      </c>
      <c r="BG59" s="413">
        <v>0</v>
      </c>
      <c r="BH59" s="413">
        <v>0</v>
      </c>
      <c r="BI59" s="413">
        <v>0</v>
      </c>
      <c r="BJ59" s="413">
        <v>0</v>
      </c>
      <c r="BK59" s="413">
        <v>0</v>
      </c>
      <c r="BL59" s="413">
        <f>SUM(BL60:BL62)</f>
        <v>75.611721776568004</v>
      </c>
      <c r="BM59" s="413">
        <f t="shared" ref="BM59:BX59" si="31">SUM(BM60:BM62)</f>
        <v>672.54733379421452</v>
      </c>
      <c r="BN59" s="413">
        <f t="shared" si="31"/>
        <v>1085.5343724964696</v>
      </c>
      <c r="BO59" s="413">
        <f t="shared" si="31"/>
        <v>1567.3632779585616</v>
      </c>
      <c r="BP59" s="413">
        <f t="shared" si="31"/>
        <v>2530.4462972037481</v>
      </c>
      <c r="BQ59" s="413">
        <f t="shared" si="31"/>
        <v>3820.1695928039289</v>
      </c>
      <c r="BR59" s="413">
        <f t="shared" si="31"/>
        <v>4363.6264362854508</v>
      </c>
      <c r="BS59" s="413">
        <f t="shared" si="31"/>
        <v>4710.3960134082763</v>
      </c>
      <c r="BT59" s="413">
        <f t="shared" si="31"/>
        <v>4846.8114260583634</v>
      </c>
      <c r="BU59" s="413">
        <f t="shared" si="31"/>
        <v>4795.6667205624935</v>
      </c>
      <c r="BV59" s="413">
        <f t="shared" si="31"/>
        <v>4606.3259699992541</v>
      </c>
      <c r="BW59" s="413">
        <f t="shared" si="31"/>
        <v>4486.6280334883604</v>
      </c>
      <c r="BX59" s="413">
        <f t="shared" si="31"/>
        <v>4411.4906955550086</v>
      </c>
      <c r="BY59" s="413">
        <f>SUM(BY60:BY62)</f>
        <v>4322.3625816230397</v>
      </c>
      <c r="BZ59" s="414">
        <f>SUM(BZ60:BZ62)</f>
        <v>4239.3132848621253</v>
      </c>
    </row>
    <row r="60" spans="1:78" x14ac:dyDescent="0.35">
      <c r="B60" s="417" t="s">
        <v>302</v>
      </c>
      <c r="C60" s="331"/>
      <c r="D60" s="413">
        <v>0</v>
      </c>
      <c r="E60" s="413">
        <v>0</v>
      </c>
      <c r="F60" s="413">
        <v>0</v>
      </c>
      <c r="G60" s="413">
        <v>0</v>
      </c>
      <c r="H60" s="413">
        <v>0</v>
      </c>
      <c r="I60" s="413">
        <v>0</v>
      </c>
      <c r="J60" s="413">
        <v>0</v>
      </c>
      <c r="K60" s="413">
        <v>0</v>
      </c>
      <c r="L60" s="413">
        <v>0</v>
      </c>
      <c r="M60" s="413">
        <v>0</v>
      </c>
      <c r="N60" s="413">
        <v>0</v>
      </c>
      <c r="O60" s="413">
        <v>0</v>
      </c>
      <c r="P60" s="413">
        <v>0</v>
      </c>
      <c r="Q60" s="413">
        <v>0</v>
      </c>
      <c r="R60" s="413">
        <v>0</v>
      </c>
      <c r="S60" s="413">
        <v>0</v>
      </c>
      <c r="T60" s="413">
        <v>0</v>
      </c>
      <c r="U60" s="413">
        <v>0</v>
      </c>
      <c r="V60" s="413">
        <v>0</v>
      </c>
      <c r="W60" s="413">
        <v>0</v>
      </c>
      <c r="X60" s="413">
        <v>0</v>
      </c>
      <c r="Y60" s="413">
        <v>0</v>
      </c>
      <c r="Z60" s="413">
        <v>0</v>
      </c>
      <c r="AA60" s="413">
        <v>0</v>
      </c>
      <c r="AB60" s="413">
        <v>0</v>
      </c>
      <c r="AC60" s="413">
        <v>0</v>
      </c>
      <c r="AD60" s="413">
        <v>0</v>
      </c>
      <c r="AE60" s="413">
        <v>0</v>
      </c>
      <c r="AF60" s="413">
        <v>0</v>
      </c>
      <c r="AG60" s="413">
        <v>0</v>
      </c>
      <c r="AH60" s="413">
        <v>0</v>
      </c>
      <c r="AI60" s="413">
        <v>0</v>
      </c>
      <c r="AJ60" s="413">
        <v>0</v>
      </c>
      <c r="AK60" s="413">
        <v>0</v>
      </c>
      <c r="AL60" s="413">
        <v>0</v>
      </c>
      <c r="AM60" s="413">
        <v>0</v>
      </c>
      <c r="AN60" s="413">
        <v>0</v>
      </c>
      <c r="AO60" s="413">
        <v>0</v>
      </c>
      <c r="AP60" s="413">
        <v>0</v>
      </c>
      <c r="AQ60" s="413">
        <v>0</v>
      </c>
      <c r="AR60" s="413">
        <v>0</v>
      </c>
      <c r="AS60" s="413">
        <v>0</v>
      </c>
      <c r="AT60" s="413">
        <v>0</v>
      </c>
      <c r="AU60" s="413">
        <v>0</v>
      </c>
      <c r="AV60" s="413">
        <v>0</v>
      </c>
      <c r="AW60" s="413">
        <v>0</v>
      </c>
      <c r="AX60" s="413">
        <v>0</v>
      </c>
      <c r="AY60" s="413">
        <v>0</v>
      </c>
      <c r="AZ60" s="413">
        <v>0</v>
      </c>
      <c r="BA60" s="413">
        <v>0</v>
      </c>
      <c r="BB60" s="413">
        <v>0</v>
      </c>
      <c r="BC60" s="413">
        <v>0</v>
      </c>
      <c r="BD60" s="413">
        <v>0</v>
      </c>
      <c r="BE60" s="413">
        <v>0</v>
      </c>
      <c r="BF60" s="413">
        <v>0</v>
      </c>
      <c r="BG60" s="413">
        <v>0</v>
      </c>
      <c r="BH60" s="413">
        <v>0</v>
      </c>
      <c r="BI60" s="413">
        <v>0</v>
      </c>
      <c r="BJ60" s="413">
        <v>0</v>
      </c>
      <c r="BK60" s="413">
        <v>0</v>
      </c>
      <c r="BL60" s="413">
        <v>69.809241530936205</v>
      </c>
      <c r="BM60" s="413">
        <v>461.14614083560821</v>
      </c>
      <c r="BN60" s="413">
        <v>532.28901720604676</v>
      </c>
      <c r="BO60" s="413">
        <v>527.86962842743901</v>
      </c>
      <c r="BP60" s="413">
        <v>610.03974631300423</v>
      </c>
      <c r="BQ60" s="413">
        <v>520.16636823660667</v>
      </c>
      <c r="BR60" s="413">
        <v>458.73636455240813</v>
      </c>
      <c r="BS60" s="413">
        <v>356.2042663484097</v>
      </c>
      <c r="BT60" s="413">
        <v>319.26009229249149</v>
      </c>
      <c r="BU60" s="413">
        <v>286.24733947629045</v>
      </c>
      <c r="BV60" s="413">
        <v>251.29837644750933</v>
      </c>
      <c r="BW60" s="413">
        <v>243.80740150612198</v>
      </c>
      <c r="BX60" s="413">
        <v>244.55426068096128</v>
      </c>
      <c r="BY60" s="413">
        <v>245.83246486989353</v>
      </c>
      <c r="BZ60" s="414">
        <v>252.80608591215417</v>
      </c>
    </row>
    <row r="61" spans="1:78" x14ac:dyDescent="0.35">
      <c r="B61" s="417" t="s">
        <v>470</v>
      </c>
      <c r="C61" s="331"/>
      <c r="D61" s="413">
        <v>0</v>
      </c>
      <c r="E61" s="413">
        <v>0</v>
      </c>
      <c r="F61" s="413">
        <v>0</v>
      </c>
      <c r="G61" s="413">
        <v>0</v>
      </c>
      <c r="H61" s="413">
        <v>0</v>
      </c>
      <c r="I61" s="413">
        <v>0</v>
      </c>
      <c r="J61" s="413">
        <v>0</v>
      </c>
      <c r="K61" s="413">
        <v>0</v>
      </c>
      <c r="L61" s="413">
        <v>0</v>
      </c>
      <c r="M61" s="413">
        <v>0</v>
      </c>
      <c r="N61" s="413">
        <v>0</v>
      </c>
      <c r="O61" s="413">
        <v>0</v>
      </c>
      <c r="P61" s="413">
        <v>0</v>
      </c>
      <c r="Q61" s="413">
        <v>0</v>
      </c>
      <c r="R61" s="413">
        <v>0</v>
      </c>
      <c r="S61" s="413">
        <v>0</v>
      </c>
      <c r="T61" s="413">
        <v>0</v>
      </c>
      <c r="U61" s="413">
        <v>0</v>
      </c>
      <c r="V61" s="413">
        <v>0</v>
      </c>
      <c r="W61" s="413">
        <v>0</v>
      </c>
      <c r="X61" s="413">
        <v>0</v>
      </c>
      <c r="Y61" s="413">
        <v>0</v>
      </c>
      <c r="Z61" s="413">
        <v>0</v>
      </c>
      <c r="AA61" s="413">
        <v>0</v>
      </c>
      <c r="AB61" s="413">
        <v>0</v>
      </c>
      <c r="AC61" s="413">
        <v>0</v>
      </c>
      <c r="AD61" s="413">
        <v>0</v>
      </c>
      <c r="AE61" s="413">
        <v>0</v>
      </c>
      <c r="AF61" s="413">
        <v>0</v>
      </c>
      <c r="AG61" s="413">
        <v>0</v>
      </c>
      <c r="AH61" s="413">
        <v>0</v>
      </c>
      <c r="AI61" s="413">
        <v>0</v>
      </c>
      <c r="AJ61" s="413">
        <v>0</v>
      </c>
      <c r="AK61" s="413">
        <v>0</v>
      </c>
      <c r="AL61" s="413">
        <v>0</v>
      </c>
      <c r="AM61" s="413">
        <v>0</v>
      </c>
      <c r="AN61" s="413">
        <v>0</v>
      </c>
      <c r="AO61" s="413">
        <v>0</v>
      </c>
      <c r="AP61" s="413">
        <v>0</v>
      </c>
      <c r="AQ61" s="413">
        <v>0</v>
      </c>
      <c r="AR61" s="413">
        <v>0</v>
      </c>
      <c r="AS61" s="413">
        <v>0</v>
      </c>
      <c r="AT61" s="413">
        <v>0</v>
      </c>
      <c r="AU61" s="413">
        <v>0</v>
      </c>
      <c r="AV61" s="413">
        <v>0</v>
      </c>
      <c r="AW61" s="413">
        <v>0</v>
      </c>
      <c r="AX61" s="413">
        <v>0</v>
      </c>
      <c r="AY61" s="413">
        <v>0</v>
      </c>
      <c r="AZ61" s="413">
        <v>0</v>
      </c>
      <c r="BA61" s="413">
        <v>0</v>
      </c>
      <c r="BB61" s="413">
        <v>0</v>
      </c>
      <c r="BC61" s="413">
        <v>0</v>
      </c>
      <c r="BD61" s="413">
        <v>0</v>
      </c>
      <c r="BE61" s="413">
        <v>0</v>
      </c>
      <c r="BF61" s="413">
        <v>0</v>
      </c>
      <c r="BG61" s="413">
        <v>0</v>
      </c>
      <c r="BH61" s="413">
        <v>0</v>
      </c>
      <c r="BI61" s="413">
        <v>0</v>
      </c>
      <c r="BJ61" s="413">
        <v>0</v>
      </c>
      <c r="BK61" s="413">
        <v>0</v>
      </c>
      <c r="BL61" s="413">
        <v>3.1963829293693067</v>
      </c>
      <c r="BM61" s="413">
        <v>144.65699479597399</v>
      </c>
      <c r="BN61" s="413">
        <v>401.71831860843548</v>
      </c>
      <c r="BO61" s="413">
        <v>667.90724654180838</v>
      </c>
      <c r="BP61" s="413">
        <v>744.03922784994359</v>
      </c>
      <c r="BQ61" s="413">
        <v>700.61981183642922</v>
      </c>
      <c r="BR61" s="413">
        <v>220.68830522791336</v>
      </c>
      <c r="BS61" s="413">
        <v>91.903926515460213</v>
      </c>
      <c r="BT61" s="413">
        <v>103.87375166209442</v>
      </c>
      <c r="BU61" s="413">
        <v>118.61877071792856</v>
      </c>
      <c r="BV61" s="413">
        <v>94.494428253179578</v>
      </c>
      <c r="BW61" s="413">
        <v>80.72394134978174</v>
      </c>
      <c r="BX61" s="413">
        <v>72.427662492604782</v>
      </c>
      <c r="BY61" s="413">
        <v>66.416626287182808</v>
      </c>
      <c r="BZ61" s="414">
        <v>61.401541573990364</v>
      </c>
    </row>
    <row r="62" spans="1:78" x14ac:dyDescent="0.35">
      <c r="B62" s="417" t="s">
        <v>304</v>
      </c>
      <c r="C62" s="331"/>
      <c r="D62" s="413">
        <v>0</v>
      </c>
      <c r="E62" s="413">
        <v>0</v>
      </c>
      <c r="F62" s="413">
        <v>0</v>
      </c>
      <c r="G62" s="413">
        <v>0</v>
      </c>
      <c r="H62" s="413">
        <v>0</v>
      </c>
      <c r="I62" s="413">
        <v>0</v>
      </c>
      <c r="J62" s="413">
        <v>0</v>
      </c>
      <c r="K62" s="413">
        <v>0</v>
      </c>
      <c r="L62" s="413">
        <v>0</v>
      </c>
      <c r="M62" s="413">
        <v>0</v>
      </c>
      <c r="N62" s="413">
        <v>0</v>
      </c>
      <c r="O62" s="413">
        <v>0</v>
      </c>
      <c r="P62" s="413">
        <v>0</v>
      </c>
      <c r="Q62" s="413">
        <v>0</v>
      </c>
      <c r="R62" s="413">
        <v>0</v>
      </c>
      <c r="S62" s="413">
        <v>0</v>
      </c>
      <c r="T62" s="413">
        <v>0</v>
      </c>
      <c r="U62" s="413">
        <v>0</v>
      </c>
      <c r="V62" s="413">
        <v>0</v>
      </c>
      <c r="W62" s="413">
        <v>0</v>
      </c>
      <c r="X62" s="413">
        <v>0</v>
      </c>
      <c r="Y62" s="413">
        <v>0</v>
      </c>
      <c r="Z62" s="413">
        <v>0</v>
      </c>
      <c r="AA62" s="413">
        <v>0</v>
      </c>
      <c r="AB62" s="413">
        <v>0</v>
      </c>
      <c r="AC62" s="413">
        <v>0</v>
      </c>
      <c r="AD62" s="413">
        <v>0</v>
      </c>
      <c r="AE62" s="413">
        <v>0</v>
      </c>
      <c r="AF62" s="413">
        <v>0</v>
      </c>
      <c r="AG62" s="413">
        <v>0</v>
      </c>
      <c r="AH62" s="413">
        <v>0</v>
      </c>
      <c r="AI62" s="413">
        <v>0</v>
      </c>
      <c r="AJ62" s="413">
        <v>0</v>
      </c>
      <c r="AK62" s="413">
        <v>0</v>
      </c>
      <c r="AL62" s="413">
        <v>0</v>
      </c>
      <c r="AM62" s="413">
        <v>0</v>
      </c>
      <c r="AN62" s="413">
        <v>0</v>
      </c>
      <c r="AO62" s="413">
        <v>0</v>
      </c>
      <c r="AP62" s="413">
        <v>0</v>
      </c>
      <c r="AQ62" s="413">
        <v>0</v>
      </c>
      <c r="AR62" s="413">
        <v>0</v>
      </c>
      <c r="AS62" s="413">
        <v>0</v>
      </c>
      <c r="AT62" s="413">
        <v>0</v>
      </c>
      <c r="AU62" s="413">
        <v>0</v>
      </c>
      <c r="AV62" s="413">
        <v>0</v>
      </c>
      <c r="AW62" s="413">
        <v>0</v>
      </c>
      <c r="AX62" s="413">
        <v>0</v>
      </c>
      <c r="AY62" s="413">
        <v>0</v>
      </c>
      <c r="AZ62" s="413">
        <v>0</v>
      </c>
      <c r="BA62" s="413">
        <v>0</v>
      </c>
      <c r="BB62" s="413">
        <v>0</v>
      </c>
      <c r="BC62" s="413">
        <v>0</v>
      </c>
      <c r="BD62" s="413">
        <v>0</v>
      </c>
      <c r="BE62" s="413">
        <v>0</v>
      </c>
      <c r="BF62" s="413">
        <v>0</v>
      </c>
      <c r="BG62" s="413">
        <v>0</v>
      </c>
      <c r="BH62" s="413">
        <v>0</v>
      </c>
      <c r="BI62" s="413">
        <v>0</v>
      </c>
      <c r="BJ62" s="413">
        <v>0</v>
      </c>
      <c r="BK62" s="413">
        <v>0</v>
      </c>
      <c r="BL62" s="413">
        <v>2.6060973162624941</v>
      </c>
      <c r="BM62" s="413">
        <v>66.744198162632259</v>
      </c>
      <c r="BN62" s="413">
        <v>151.5270366819872</v>
      </c>
      <c r="BO62" s="413">
        <v>371.58640298931442</v>
      </c>
      <c r="BP62" s="413">
        <v>1176.3673230408001</v>
      </c>
      <c r="BQ62" s="413">
        <v>2599.3834127308933</v>
      </c>
      <c r="BR62" s="413">
        <v>3684.2017665051294</v>
      </c>
      <c r="BS62" s="413">
        <v>4262.2878205444067</v>
      </c>
      <c r="BT62" s="413">
        <v>4423.6775821037772</v>
      </c>
      <c r="BU62" s="413">
        <v>4390.8006103682746</v>
      </c>
      <c r="BV62" s="413">
        <v>4260.5331652985651</v>
      </c>
      <c r="BW62" s="413">
        <v>4162.0966906324566</v>
      </c>
      <c r="BX62" s="413">
        <v>4094.5087723814422</v>
      </c>
      <c r="BY62" s="413">
        <v>4010.1134904659634</v>
      </c>
      <c r="BZ62" s="414">
        <v>3925.1056573759811</v>
      </c>
    </row>
    <row r="63" spans="1:78" ht="26.25" customHeight="1" x14ac:dyDescent="0.35">
      <c r="B63" s="119" t="s">
        <v>471</v>
      </c>
      <c r="C63" s="44"/>
      <c r="D63" s="413">
        <v>0</v>
      </c>
      <c r="E63" s="413">
        <v>0</v>
      </c>
      <c r="F63" s="413">
        <v>0</v>
      </c>
      <c r="G63" s="413">
        <v>0</v>
      </c>
      <c r="H63" s="413">
        <v>0</v>
      </c>
      <c r="I63" s="413">
        <v>0</v>
      </c>
      <c r="J63" s="413">
        <v>0</v>
      </c>
      <c r="K63" s="413">
        <v>0</v>
      </c>
      <c r="L63" s="413">
        <v>0</v>
      </c>
      <c r="M63" s="413">
        <v>0</v>
      </c>
      <c r="N63" s="413">
        <v>0</v>
      </c>
      <c r="O63" s="413">
        <v>0</v>
      </c>
      <c r="P63" s="413">
        <v>0</v>
      </c>
      <c r="Q63" s="413">
        <v>0</v>
      </c>
      <c r="R63" s="413">
        <v>0</v>
      </c>
      <c r="S63" s="413">
        <v>0</v>
      </c>
      <c r="T63" s="413">
        <v>0</v>
      </c>
      <c r="U63" s="413">
        <v>0</v>
      </c>
      <c r="V63" s="413">
        <v>0</v>
      </c>
      <c r="W63" s="413">
        <v>0</v>
      </c>
      <c r="X63" s="413">
        <v>0</v>
      </c>
      <c r="Y63" s="413">
        <v>0</v>
      </c>
      <c r="Z63" s="413">
        <v>0</v>
      </c>
      <c r="AA63" s="413">
        <v>0</v>
      </c>
      <c r="AB63" s="413">
        <v>0</v>
      </c>
      <c r="AC63" s="413">
        <v>0</v>
      </c>
      <c r="AD63" s="413">
        <v>0</v>
      </c>
      <c r="AE63" s="413">
        <v>0</v>
      </c>
      <c r="AF63" s="413">
        <v>0</v>
      </c>
      <c r="AG63" s="413">
        <v>0</v>
      </c>
      <c r="AH63" s="413">
        <v>0</v>
      </c>
      <c r="AI63" s="413">
        <v>0</v>
      </c>
      <c r="AJ63" s="413">
        <v>0</v>
      </c>
      <c r="AK63" s="413">
        <v>0</v>
      </c>
      <c r="AL63" s="413">
        <v>0</v>
      </c>
      <c r="AM63" s="413">
        <v>0</v>
      </c>
      <c r="AN63" s="413">
        <v>0</v>
      </c>
      <c r="AO63" s="413">
        <v>0</v>
      </c>
      <c r="AP63" s="413">
        <v>0</v>
      </c>
      <c r="AQ63" s="413">
        <v>0</v>
      </c>
      <c r="AR63" s="413">
        <v>0</v>
      </c>
      <c r="AS63" s="413">
        <v>0</v>
      </c>
      <c r="AT63" s="413">
        <v>0</v>
      </c>
      <c r="AU63" s="413">
        <v>0</v>
      </c>
      <c r="AV63" s="413">
        <v>0</v>
      </c>
      <c r="AW63" s="413">
        <v>0</v>
      </c>
      <c r="AX63" s="413">
        <v>0</v>
      </c>
      <c r="AY63" s="413">
        <v>0</v>
      </c>
      <c r="AZ63" s="413">
        <v>0</v>
      </c>
      <c r="BA63" s="413">
        <v>0</v>
      </c>
      <c r="BB63" s="413">
        <v>0</v>
      </c>
      <c r="BC63" s="413">
        <v>0</v>
      </c>
      <c r="BD63" s="413">
        <v>0</v>
      </c>
      <c r="BE63" s="413">
        <v>0</v>
      </c>
      <c r="BF63" s="413">
        <v>0</v>
      </c>
      <c r="BG63" s="413">
        <v>0</v>
      </c>
      <c r="BH63" s="413">
        <v>0</v>
      </c>
      <c r="BI63" s="413">
        <v>0</v>
      </c>
      <c r="BJ63" s="413">
        <v>0</v>
      </c>
      <c r="BK63" s="413">
        <v>0</v>
      </c>
      <c r="BL63" s="413">
        <f>SUM(BL64:BL66)</f>
        <v>73.765934922438944</v>
      </c>
      <c r="BM63" s="413">
        <f t="shared" ref="BM63:BX63" si="32">SUM(BM64:BM66)</f>
        <v>794.65035312991813</v>
      </c>
      <c r="BN63" s="413">
        <f t="shared" si="32"/>
        <v>1451.6785316304176</v>
      </c>
      <c r="BO63" s="413">
        <f t="shared" si="32"/>
        <v>2415.8343783538767</v>
      </c>
      <c r="BP63" s="413">
        <f t="shared" si="32"/>
        <v>4913.0889079798217</v>
      </c>
      <c r="BQ63" s="413">
        <f t="shared" si="32"/>
        <v>7446.1053729288815</v>
      </c>
      <c r="BR63" s="413">
        <f t="shared" si="32"/>
        <v>9285.4851905934611</v>
      </c>
      <c r="BS63" s="413">
        <f t="shared" si="32"/>
        <v>10373.674244431884</v>
      </c>
      <c r="BT63" s="413">
        <f t="shared" si="32"/>
        <v>10489.273840813852</v>
      </c>
      <c r="BU63" s="413">
        <f t="shared" si="32"/>
        <v>10297.305626182926</v>
      </c>
      <c r="BV63" s="413">
        <f t="shared" si="32"/>
        <v>11274.289989239638</v>
      </c>
      <c r="BW63" s="413">
        <f t="shared" si="32"/>
        <v>11074.54068832868</v>
      </c>
      <c r="BX63" s="413">
        <f t="shared" si="32"/>
        <v>11244.550081595436</v>
      </c>
      <c r="BY63" s="413">
        <f>SUM(BY64:BY66)</f>
        <v>11387.983646610941</v>
      </c>
      <c r="BZ63" s="414">
        <f>SUM(BZ64:BZ66)</f>
        <v>11526.701807882266</v>
      </c>
    </row>
    <row r="64" spans="1:78" x14ac:dyDescent="0.35">
      <c r="B64" s="417" t="s">
        <v>302</v>
      </c>
      <c r="C64" s="331"/>
      <c r="D64" s="413">
        <v>0</v>
      </c>
      <c r="E64" s="413">
        <v>0</v>
      </c>
      <c r="F64" s="413">
        <v>0</v>
      </c>
      <c r="G64" s="413">
        <v>0</v>
      </c>
      <c r="H64" s="413">
        <v>0</v>
      </c>
      <c r="I64" s="413">
        <v>0</v>
      </c>
      <c r="J64" s="413">
        <v>0</v>
      </c>
      <c r="K64" s="413">
        <v>0</v>
      </c>
      <c r="L64" s="413">
        <v>0</v>
      </c>
      <c r="M64" s="413">
        <v>0</v>
      </c>
      <c r="N64" s="413">
        <v>0</v>
      </c>
      <c r="O64" s="413">
        <v>0</v>
      </c>
      <c r="P64" s="413">
        <v>0</v>
      </c>
      <c r="Q64" s="413">
        <v>0</v>
      </c>
      <c r="R64" s="413">
        <v>0</v>
      </c>
      <c r="S64" s="413">
        <v>0</v>
      </c>
      <c r="T64" s="413">
        <v>0</v>
      </c>
      <c r="U64" s="413">
        <v>0</v>
      </c>
      <c r="V64" s="413">
        <v>0</v>
      </c>
      <c r="W64" s="413">
        <v>0</v>
      </c>
      <c r="X64" s="413">
        <v>0</v>
      </c>
      <c r="Y64" s="413">
        <v>0</v>
      </c>
      <c r="Z64" s="413">
        <v>0</v>
      </c>
      <c r="AA64" s="413">
        <v>0</v>
      </c>
      <c r="AB64" s="413">
        <v>0</v>
      </c>
      <c r="AC64" s="413">
        <v>0</v>
      </c>
      <c r="AD64" s="413">
        <v>0</v>
      </c>
      <c r="AE64" s="413">
        <v>0</v>
      </c>
      <c r="AF64" s="413">
        <v>0</v>
      </c>
      <c r="AG64" s="413">
        <v>0</v>
      </c>
      <c r="AH64" s="413">
        <v>0</v>
      </c>
      <c r="AI64" s="413">
        <v>0</v>
      </c>
      <c r="AJ64" s="413">
        <v>0</v>
      </c>
      <c r="AK64" s="413">
        <v>0</v>
      </c>
      <c r="AL64" s="413">
        <v>0</v>
      </c>
      <c r="AM64" s="413">
        <v>0</v>
      </c>
      <c r="AN64" s="413">
        <v>0</v>
      </c>
      <c r="AO64" s="413">
        <v>0</v>
      </c>
      <c r="AP64" s="413">
        <v>0</v>
      </c>
      <c r="AQ64" s="413">
        <v>0</v>
      </c>
      <c r="AR64" s="413">
        <v>0</v>
      </c>
      <c r="AS64" s="413">
        <v>0</v>
      </c>
      <c r="AT64" s="413">
        <v>0</v>
      </c>
      <c r="AU64" s="413">
        <v>0</v>
      </c>
      <c r="AV64" s="413">
        <v>0</v>
      </c>
      <c r="AW64" s="413">
        <v>0</v>
      </c>
      <c r="AX64" s="413">
        <v>0</v>
      </c>
      <c r="AY64" s="413">
        <v>0</v>
      </c>
      <c r="AZ64" s="413">
        <v>0</v>
      </c>
      <c r="BA64" s="413">
        <v>0</v>
      </c>
      <c r="BB64" s="413">
        <v>0</v>
      </c>
      <c r="BC64" s="413">
        <v>0</v>
      </c>
      <c r="BD64" s="413">
        <v>0</v>
      </c>
      <c r="BE64" s="413">
        <v>0</v>
      </c>
      <c r="BF64" s="413">
        <v>0</v>
      </c>
      <c r="BG64" s="413">
        <v>0</v>
      </c>
      <c r="BH64" s="413">
        <v>0</v>
      </c>
      <c r="BI64" s="413">
        <v>0</v>
      </c>
      <c r="BJ64" s="413">
        <v>0</v>
      </c>
      <c r="BK64" s="413">
        <v>0</v>
      </c>
      <c r="BL64" s="413">
        <v>66.663048500275409</v>
      </c>
      <c r="BM64" s="413">
        <v>562.21074288237753</v>
      </c>
      <c r="BN64" s="413">
        <v>803.59612888854554</v>
      </c>
      <c r="BO64" s="413">
        <v>967.50410071449915</v>
      </c>
      <c r="BP64" s="413">
        <v>1369.396552412742</v>
      </c>
      <c r="BQ64" s="413">
        <v>1521.2202140455634</v>
      </c>
      <c r="BR64" s="413">
        <v>1660.091375259909</v>
      </c>
      <c r="BS64" s="413">
        <v>1281.4746490177697</v>
      </c>
      <c r="BT64" s="413">
        <v>919.98630800750323</v>
      </c>
      <c r="BU64" s="413">
        <v>788.92249897574106</v>
      </c>
      <c r="BV64" s="413">
        <v>730.49656538733245</v>
      </c>
      <c r="BW64" s="413">
        <v>713.14530179029782</v>
      </c>
      <c r="BX64" s="413">
        <v>717.40812830314599</v>
      </c>
      <c r="BY64" s="413">
        <v>721.13567121787423</v>
      </c>
      <c r="BZ64" s="414">
        <v>739.63454316295883</v>
      </c>
    </row>
    <row r="65" spans="1:78" x14ac:dyDescent="0.35">
      <c r="B65" s="417" t="s">
        <v>470</v>
      </c>
      <c r="C65" s="331"/>
      <c r="D65" s="413">
        <v>0</v>
      </c>
      <c r="E65" s="413">
        <v>0</v>
      </c>
      <c r="F65" s="413">
        <v>0</v>
      </c>
      <c r="G65" s="413">
        <v>0</v>
      </c>
      <c r="H65" s="413">
        <v>0</v>
      </c>
      <c r="I65" s="413">
        <v>0</v>
      </c>
      <c r="J65" s="413">
        <v>0</v>
      </c>
      <c r="K65" s="413">
        <v>0</v>
      </c>
      <c r="L65" s="413">
        <v>0</v>
      </c>
      <c r="M65" s="413">
        <v>0</v>
      </c>
      <c r="N65" s="413">
        <v>0</v>
      </c>
      <c r="O65" s="413">
        <v>0</v>
      </c>
      <c r="P65" s="413">
        <v>0</v>
      </c>
      <c r="Q65" s="413">
        <v>0</v>
      </c>
      <c r="R65" s="413">
        <v>0</v>
      </c>
      <c r="S65" s="413">
        <v>0</v>
      </c>
      <c r="T65" s="413">
        <v>0</v>
      </c>
      <c r="U65" s="413">
        <v>0</v>
      </c>
      <c r="V65" s="413">
        <v>0</v>
      </c>
      <c r="W65" s="413">
        <v>0</v>
      </c>
      <c r="X65" s="413">
        <v>0</v>
      </c>
      <c r="Y65" s="413">
        <v>0</v>
      </c>
      <c r="Z65" s="413">
        <v>0</v>
      </c>
      <c r="AA65" s="413">
        <v>0</v>
      </c>
      <c r="AB65" s="413">
        <v>0</v>
      </c>
      <c r="AC65" s="413">
        <v>0</v>
      </c>
      <c r="AD65" s="413">
        <v>0</v>
      </c>
      <c r="AE65" s="413">
        <v>0</v>
      </c>
      <c r="AF65" s="413">
        <v>0</v>
      </c>
      <c r="AG65" s="413">
        <v>0</v>
      </c>
      <c r="AH65" s="413">
        <v>0</v>
      </c>
      <c r="AI65" s="413">
        <v>0</v>
      </c>
      <c r="AJ65" s="413">
        <v>0</v>
      </c>
      <c r="AK65" s="413">
        <v>0</v>
      </c>
      <c r="AL65" s="413">
        <v>0</v>
      </c>
      <c r="AM65" s="413">
        <v>0</v>
      </c>
      <c r="AN65" s="413">
        <v>0</v>
      </c>
      <c r="AO65" s="413">
        <v>0</v>
      </c>
      <c r="AP65" s="413">
        <v>0</v>
      </c>
      <c r="AQ65" s="413">
        <v>0</v>
      </c>
      <c r="AR65" s="413">
        <v>0</v>
      </c>
      <c r="AS65" s="413">
        <v>0</v>
      </c>
      <c r="AT65" s="413">
        <v>0</v>
      </c>
      <c r="AU65" s="413">
        <v>0</v>
      </c>
      <c r="AV65" s="413">
        <v>0</v>
      </c>
      <c r="AW65" s="413">
        <v>0</v>
      </c>
      <c r="AX65" s="413">
        <v>0</v>
      </c>
      <c r="AY65" s="413">
        <v>0</v>
      </c>
      <c r="AZ65" s="413">
        <v>0</v>
      </c>
      <c r="BA65" s="413">
        <v>0</v>
      </c>
      <c r="BB65" s="413">
        <v>0</v>
      </c>
      <c r="BC65" s="413">
        <v>0</v>
      </c>
      <c r="BD65" s="413">
        <v>0</v>
      </c>
      <c r="BE65" s="413">
        <v>0</v>
      </c>
      <c r="BF65" s="413">
        <v>0</v>
      </c>
      <c r="BG65" s="413">
        <v>0</v>
      </c>
      <c r="BH65" s="413">
        <v>0</v>
      </c>
      <c r="BI65" s="413">
        <v>0</v>
      </c>
      <c r="BJ65" s="413">
        <v>0</v>
      </c>
      <c r="BK65" s="413">
        <v>0</v>
      </c>
      <c r="BL65" s="413">
        <v>1.0223408418111808</v>
      </c>
      <c r="BM65" s="413">
        <v>163.86310142467113</v>
      </c>
      <c r="BN65" s="413">
        <v>457.85224589796587</v>
      </c>
      <c r="BO65" s="413">
        <v>901.10569263371315</v>
      </c>
      <c r="BP65" s="413">
        <v>1917.6411427405058</v>
      </c>
      <c r="BQ65" s="413">
        <v>2644.9750884912387</v>
      </c>
      <c r="BR65" s="413">
        <v>2763.944545470787</v>
      </c>
      <c r="BS65" s="413">
        <v>2656.2062663521433</v>
      </c>
      <c r="BT65" s="413">
        <v>2392.2936611190371</v>
      </c>
      <c r="BU65" s="413">
        <v>2178.3035112877819</v>
      </c>
      <c r="BV65" s="413">
        <v>2020.5124650848957</v>
      </c>
      <c r="BW65" s="413">
        <v>1784.2023323225442</v>
      </c>
      <c r="BX65" s="413">
        <v>1622.1003538738421</v>
      </c>
      <c r="BY65" s="413">
        <v>1482.5040702138299</v>
      </c>
      <c r="BZ65" s="414">
        <v>1360.14955701552</v>
      </c>
    </row>
    <row r="66" spans="1:78" x14ac:dyDescent="0.35">
      <c r="B66" s="417" t="s">
        <v>304</v>
      </c>
      <c r="C66" s="331"/>
      <c r="D66" s="413">
        <v>0</v>
      </c>
      <c r="E66" s="413">
        <v>0</v>
      </c>
      <c r="F66" s="413">
        <v>0</v>
      </c>
      <c r="G66" s="413">
        <v>0</v>
      </c>
      <c r="H66" s="413">
        <v>0</v>
      </c>
      <c r="I66" s="413">
        <v>0</v>
      </c>
      <c r="J66" s="413">
        <v>0</v>
      </c>
      <c r="K66" s="413">
        <v>0</v>
      </c>
      <c r="L66" s="413">
        <v>0</v>
      </c>
      <c r="M66" s="413">
        <v>0</v>
      </c>
      <c r="N66" s="413">
        <v>0</v>
      </c>
      <c r="O66" s="413">
        <v>0</v>
      </c>
      <c r="P66" s="413">
        <v>0</v>
      </c>
      <c r="Q66" s="413">
        <v>0</v>
      </c>
      <c r="R66" s="413">
        <v>0</v>
      </c>
      <c r="S66" s="413">
        <v>0</v>
      </c>
      <c r="T66" s="413">
        <v>0</v>
      </c>
      <c r="U66" s="413">
        <v>0</v>
      </c>
      <c r="V66" s="413">
        <v>0</v>
      </c>
      <c r="W66" s="413">
        <v>0</v>
      </c>
      <c r="X66" s="413">
        <v>0</v>
      </c>
      <c r="Y66" s="413">
        <v>0</v>
      </c>
      <c r="Z66" s="413">
        <v>0</v>
      </c>
      <c r="AA66" s="413">
        <v>0</v>
      </c>
      <c r="AB66" s="413">
        <v>0</v>
      </c>
      <c r="AC66" s="413">
        <v>0</v>
      </c>
      <c r="AD66" s="413">
        <v>0</v>
      </c>
      <c r="AE66" s="413">
        <v>0</v>
      </c>
      <c r="AF66" s="413">
        <v>0</v>
      </c>
      <c r="AG66" s="413">
        <v>0</v>
      </c>
      <c r="AH66" s="413">
        <v>0</v>
      </c>
      <c r="AI66" s="413">
        <v>0</v>
      </c>
      <c r="AJ66" s="413">
        <v>0</v>
      </c>
      <c r="AK66" s="413">
        <v>0</v>
      </c>
      <c r="AL66" s="413">
        <v>0</v>
      </c>
      <c r="AM66" s="413">
        <v>0</v>
      </c>
      <c r="AN66" s="413">
        <v>0</v>
      </c>
      <c r="AO66" s="413">
        <v>0</v>
      </c>
      <c r="AP66" s="413">
        <v>0</v>
      </c>
      <c r="AQ66" s="413">
        <v>0</v>
      </c>
      <c r="AR66" s="413">
        <v>0</v>
      </c>
      <c r="AS66" s="413">
        <v>0</v>
      </c>
      <c r="AT66" s="413">
        <v>0</v>
      </c>
      <c r="AU66" s="413">
        <v>0</v>
      </c>
      <c r="AV66" s="413">
        <v>0</v>
      </c>
      <c r="AW66" s="413">
        <v>0</v>
      </c>
      <c r="AX66" s="413">
        <v>0</v>
      </c>
      <c r="AY66" s="413">
        <v>0</v>
      </c>
      <c r="AZ66" s="413">
        <v>0</v>
      </c>
      <c r="BA66" s="413">
        <v>0</v>
      </c>
      <c r="BB66" s="413">
        <v>0</v>
      </c>
      <c r="BC66" s="413">
        <v>0</v>
      </c>
      <c r="BD66" s="413">
        <v>0</v>
      </c>
      <c r="BE66" s="413">
        <v>0</v>
      </c>
      <c r="BF66" s="413">
        <v>0</v>
      </c>
      <c r="BG66" s="413">
        <v>0</v>
      </c>
      <c r="BH66" s="413">
        <v>0</v>
      </c>
      <c r="BI66" s="413">
        <v>0</v>
      </c>
      <c r="BJ66" s="413">
        <v>0</v>
      </c>
      <c r="BK66" s="413">
        <v>0</v>
      </c>
      <c r="BL66" s="413">
        <v>6.0805455803523518</v>
      </c>
      <c r="BM66" s="413">
        <v>68.576508822869528</v>
      </c>
      <c r="BN66" s="413">
        <v>190.2301568439062</v>
      </c>
      <c r="BO66" s="413">
        <v>547.22458500566415</v>
      </c>
      <c r="BP66" s="413">
        <v>1626.0512128265736</v>
      </c>
      <c r="BQ66" s="413">
        <v>3279.9100703920799</v>
      </c>
      <c r="BR66" s="413">
        <v>4861.4492698627655</v>
      </c>
      <c r="BS66" s="413">
        <v>6435.9933290619701</v>
      </c>
      <c r="BT66" s="413">
        <v>7176.9938716873112</v>
      </c>
      <c r="BU66" s="413">
        <v>7330.0796159194042</v>
      </c>
      <c r="BV66" s="413">
        <v>8523.280958767411</v>
      </c>
      <c r="BW66" s="413">
        <v>8577.193054215837</v>
      </c>
      <c r="BX66" s="413">
        <v>8905.0415994184477</v>
      </c>
      <c r="BY66" s="413">
        <v>9184.3439051792357</v>
      </c>
      <c r="BZ66" s="414">
        <v>9426.9177077037857</v>
      </c>
    </row>
    <row r="67" spans="1:78" s="232" customFormat="1" ht="25.5" customHeight="1" x14ac:dyDescent="0.35">
      <c r="B67" s="226" t="s">
        <v>147</v>
      </c>
      <c r="C67" s="223"/>
      <c r="D67" s="409">
        <v>0</v>
      </c>
      <c r="E67" s="409">
        <v>0</v>
      </c>
      <c r="F67" s="409">
        <v>0</v>
      </c>
      <c r="G67" s="409">
        <v>0</v>
      </c>
      <c r="H67" s="409">
        <v>0</v>
      </c>
      <c r="I67" s="409">
        <v>0</v>
      </c>
      <c r="J67" s="409">
        <v>0</v>
      </c>
      <c r="K67" s="409">
        <v>0</v>
      </c>
      <c r="L67" s="409">
        <v>0</v>
      </c>
      <c r="M67" s="409">
        <v>0</v>
      </c>
      <c r="N67" s="409">
        <v>0</v>
      </c>
      <c r="O67" s="409">
        <v>0</v>
      </c>
      <c r="P67" s="409">
        <v>0</v>
      </c>
      <c r="Q67" s="409">
        <v>0</v>
      </c>
      <c r="R67" s="409">
        <v>0</v>
      </c>
      <c r="S67" s="409">
        <v>0</v>
      </c>
      <c r="T67" s="409">
        <v>0</v>
      </c>
      <c r="U67" s="409">
        <v>0</v>
      </c>
      <c r="V67" s="409">
        <v>0</v>
      </c>
      <c r="W67" s="409">
        <v>0</v>
      </c>
      <c r="X67" s="409">
        <v>0</v>
      </c>
      <c r="Y67" s="409">
        <v>0</v>
      </c>
      <c r="Z67" s="409">
        <v>0</v>
      </c>
      <c r="AA67" s="409">
        <v>0</v>
      </c>
      <c r="AB67" s="409">
        <v>0</v>
      </c>
      <c r="AC67" s="409">
        <v>0</v>
      </c>
      <c r="AD67" s="409">
        <v>0</v>
      </c>
      <c r="AE67" s="409">
        <v>0</v>
      </c>
      <c r="AF67" s="409">
        <v>0</v>
      </c>
      <c r="AG67" s="409">
        <v>0</v>
      </c>
      <c r="AH67" s="409">
        <f t="shared" ref="AH67:BX67" si="33">SUM(AH71,AH74)</f>
        <v>0</v>
      </c>
      <c r="AI67" s="409">
        <f t="shared" si="33"/>
        <v>0</v>
      </c>
      <c r="AJ67" s="409">
        <f t="shared" si="33"/>
        <v>0</v>
      </c>
      <c r="AK67" s="409">
        <f t="shared" si="33"/>
        <v>0</v>
      </c>
      <c r="AL67" s="409">
        <f t="shared" si="33"/>
        <v>0</v>
      </c>
      <c r="AM67" s="409">
        <f t="shared" si="33"/>
        <v>0</v>
      </c>
      <c r="AN67" s="409">
        <f t="shared" si="33"/>
        <v>0</v>
      </c>
      <c r="AO67" s="409">
        <f t="shared" si="33"/>
        <v>0</v>
      </c>
      <c r="AP67" s="409">
        <f t="shared" si="33"/>
        <v>0</v>
      </c>
      <c r="AQ67" s="409">
        <f t="shared" si="33"/>
        <v>0</v>
      </c>
      <c r="AR67" s="409">
        <f t="shared" si="33"/>
        <v>0</v>
      </c>
      <c r="AS67" s="409">
        <f t="shared" si="33"/>
        <v>0</v>
      </c>
      <c r="AT67" s="409">
        <f t="shared" si="33"/>
        <v>0</v>
      </c>
      <c r="AU67" s="409">
        <f t="shared" si="33"/>
        <v>0</v>
      </c>
      <c r="AV67" s="409">
        <f t="shared" si="33"/>
        <v>0</v>
      </c>
      <c r="AW67" s="409">
        <f t="shared" si="33"/>
        <v>0</v>
      </c>
      <c r="AX67" s="409">
        <f t="shared" si="33"/>
        <v>0</v>
      </c>
      <c r="AY67" s="409">
        <f t="shared" si="33"/>
        <v>11765.797725445233</v>
      </c>
      <c r="AZ67" s="409">
        <f t="shared" si="33"/>
        <v>11413.133570623559</v>
      </c>
      <c r="BA67" s="409">
        <f t="shared" si="33"/>
        <v>10960.550495496551</v>
      </c>
      <c r="BB67" s="409">
        <f t="shared" si="33"/>
        <v>10570.413661954439</v>
      </c>
      <c r="BC67" s="409">
        <f t="shared" si="33"/>
        <v>9855.5476340909263</v>
      </c>
      <c r="BD67" s="409">
        <f t="shared" si="33"/>
        <v>9621.5098816772861</v>
      </c>
      <c r="BE67" s="409">
        <f t="shared" si="33"/>
        <v>9480.6807476376216</v>
      </c>
      <c r="BF67" s="409">
        <f t="shared" si="33"/>
        <v>9276.137350803443</v>
      </c>
      <c r="BG67" s="409">
        <f t="shared" si="33"/>
        <v>9032.010636396144</v>
      </c>
      <c r="BH67" s="409">
        <f t="shared" si="33"/>
        <v>8706.2791205582926</v>
      </c>
      <c r="BI67" s="409">
        <f t="shared" si="33"/>
        <v>8469.367886010974</v>
      </c>
      <c r="BJ67" s="409">
        <f t="shared" si="33"/>
        <v>8108.7298956745954</v>
      </c>
      <c r="BK67" s="409">
        <f t="shared" si="33"/>
        <v>8021.7432707731905</v>
      </c>
      <c r="BL67" s="409">
        <f t="shared" si="33"/>
        <v>7652.6244020015929</v>
      </c>
      <c r="BM67" s="409">
        <f t="shared" si="33"/>
        <v>7071.2882474395819</v>
      </c>
      <c r="BN67" s="409">
        <f t="shared" si="33"/>
        <v>6316.5046061983057</v>
      </c>
      <c r="BO67" s="409">
        <f t="shared" si="33"/>
        <v>5531.128101184795</v>
      </c>
      <c r="BP67" s="409">
        <f t="shared" si="33"/>
        <v>3596.6244220032286</v>
      </c>
      <c r="BQ67" s="409">
        <f t="shared" si="33"/>
        <v>1281.1314900379107</v>
      </c>
      <c r="BR67" s="409">
        <f t="shared" si="33"/>
        <v>260.19272985183335</v>
      </c>
      <c r="BS67" s="409">
        <f t="shared" si="33"/>
        <v>65.452922590832671</v>
      </c>
      <c r="BT67" s="409">
        <f t="shared" si="33"/>
        <v>15.403222321458857</v>
      </c>
      <c r="BU67" s="409">
        <f t="shared" si="33"/>
        <v>6.7390039998167071</v>
      </c>
      <c r="BV67" s="409">
        <f t="shared" si="33"/>
        <v>0.32997138366712914</v>
      </c>
      <c r="BW67" s="409">
        <f t="shared" si="33"/>
        <v>0.88436993564064681</v>
      </c>
      <c r="BX67" s="409">
        <f t="shared" si="33"/>
        <v>0.9097251654608689</v>
      </c>
      <c r="BY67" s="409">
        <f>SUM(BY71,BY74)</f>
        <v>0.67949256056305074</v>
      </c>
      <c r="BZ67" s="410">
        <f>SUM(BZ71,BZ74)</f>
        <v>0.44718547758140553</v>
      </c>
    </row>
    <row r="68" spans="1:78" x14ac:dyDescent="0.35">
      <c r="B68" s="119" t="s">
        <v>472</v>
      </c>
      <c r="C68" s="44"/>
      <c r="D68" s="413">
        <v>0</v>
      </c>
      <c r="E68" s="413">
        <v>0</v>
      </c>
      <c r="F68" s="413">
        <v>0</v>
      </c>
      <c r="G68" s="413">
        <v>0</v>
      </c>
      <c r="H68" s="413">
        <v>0</v>
      </c>
      <c r="I68" s="413">
        <v>0</v>
      </c>
      <c r="J68" s="413">
        <v>0</v>
      </c>
      <c r="K68" s="413">
        <v>0</v>
      </c>
      <c r="L68" s="413">
        <v>0</v>
      </c>
      <c r="M68" s="413">
        <v>0</v>
      </c>
      <c r="N68" s="413">
        <v>0</v>
      </c>
      <c r="O68" s="413">
        <v>0</v>
      </c>
      <c r="P68" s="413">
        <v>0</v>
      </c>
      <c r="Q68" s="413">
        <v>0</v>
      </c>
      <c r="R68" s="413">
        <v>0</v>
      </c>
      <c r="S68" s="413">
        <v>0</v>
      </c>
      <c r="T68" s="413">
        <v>0</v>
      </c>
      <c r="U68" s="413">
        <v>0</v>
      </c>
      <c r="V68" s="413">
        <v>0</v>
      </c>
      <c r="W68" s="413">
        <v>0</v>
      </c>
      <c r="X68" s="413">
        <v>0</v>
      </c>
      <c r="Y68" s="413">
        <v>0</v>
      </c>
      <c r="Z68" s="413">
        <v>0</v>
      </c>
      <c r="AA68" s="413">
        <v>0</v>
      </c>
      <c r="AB68" s="413">
        <v>0</v>
      </c>
      <c r="AC68" s="413">
        <v>0</v>
      </c>
      <c r="AD68" s="413">
        <v>0</v>
      </c>
      <c r="AE68" s="413">
        <v>0</v>
      </c>
      <c r="AF68" s="413">
        <v>0</v>
      </c>
      <c r="AG68" s="413">
        <v>0</v>
      </c>
      <c r="AH68" s="413">
        <v>0</v>
      </c>
      <c r="AI68" s="413">
        <v>0</v>
      </c>
      <c r="AJ68" s="413">
        <v>0</v>
      </c>
      <c r="AK68" s="413">
        <v>0</v>
      </c>
      <c r="AL68" s="413">
        <v>0</v>
      </c>
      <c r="AM68" s="413">
        <v>0</v>
      </c>
      <c r="AN68" s="413">
        <v>0</v>
      </c>
      <c r="AO68" s="413">
        <v>0</v>
      </c>
      <c r="AP68" s="413">
        <v>0</v>
      </c>
      <c r="AQ68" s="413">
        <v>0</v>
      </c>
      <c r="AR68" s="413">
        <v>0</v>
      </c>
      <c r="AS68" s="413">
        <v>0</v>
      </c>
      <c r="AT68" s="413">
        <v>0</v>
      </c>
      <c r="AU68" s="413">
        <v>0</v>
      </c>
      <c r="AV68" s="413">
        <v>0</v>
      </c>
      <c r="AW68" s="413">
        <v>0</v>
      </c>
      <c r="AX68" s="413">
        <v>0</v>
      </c>
      <c r="AY68" s="413">
        <v>429.61011616258622</v>
      </c>
      <c r="AZ68" s="413">
        <v>465.85805588229141</v>
      </c>
      <c r="BA68" s="413">
        <v>469.92744813160078</v>
      </c>
      <c r="BB68" s="413">
        <v>412.18051411223837</v>
      </c>
      <c r="BC68" s="413">
        <v>479.20454015353152</v>
      </c>
      <c r="BD68" s="413">
        <v>473.88386298392481</v>
      </c>
      <c r="BE68" s="413">
        <v>467.83799633336673</v>
      </c>
      <c r="BF68" s="413">
        <v>525.56056038774341</v>
      </c>
      <c r="BG68" s="413">
        <v>439.7319807051079</v>
      </c>
      <c r="BH68" s="413">
        <v>397.85964877009332</v>
      </c>
      <c r="BI68" s="413">
        <v>354.13988623101795</v>
      </c>
      <c r="BJ68" s="413">
        <v>358.12668290893777</v>
      </c>
      <c r="BK68" s="413">
        <v>331.6004028914432</v>
      </c>
      <c r="BL68" s="413">
        <v>274.20844888683843</v>
      </c>
      <c r="BM68" s="413">
        <v>29.753553952892517</v>
      </c>
      <c r="BN68" s="413">
        <v>28.652666214293177</v>
      </c>
      <c r="BO68" s="413">
        <v>13.930596042954933</v>
      </c>
      <c r="BP68" s="413">
        <v>5.2435742125940301</v>
      </c>
      <c r="BQ68" s="413">
        <v>3.4201473658376131</v>
      </c>
      <c r="BR68" s="413">
        <v>0.61544988545461699</v>
      </c>
      <c r="BS68" s="413">
        <v>8.1719476117761522E-2</v>
      </c>
      <c r="BT68" s="413">
        <v>1.6440299065635149E-2</v>
      </c>
      <c r="BU68" s="413">
        <v>6.2034774198823596E-3</v>
      </c>
      <c r="BV68" s="413">
        <v>3.9277757500616592E-4</v>
      </c>
      <c r="BW68" s="413">
        <v>1.052699403411616E-3</v>
      </c>
      <c r="BX68" s="413">
        <v>1.0828807045045535E-3</v>
      </c>
      <c r="BY68" s="413">
        <v>8.0882601759769566E-4</v>
      </c>
      <c r="BZ68" s="414">
        <v>5.3230199998066023E-4</v>
      </c>
    </row>
    <row r="69" spans="1:78" x14ac:dyDescent="0.35">
      <c r="B69" s="119" t="s">
        <v>473</v>
      </c>
      <c r="C69" s="44"/>
      <c r="D69" s="413">
        <v>0</v>
      </c>
      <c r="E69" s="413">
        <v>0</v>
      </c>
      <c r="F69" s="413">
        <v>0</v>
      </c>
      <c r="G69" s="413">
        <v>0</v>
      </c>
      <c r="H69" s="413">
        <v>0</v>
      </c>
      <c r="I69" s="413">
        <v>0</v>
      </c>
      <c r="J69" s="413">
        <v>0</v>
      </c>
      <c r="K69" s="413">
        <v>0</v>
      </c>
      <c r="L69" s="413">
        <v>0</v>
      </c>
      <c r="M69" s="413">
        <v>0</v>
      </c>
      <c r="N69" s="413">
        <v>0</v>
      </c>
      <c r="O69" s="413">
        <v>0</v>
      </c>
      <c r="P69" s="413">
        <v>0</v>
      </c>
      <c r="Q69" s="413">
        <v>0</v>
      </c>
      <c r="R69" s="413">
        <v>0</v>
      </c>
      <c r="S69" s="413">
        <v>0</v>
      </c>
      <c r="T69" s="413">
        <v>0</v>
      </c>
      <c r="U69" s="413">
        <v>0</v>
      </c>
      <c r="V69" s="413">
        <v>0</v>
      </c>
      <c r="W69" s="413">
        <v>0</v>
      </c>
      <c r="X69" s="413">
        <v>0</v>
      </c>
      <c r="Y69" s="413">
        <v>0</v>
      </c>
      <c r="Z69" s="413">
        <v>0</v>
      </c>
      <c r="AA69" s="413">
        <v>0</v>
      </c>
      <c r="AB69" s="413">
        <v>0</v>
      </c>
      <c r="AC69" s="413">
        <v>0</v>
      </c>
      <c r="AD69" s="413">
        <v>0</v>
      </c>
      <c r="AE69" s="413">
        <v>0</v>
      </c>
      <c r="AF69" s="413">
        <v>0</v>
      </c>
      <c r="AG69" s="413">
        <v>0</v>
      </c>
      <c r="AH69" s="413">
        <v>0</v>
      </c>
      <c r="AI69" s="413">
        <v>0</v>
      </c>
      <c r="AJ69" s="413">
        <v>0</v>
      </c>
      <c r="AK69" s="413">
        <v>0</v>
      </c>
      <c r="AL69" s="413">
        <v>0</v>
      </c>
      <c r="AM69" s="413">
        <v>0</v>
      </c>
      <c r="AN69" s="413">
        <v>0</v>
      </c>
      <c r="AO69" s="413">
        <v>0</v>
      </c>
      <c r="AP69" s="413">
        <v>0</v>
      </c>
      <c r="AQ69" s="413">
        <v>0</v>
      </c>
      <c r="AR69" s="413">
        <v>0</v>
      </c>
      <c r="AS69" s="413">
        <v>0</v>
      </c>
      <c r="AT69" s="413">
        <v>0</v>
      </c>
      <c r="AU69" s="413">
        <v>0</v>
      </c>
      <c r="AV69" s="413">
        <v>0</v>
      </c>
      <c r="AW69" s="413">
        <v>0</v>
      </c>
      <c r="AX69" s="413">
        <v>0</v>
      </c>
      <c r="AY69" s="413">
        <v>394.96379052666771</v>
      </c>
      <c r="AZ69" s="413">
        <v>441.65721178078621</v>
      </c>
      <c r="BA69" s="413">
        <v>468.49014859893077</v>
      </c>
      <c r="BB69" s="413">
        <v>443.93874223050398</v>
      </c>
      <c r="BC69" s="413">
        <v>564.75715230160631</v>
      </c>
      <c r="BD69" s="413">
        <v>552.3362975049946</v>
      </c>
      <c r="BE69" s="413">
        <v>566.14084486663808</v>
      </c>
      <c r="BF69" s="413">
        <v>596.31866813211616</v>
      </c>
      <c r="BG69" s="413">
        <v>530.85561054328514</v>
      </c>
      <c r="BH69" s="413">
        <v>503.81847488917413</v>
      </c>
      <c r="BI69" s="413">
        <v>431.02521414988212</v>
      </c>
      <c r="BJ69" s="413">
        <v>423.87361946220375</v>
      </c>
      <c r="BK69" s="413">
        <v>401.78488448251335</v>
      </c>
      <c r="BL69" s="413">
        <v>356.9023141129822</v>
      </c>
      <c r="BM69" s="413">
        <v>103.16359820442038</v>
      </c>
      <c r="BN69" s="413">
        <v>27.253320128602748</v>
      </c>
      <c r="BO69" s="413">
        <v>16.459226124193869</v>
      </c>
      <c r="BP69" s="413">
        <v>6.8223121798236273</v>
      </c>
      <c r="BQ69" s="413">
        <v>1.6560851901060516</v>
      </c>
      <c r="BR69" s="413">
        <v>0.98491920057356996</v>
      </c>
      <c r="BS69" s="413">
        <v>0.11519286107023355</v>
      </c>
      <c r="BT69" s="413">
        <v>2.5012886782902383E-2</v>
      </c>
      <c r="BU69" s="413">
        <v>1.0361436629621173E-2</v>
      </c>
      <c r="BV69" s="413">
        <v>5.6693716663289108E-4</v>
      </c>
      <c r="BW69" s="413">
        <v>1.5194717190179388E-3</v>
      </c>
      <c r="BX69" s="413">
        <v>1.5630355638394143E-3</v>
      </c>
      <c r="BY69" s="413">
        <v>1.1674636229133089E-3</v>
      </c>
      <c r="BZ69" s="414">
        <v>7.6832743737296951E-4</v>
      </c>
    </row>
    <row r="70" spans="1:78" x14ac:dyDescent="0.35">
      <c r="B70" s="119" t="s">
        <v>474</v>
      </c>
      <c r="C70" s="44"/>
      <c r="D70" s="413">
        <v>0</v>
      </c>
      <c r="E70" s="413">
        <v>0</v>
      </c>
      <c r="F70" s="413">
        <v>0</v>
      </c>
      <c r="G70" s="413">
        <v>0</v>
      </c>
      <c r="H70" s="413">
        <v>0</v>
      </c>
      <c r="I70" s="413">
        <v>0</v>
      </c>
      <c r="J70" s="413">
        <v>0</v>
      </c>
      <c r="K70" s="413">
        <v>0</v>
      </c>
      <c r="L70" s="413">
        <v>0</v>
      </c>
      <c r="M70" s="413">
        <v>0</v>
      </c>
      <c r="N70" s="413">
        <v>0</v>
      </c>
      <c r="O70" s="413">
        <v>0</v>
      </c>
      <c r="P70" s="413">
        <v>0</v>
      </c>
      <c r="Q70" s="413">
        <v>0</v>
      </c>
      <c r="R70" s="413">
        <v>0</v>
      </c>
      <c r="S70" s="413">
        <v>0</v>
      </c>
      <c r="T70" s="413">
        <v>0</v>
      </c>
      <c r="U70" s="413">
        <v>0</v>
      </c>
      <c r="V70" s="413">
        <v>0</v>
      </c>
      <c r="W70" s="413">
        <v>0</v>
      </c>
      <c r="X70" s="413">
        <v>0</v>
      </c>
      <c r="Y70" s="413">
        <v>0</v>
      </c>
      <c r="Z70" s="413">
        <v>0</v>
      </c>
      <c r="AA70" s="413">
        <v>0</v>
      </c>
      <c r="AB70" s="413">
        <v>0</v>
      </c>
      <c r="AC70" s="413">
        <v>0</v>
      </c>
      <c r="AD70" s="413">
        <v>0</v>
      </c>
      <c r="AE70" s="413">
        <v>0</v>
      </c>
      <c r="AF70" s="413">
        <v>0</v>
      </c>
      <c r="AG70" s="413">
        <v>0</v>
      </c>
      <c r="AH70" s="413">
        <v>0</v>
      </c>
      <c r="AI70" s="413">
        <v>0</v>
      </c>
      <c r="AJ70" s="413">
        <v>0</v>
      </c>
      <c r="AK70" s="413">
        <v>0</v>
      </c>
      <c r="AL70" s="413">
        <v>0</v>
      </c>
      <c r="AM70" s="413">
        <v>0</v>
      </c>
      <c r="AN70" s="413">
        <v>0</v>
      </c>
      <c r="AO70" s="413">
        <v>0</v>
      </c>
      <c r="AP70" s="413">
        <v>0</v>
      </c>
      <c r="AQ70" s="413">
        <v>0</v>
      </c>
      <c r="AR70" s="413">
        <v>0</v>
      </c>
      <c r="AS70" s="413">
        <v>0</v>
      </c>
      <c r="AT70" s="413">
        <v>0</v>
      </c>
      <c r="AU70" s="413">
        <v>0</v>
      </c>
      <c r="AV70" s="413">
        <v>0</v>
      </c>
      <c r="AW70" s="413">
        <v>0</v>
      </c>
      <c r="AX70" s="413">
        <v>0</v>
      </c>
      <c r="AY70" s="413">
        <v>8811.6763854337296</v>
      </c>
      <c r="AZ70" s="413">
        <v>8628.7613590667461</v>
      </c>
      <c r="BA70" s="413">
        <v>8452.2025592202317</v>
      </c>
      <c r="BB70" s="413">
        <v>8373.6945154785499</v>
      </c>
      <c r="BC70" s="413">
        <v>7719.2682127322996</v>
      </c>
      <c r="BD70" s="413">
        <v>7606.5747840930608</v>
      </c>
      <c r="BE70" s="413">
        <v>7721.3068630282851</v>
      </c>
      <c r="BF70" s="413">
        <v>7505.4518089006642</v>
      </c>
      <c r="BG70" s="413">
        <v>7460.0193963516003</v>
      </c>
      <c r="BH70" s="413">
        <v>7305.9783904380474</v>
      </c>
      <c r="BI70" s="413">
        <v>7285.9479569016385</v>
      </c>
      <c r="BJ70" s="413">
        <v>6976.6450958558435</v>
      </c>
      <c r="BK70" s="413">
        <v>6989.8141502772214</v>
      </c>
      <c r="BL70" s="413">
        <v>6769.0733783081023</v>
      </c>
      <c r="BM70" s="413">
        <v>6731.7583083558175</v>
      </c>
      <c r="BN70" s="413">
        <v>6081.6576916915055</v>
      </c>
      <c r="BO70" s="413">
        <v>5359.2928474714836</v>
      </c>
      <c r="BP70" s="413">
        <v>3492.7178664912685</v>
      </c>
      <c r="BQ70" s="413">
        <v>1245.6703942854801</v>
      </c>
      <c r="BR70" s="413">
        <v>253.1025344948892</v>
      </c>
      <c r="BS70" s="413">
        <v>64.13641820352187</v>
      </c>
      <c r="BT70" s="413">
        <v>15.181921238284199</v>
      </c>
      <c r="BU70" s="413">
        <v>6.6423875501713709</v>
      </c>
      <c r="BV70" s="413">
        <v>0.32382431220452679</v>
      </c>
      <c r="BW70" s="413">
        <v>0.86789491549391751</v>
      </c>
      <c r="BX70" s="413">
        <v>0.89277780008249097</v>
      </c>
      <c r="BY70" s="413">
        <v>0.66683422249243385</v>
      </c>
      <c r="BZ70" s="414">
        <v>0.43885481248802299</v>
      </c>
    </row>
    <row r="71" spans="1:78" x14ac:dyDescent="0.35">
      <c r="B71" s="119" t="s">
        <v>475</v>
      </c>
      <c r="C71" s="44"/>
      <c r="D71" s="413">
        <v>0</v>
      </c>
      <c r="E71" s="413">
        <v>0</v>
      </c>
      <c r="F71" s="413">
        <v>0</v>
      </c>
      <c r="G71" s="413">
        <v>0</v>
      </c>
      <c r="H71" s="413">
        <v>0</v>
      </c>
      <c r="I71" s="413">
        <v>0</v>
      </c>
      <c r="J71" s="413">
        <v>0</v>
      </c>
      <c r="K71" s="413">
        <v>0</v>
      </c>
      <c r="L71" s="413">
        <v>0</v>
      </c>
      <c r="M71" s="413">
        <v>0</v>
      </c>
      <c r="N71" s="413">
        <v>0</v>
      </c>
      <c r="O71" s="413">
        <v>0</v>
      </c>
      <c r="P71" s="413">
        <v>0</v>
      </c>
      <c r="Q71" s="413">
        <v>0</v>
      </c>
      <c r="R71" s="413">
        <v>0</v>
      </c>
      <c r="S71" s="413">
        <v>0</v>
      </c>
      <c r="T71" s="413">
        <v>0</v>
      </c>
      <c r="U71" s="413">
        <v>0</v>
      </c>
      <c r="V71" s="413">
        <v>0</v>
      </c>
      <c r="W71" s="413">
        <v>0</v>
      </c>
      <c r="X71" s="413">
        <v>0</v>
      </c>
      <c r="Y71" s="413">
        <v>0</v>
      </c>
      <c r="Z71" s="413">
        <v>0</v>
      </c>
      <c r="AA71" s="413">
        <v>0</v>
      </c>
      <c r="AB71" s="413">
        <v>0</v>
      </c>
      <c r="AC71" s="413">
        <v>0</v>
      </c>
      <c r="AD71" s="413">
        <v>0</v>
      </c>
      <c r="AE71" s="413">
        <v>0</v>
      </c>
      <c r="AF71" s="413">
        <v>0</v>
      </c>
      <c r="AG71" s="413">
        <v>0</v>
      </c>
      <c r="AH71" s="413">
        <v>0</v>
      </c>
      <c r="AI71" s="413">
        <v>0</v>
      </c>
      <c r="AJ71" s="413">
        <v>0</v>
      </c>
      <c r="AK71" s="413">
        <v>0</v>
      </c>
      <c r="AL71" s="413">
        <v>0</v>
      </c>
      <c r="AM71" s="413">
        <v>0</v>
      </c>
      <c r="AN71" s="413">
        <v>0</v>
      </c>
      <c r="AO71" s="413">
        <v>0</v>
      </c>
      <c r="AP71" s="413">
        <v>0</v>
      </c>
      <c r="AQ71" s="413">
        <v>0</v>
      </c>
      <c r="AR71" s="413">
        <v>0</v>
      </c>
      <c r="AS71" s="413">
        <v>0</v>
      </c>
      <c r="AT71" s="413">
        <v>0</v>
      </c>
      <c r="AU71" s="413">
        <v>0</v>
      </c>
      <c r="AV71" s="413">
        <v>0</v>
      </c>
      <c r="AW71" s="413">
        <v>0</v>
      </c>
      <c r="AX71" s="413">
        <v>0</v>
      </c>
      <c r="AY71" s="413">
        <f>SUM(AY72:AY73)</f>
        <v>9636.2502921229861</v>
      </c>
      <c r="AZ71" s="413">
        <f t="shared" ref="AZ71:BX71" si="34">SUM(AZ72:AZ73)</f>
        <v>9536.2766267298248</v>
      </c>
      <c r="BA71" s="413">
        <f t="shared" si="34"/>
        <v>9390.6201559507663</v>
      </c>
      <c r="BB71" s="413">
        <f t="shared" si="34"/>
        <v>9229.8137718212929</v>
      </c>
      <c r="BC71" s="413">
        <f t="shared" si="34"/>
        <v>8763.2299051874397</v>
      </c>
      <c r="BD71" s="413">
        <f t="shared" si="34"/>
        <v>8632.7949445819795</v>
      </c>
      <c r="BE71" s="413">
        <f t="shared" si="34"/>
        <v>8755.2857042282922</v>
      </c>
      <c r="BF71" s="413">
        <f t="shared" si="34"/>
        <v>8627.3310374205248</v>
      </c>
      <c r="BG71" s="413">
        <f t="shared" si="34"/>
        <v>8430.6069875999947</v>
      </c>
      <c r="BH71" s="413">
        <f t="shared" si="34"/>
        <v>8207.6565140973144</v>
      </c>
      <c r="BI71" s="413">
        <f t="shared" si="34"/>
        <v>8071.1130572825377</v>
      </c>
      <c r="BJ71" s="413">
        <f t="shared" si="34"/>
        <v>7758.645398226985</v>
      </c>
      <c r="BK71" s="413">
        <f t="shared" si="34"/>
        <v>7723.1994376511784</v>
      </c>
      <c r="BL71" s="413">
        <f t="shared" si="34"/>
        <v>7400.1841413079228</v>
      </c>
      <c r="BM71" s="413">
        <f t="shared" si="34"/>
        <v>6864.67546051313</v>
      </c>
      <c r="BN71" s="413">
        <f t="shared" si="34"/>
        <v>6137.5636780344021</v>
      </c>
      <c r="BO71" s="413">
        <f t="shared" si="34"/>
        <v>5389.6826696386324</v>
      </c>
      <c r="BP71" s="413">
        <f t="shared" si="34"/>
        <v>3504.7837528836858</v>
      </c>
      <c r="BQ71" s="413">
        <f t="shared" si="34"/>
        <v>1250.7466268414241</v>
      </c>
      <c r="BR71" s="413">
        <f t="shared" si="34"/>
        <v>254.70290358091736</v>
      </c>
      <c r="BS71" s="413">
        <f t="shared" si="34"/>
        <v>64.333330540709852</v>
      </c>
      <c r="BT71" s="413">
        <f t="shared" si="34"/>
        <v>15.223374424132734</v>
      </c>
      <c r="BU71" s="413">
        <f t="shared" si="34"/>
        <v>6.6589524642208744</v>
      </c>
      <c r="BV71" s="413">
        <f t="shared" si="34"/>
        <v>0.32478402694616582</v>
      </c>
      <c r="BW71" s="413">
        <f t="shared" si="34"/>
        <v>0.87046708661634697</v>
      </c>
      <c r="BX71" s="413">
        <f t="shared" si="34"/>
        <v>0.89542371635083495</v>
      </c>
      <c r="BY71" s="413">
        <f>SUM(BY72:BY73)</f>
        <v>0.66881051213294485</v>
      </c>
      <c r="BZ71" s="414">
        <f>SUM(BZ72:BZ73)</f>
        <v>0.44015544192537664</v>
      </c>
    </row>
    <row r="72" spans="1:78" x14ac:dyDescent="0.35">
      <c r="B72" s="417" t="s">
        <v>324</v>
      </c>
      <c r="C72" s="331"/>
      <c r="D72" s="413">
        <v>0</v>
      </c>
      <c r="E72" s="413">
        <v>0</v>
      </c>
      <c r="F72" s="413">
        <v>0</v>
      </c>
      <c r="G72" s="413">
        <v>0</v>
      </c>
      <c r="H72" s="413">
        <v>0</v>
      </c>
      <c r="I72" s="413">
        <v>0</v>
      </c>
      <c r="J72" s="413">
        <v>0</v>
      </c>
      <c r="K72" s="413">
        <v>0</v>
      </c>
      <c r="L72" s="413">
        <v>0</v>
      </c>
      <c r="M72" s="413">
        <v>0</v>
      </c>
      <c r="N72" s="413">
        <v>0</v>
      </c>
      <c r="O72" s="413">
        <v>0</v>
      </c>
      <c r="P72" s="413">
        <v>0</v>
      </c>
      <c r="Q72" s="413">
        <v>0</v>
      </c>
      <c r="R72" s="413">
        <v>0</v>
      </c>
      <c r="S72" s="413">
        <v>0</v>
      </c>
      <c r="T72" s="413">
        <v>0</v>
      </c>
      <c r="U72" s="413">
        <v>0</v>
      </c>
      <c r="V72" s="413">
        <v>0</v>
      </c>
      <c r="W72" s="413">
        <v>0</v>
      </c>
      <c r="X72" s="413">
        <v>0</v>
      </c>
      <c r="Y72" s="413">
        <v>0</v>
      </c>
      <c r="Z72" s="413">
        <v>0</v>
      </c>
      <c r="AA72" s="413">
        <v>0</v>
      </c>
      <c r="AB72" s="413">
        <v>0</v>
      </c>
      <c r="AC72" s="413">
        <v>0</v>
      </c>
      <c r="AD72" s="413">
        <v>0</v>
      </c>
      <c r="AE72" s="413">
        <v>0</v>
      </c>
      <c r="AF72" s="413">
        <v>0</v>
      </c>
      <c r="AG72" s="413">
        <v>0</v>
      </c>
      <c r="AH72" s="413">
        <v>0</v>
      </c>
      <c r="AI72" s="413">
        <v>0</v>
      </c>
      <c r="AJ72" s="413">
        <v>0</v>
      </c>
      <c r="AK72" s="413">
        <v>0</v>
      </c>
      <c r="AL72" s="413">
        <v>0</v>
      </c>
      <c r="AM72" s="413">
        <v>0</v>
      </c>
      <c r="AN72" s="413">
        <v>0</v>
      </c>
      <c r="AO72" s="413">
        <v>0</v>
      </c>
      <c r="AP72" s="413">
        <v>0</v>
      </c>
      <c r="AQ72" s="413">
        <v>0</v>
      </c>
      <c r="AR72" s="413">
        <v>0</v>
      </c>
      <c r="AS72" s="413">
        <v>0</v>
      </c>
      <c r="AT72" s="413">
        <v>0</v>
      </c>
      <c r="AU72" s="413">
        <v>0</v>
      </c>
      <c r="AV72" s="413">
        <v>0</v>
      </c>
      <c r="AW72" s="413">
        <v>0</v>
      </c>
      <c r="AX72" s="413">
        <v>0</v>
      </c>
      <c r="AY72" s="413">
        <v>8221.3798784658629</v>
      </c>
      <c r="AZ72" s="413">
        <v>8392.7890708905961</v>
      </c>
      <c r="BA72" s="413">
        <v>8519.2774256880693</v>
      </c>
      <c r="BB72" s="413">
        <v>8680.4983283350066</v>
      </c>
      <c r="BC72" s="413">
        <v>8559.3297757569017</v>
      </c>
      <c r="BD72" s="413">
        <v>8628.409497650513</v>
      </c>
      <c r="BE72" s="413">
        <v>8755.2857042282922</v>
      </c>
      <c r="BF72" s="413">
        <v>8627.3310374205248</v>
      </c>
      <c r="BG72" s="413">
        <v>8430.6069875999947</v>
      </c>
      <c r="BH72" s="413">
        <v>8207.6565140973144</v>
      </c>
      <c r="BI72" s="413">
        <v>8071.1130572825377</v>
      </c>
      <c r="BJ72" s="413">
        <v>7758.645398226985</v>
      </c>
      <c r="BK72" s="413">
        <v>7723.1994376511784</v>
      </c>
      <c r="BL72" s="413">
        <v>7400.1841413079228</v>
      </c>
      <c r="BM72" s="413">
        <v>6864.67546051313</v>
      </c>
      <c r="BN72" s="413">
        <v>6137.5636780344021</v>
      </c>
      <c r="BO72" s="413">
        <v>5389.6826696386324</v>
      </c>
      <c r="BP72" s="413">
        <v>3504.7837528836858</v>
      </c>
      <c r="BQ72" s="413">
        <v>1250.7466268414241</v>
      </c>
      <c r="BR72" s="413">
        <v>254.70290358091736</v>
      </c>
      <c r="BS72" s="413">
        <v>64.333330540709852</v>
      </c>
      <c r="BT72" s="413">
        <v>15.223374424132734</v>
      </c>
      <c r="BU72" s="413">
        <v>6.6589524642208744</v>
      </c>
      <c r="BV72" s="413">
        <v>0.32478402694616582</v>
      </c>
      <c r="BW72" s="413">
        <v>0.87046708661634697</v>
      </c>
      <c r="BX72" s="413">
        <v>0.89542371635083495</v>
      </c>
      <c r="BY72" s="413">
        <v>0.66881051213294485</v>
      </c>
      <c r="BZ72" s="414">
        <v>0.44015544192537664</v>
      </c>
    </row>
    <row r="73" spans="1:78" x14ac:dyDescent="0.35">
      <c r="B73" s="417" t="s">
        <v>323</v>
      </c>
      <c r="C73" s="331"/>
      <c r="D73" s="413">
        <v>0</v>
      </c>
      <c r="E73" s="413">
        <v>0</v>
      </c>
      <c r="F73" s="413">
        <v>0</v>
      </c>
      <c r="G73" s="413">
        <v>0</v>
      </c>
      <c r="H73" s="413">
        <v>0</v>
      </c>
      <c r="I73" s="413">
        <v>0</v>
      </c>
      <c r="J73" s="413">
        <v>0</v>
      </c>
      <c r="K73" s="413">
        <v>0</v>
      </c>
      <c r="L73" s="413">
        <v>0</v>
      </c>
      <c r="M73" s="413">
        <v>0</v>
      </c>
      <c r="N73" s="413">
        <v>0</v>
      </c>
      <c r="O73" s="413">
        <v>0</v>
      </c>
      <c r="P73" s="413">
        <v>0</v>
      </c>
      <c r="Q73" s="413">
        <v>0</v>
      </c>
      <c r="R73" s="413">
        <v>0</v>
      </c>
      <c r="S73" s="413">
        <v>0</v>
      </c>
      <c r="T73" s="413">
        <v>0</v>
      </c>
      <c r="U73" s="413">
        <v>0</v>
      </c>
      <c r="V73" s="413">
        <v>0</v>
      </c>
      <c r="W73" s="413">
        <v>0</v>
      </c>
      <c r="X73" s="413">
        <v>0</v>
      </c>
      <c r="Y73" s="413">
        <v>0</v>
      </c>
      <c r="Z73" s="413">
        <v>0</v>
      </c>
      <c r="AA73" s="413">
        <v>0</v>
      </c>
      <c r="AB73" s="413">
        <v>0</v>
      </c>
      <c r="AC73" s="413">
        <v>0</v>
      </c>
      <c r="AD73" s="413">
        <v>0</v>
      </c>
      <c r="AE73" s="413">
        <v>0</v>
      </c>
      <c r="AF73" s="413">
        <v>0</v>
      </c>
      <c r="AG73" s="413">
        <v>0</v>
      </c>
      <c r="AH73" s="413">
        <v>0</v>
      </c>
      <c r="AI73" s="413">
        <v>0</v>
      </c>
      <c r="AJ73" s="413">
        <v>0</v>
      </c>
      <c r="AK73" s="413">
        <v>0</v>
      </c>
      <c r="AL73" s="413">
        <v>0</v>
      </c>
      <c r="AM73" s="413">
        <v>0</v>
      </c>
      <c r="AN73" s="413">
        <v>0</v>
      </c>
      <c r="AO73" s="413">
        <v>0</v>
      </c>
      <c r="AP73" s="413">
        <v>0</v>
      </c>
      <c r="AQ73" s="413">
        <v>0</v>
      </c>
      <c r="AR73" s="413">
        <v>0</v>
      </c>
      <c r="AS73" s="413">
        <v>0</v>
      </c>
      <c r="AT73" s="413">
        <v>0</v>
      </c>
      <c r="AU73" s="413">
        <v>0</v>
      </c>
      <c r="AV73" s="413">
        <v>0</v>
      </c>
      <c r="AW73" s="413">
        <v>0</v>
      </c>
      <c r="AX73" s="413">
        <v>0</v>
      </c>
      <c r="AY73" s="413">
        <v>1414.8704136571225</v>
      </c>
      <c r="AZ73" s="413">
        <v>1143.4875558392278</v>
      </c>
      <c r="BA73" s="413">
        <v>871.34273026269636</v>
      </c>
      <c r="BB73" s="413">
        <v>549.31544348628552</v>
      </c>
      <c r="BC73" s="413">
        <v>203.90012943053785</v>
      </c>
      <c r="BD73" s="413">
        <v>4.385446931466789</v>
      </c>
      <c r="BE73" s="413">
        <v>0</v>
      </c>
      <c r="BF73" s="413">
        <v>0</v>
      </c>
      <c r="BG73" s="413">
        <v>0</v>
      </c>
      <c r="BH73" s="413">
        <v>0</v>
      </c>
      <c r="BI73" s="413">
        <v>0</v>
      </c>
      <c r="BJ73" s="413">
        <v>0</v>
      </c>
      <c r="BK73" s="413">
        <v>0</v>
      </c>
      <c r="BL73" s="413">
        <v>0</v>
      </c>
      <c r="BM73" s="413">
        <v>0</v>
      </c>
      <c r="BN73" s="413">
        <v>0</v>
      </c>
      <c r="BO73" s="413">
        <v>0</v>
      </c>
      <c r="BP73" s="413">
        <v>0</v>
      </c>
      <c r="BQ73" s="413">
        <v>0</v>
      </c>
      <c r="BR73" s="413">
        <v>0</v>
      </c>
      <c r="BS73" s="413">
        <v>0</v>
      </c>
      <c r="BT73" s="413">
        <v>0</v>
      </c>
      <c r="BU73" s="413">
        <v>0</v>
      </c>
      <c r="BV73" s="413">
        <v>0</v>
      </c>
      <c r="BW73" s="413">
        <v>0</v>
      </c>
      <c r="BX73" s="413">
        <v>0</v>
      </c>
      <c r="BY73" s="413">
        <v>0</v>
      </c>
      <c r="BZ73" s="414">
        <v>0</v>
      </c>
    </row>
    <row r="74" spans="1:78" ht="26.25" customHeight="1" x14ac:dyDescent="0.35">
      <c r="B74" s="119" t="s">
        <v>476</v>
      </c>
      <c r="C74" s="44"/>
      <c r="D74" s="413">
        <v>0</v>
      </c>
      <c r="E74" s="413">
        <v>0</v>
      </c>
      <c r="F74" s="413">
        <v>0</v>
      </c>
      <c r="G74" s="413">
        <v>0</v>
      </c>
      <c r="H74" s="413">
        <v>0</v>
      </c>
      <c r="I74" s="413">
        <v>0</v>
      </c>
      <c r="J74" s="413">
        <v>0</v>
      </c>
      <c r="K74" s="413">
        <v>0</v>
      </c>
      <c r="L74" s="413">
        <v>0</v>
      </c>
      <c r="M74" s="413">
        <v>0</v>
      </c>
      <c r="N74" s="413">
        <v>0</v>
      </c>
      <c r="O74" s="413">
        <v>0</v>
      </c>
      <c r="P74" s="413">
        <v>0</v>
      </c>
      <c r="Q74" s="413">
        <v>0</v>
      </c>
      <c r="R74" s="413">
        <v>0</v>
      </c>
      <c r="S74" s="413">
        <v>0</v>
      </c>
      <c r="T74" s="413">
        <v>0</v>
      </c>
      <c r="U74" s="413">
        <v>0</v>
      </c>
      <c r="V74" s="413">
        <v>0</v>
      </c>
      <c r="W74" s="413">
        <v>0</v>
      </c>
      <c r="X74" s="413">
        <v>0</v>
      </c>
      <c r="Y74" s="413">
        <v>0</v>
      </c>
      <c r="Z74" s="413">
        <v>0</v>
      </c>
      <c r="AA74" s="413">
        <v>0</v>
      </c>
      <c r="AB74" s="413">
        <v>0</v>
      </c>
      <c r="AC74" s="413">
        <v>0</v>
      </c>
      <c r="AD74" s="413">
        <v>0</v>
      </c>
      <c r="AE74" s="413">
        <v>0</v>
      </c>
      <c r="AF74" s="413">
        <v>0</v>
      </c>
      <c r="AG74" s="413">
        <v>0</v>
      </c>
      <c r="AH74" s="413">
        <v>0</v>
      </c>
      <c r="AI74" s="413">
        <v>0</v>
      </c>
      <c r="AJ74" s="413">
        <v>0</v>
      </c>
      <c r="AK74" s="413">
        <v>0</v>
      </c>
      <c r="AL74" s="413">
        <v>0</v>
      </c>
      <c r="AM74" s="413">
        <v>0</v>
      </c>
      <c r="AN74" s="413">
        <v>0</v>
      </c>
      <c r="AO74" s="413">
        <v>0</v>
      </c>
      <c r="AP74" s="413">
        <v>0</v>
      </c>
      <c r="AQ74" s="413">
        <v>0</v>
      </c>
      <c r="AR74" s="413">
        <v>0</v>
      </c>
      <c r="AS74" s="413">
        <v>0</v>
      </c>
      <c r="AT74" s="413">
        <v>0</v>
      </c>
      <c r="AU74" s="413">
        <v>0</v>
      </c>
      <c r="AV74" s="413">
        <v>0</v>
      </c>
      <c r="AW74" s="413">
        <v>0</v>
      </c>
      <c r="AX74" s="413">
        <v>0</v>
      </c>
      <c r="AY74" s="413">
        <v>2129.5474333222469</v>
      </c>
      <c r="AZ74" s="413">
        <v>1876.8569438937332</v>
      </c>
      <c r="BA74" s="413">
        <v>1569.9303395457846</v>
      </c>
      <c r="BB74" s="413">
        <v>1340.5998901331459</v>
      </c>
      <c r="BC74" s="413">
        <v>1092.3177289034868</v>
      </c>
      <c r="BD74" s="413">
        <v>988.71493709530705</v>
      </c>
      <c r="BE74" s="413">
        <v>725.39504340932979</v>
      </c>
      <c r="BF74" s="413">
        <v>648.80631338291789</v>
      </c>
      <c r="BG74" s="413">
        <v>601.40364879614992</v>
      </c>
      <c r="BH74" s="413">
        <v>498.6226064609786</v>
      </c>
      <c r="BI74" s="413">
        <v>398.25482872843685</v>
      </c>
      <c r="BJ74" s="413">
        <v>350.08449744761077</v>
      </c>
      <c r="BK74" s="413">
        <v>298.54383312201242</v>
      </c>
      <c r="BL74" s="413">
        <v>252.44026069367007</v>
      </c>
      <c r="BM74" s="413">
        <v>206.61278692645183</v>
      </c>
      <c r="BN74" s="413">
        <v>178.94092816390386</v>
      </c>
      <c r="BO74" s="413">
        <v>141.44543154616224</v>
      </c>
      <c r="BP74" s="413">
        <v>91.840669119542781</v>
      </c>
      <c r="BQ74" s="413">
        <v>30.384863196486645</v>
      </c>
      <c r="BR74" s="413">
        <v>5.4898262709159997</v>
      </c>
      <c r="BS74" s="413">
        <v>1.119592050122822</v>
      </c>
      <c r="BT74" s="413">
        <v>0.17984789732612375</v>
      </c>
      <c r="BU74" s="413">
        <v>8.0051535595832515E-2</v>
      </c>
      <c r="BV74" s="413">
        <v>5.18735672096334E-3</v>
      </c>
      <c r="BW74" s="413">
        <v>1.3902849024299873E-2</v>
      </c>
      <c r="BX74" s="413">
        <v>1.4301449110033917E-2</v>
      </c>
      <c r="BY74" s="413">
        <v>1.0682048430105905E-2</v>
      </c>
      <c r="BZ74" s="414">
        <v>7.0300356560288836E-3</v>
      </c>
    </row>
    <row r="75" spans="1:78" x14ac:dyDescent="0.35">
      <c r="B75" s="417" t="s">
        <v>324</v>
      </c>
      <c r="C75" s="44"/>
      <c r="D75" s="413">
        <v>0</v>
      </c>
      <c r="E75" s="413">
        <v>0</v>
      </c>
      <c r="F75" s="413">
        <v>0</v>
      </c>
      <c r="G75" s="413">
        <v>0</v>
      </c>
      <c r="H75" s="413">
        <v>0</v>
      </c>
      <c r="I75" s="413">
        <v>0</v>
      </c>
      <c r="J75" s="413">
        <v>0</v>
      </c>
      <c r="K75" s="413">
        <v>0</v>
      </c>
      <c r="L75" s="413">
        <v>0</v>
      </c>
      <c r="M75" s="413">
        <v>0</v>
      </c>
      <c r="N75" s="413">
        <v>0</v>
      </c>
      <c r="O75" s="413">
        <v>0</v>
      </c>
      <c r="P75" s="413">
        <v>0</v>
      </c>
      <c r="Q75" s="413">
        <v>0</v>
      </c>
      <c r="R75" s="413">
        <v>0</v>
      </c>
      <c r="S75" s="413">
        <v>0</v>
      </c>
      <c r="T75" s="413">
        <v>0</v>
      </c>
      <c r="U75" s="413">
        <v>0</v>
      </c>
      <c r="V75" s="413">
        <v>0</v>
      </c>
      <c r="W75" s="413">
        <v>0</v>
      </c>
      <c r="X75" s="413">
        <v>0</v>
      </c>
      <c r="Y75" s="413">
        <v>0</v>
      </c>
      <c r="Z75" s="413">
        <v>0</v>
      </c>
      <c r="AA75" s="413">
        <v>0</v>
      </c>
      <c r="AB75" s="413">
        <v>0</v>
      </c>
      <c r="AC75" s="413">
        <v>0</v>
      </c>
      <c r="AD75" s="413">
        <v>0</v>
      </c>
      <c r="AE75" s="413">
        <v>0</v>
      </c>
      <c r="AF75" s="413">
        <v>0</v>
      </c>
      <c r="AG75" s="413">
        <v>0</v>
      </c>
      <c r="AH75" s="413">
        <v>0</v>
      </c>
      <c r="AI75" s="413">
        <v>0</v>
      </c>
      <c r="AJ75" s="413">
        <v>0</v>
      </c>
      <c r="AK75" s="413">
        <v>0</v>
      </c>
      <c r="AL75" s="413">
        <v>0</v>
      </c>
      <c r="AM75" s="413">
        <v>0</v>
      </c>
      <c r="AN75" s="413">
        <v>0</v>
      </c>
      <c r="AO75" s="413">
        <v>0</v>
      </c>
      <c r="AP75" s="413">
        <v>0</v>
      </c>
      <c r="AQ75" s="413">
        <v>0</v>
      </c>
      <c r="AR75" s="413">
        <v>0</v>
      </c>
      <c r="AS75" s="413">
        <v>0</v>
      </c>
      <c r="AT75" s="413">
        <v>0</v>
      </c>
      <c r="AU75" s="413">
        <v>0</v>
      </c>
      <c r="AV75" s="413">
        <v>0</v>
      </c>
      <c r="AW75" s="413">
        <v>0</v>
      </c>
      <c r="AX75" s="413">
        <v>0</v>
      </c>
      <c r="AY75" s="413">
        <v>1957.3861178303471</v>
      </c>
      <c r="AZ75" s="413">
        <v>1725.9957830254787</v>
      </c>
      <c r="BA75" s="413">
        <v>1453.6059564633588</v>
      </c>
      <c r="BB75" s="413">
        <v>1261.9406088446974</v>
      </c>
      <c r="BC75" s="413">
        <v>1062.9192158762951</v>
      </c>
      <c r="BD75" s="413">
        <v>988.71493709530705</v>
      </c>
      <c r="BE75" s="413">
        <v>725.39504340932979</v>
      </c>
      <c r="BF75" s="413">
        <v>648.80631338291789</v>
      </c>
      <c r="BG75" s="413">
        <v>601.40364879614992</v>
      </c>
      <c r="BH75" s="413">
        <v>498.6226064609786</v>
      </c>
      <c r="BI75" s="413">
        <v>398.25482872843685</v>
      </c>
      <c r="BJ75" s="413">
        <v>350.08449744761077</v>
      </c>
      <c r="BK75" s="413">
        <v>298.54383312201242</v>
      </c>
      <c r="BL75" s="413">
        <v>252.44026069367007</v>
      </c>
      <c r="BM75" s="413">
        <v>206.61278692645183</v>
      </c>
      <c r="BN75" s="413">
        <v>178.94092816390386</v>
      </c>
      <c r="BO75" s="413">
        <v>141.44543154616224</v>
      </c>
      <c r="BP75" s="413">
        <v>91.840669119542781</v>
      </c>
      <c r="BQ75" s="413">
        <v>30.384863196486645</v>
      </c>
      <c r="BR75" s="413">
        <v>5.4898262709159997</v>
      </c>
      <c r="BS75" s="413">
        <v>1.119592050122822</v>
      </c>
      <c r="BT75" s="413">
        <v>0.17984789732612375</v>
      </c>
      <c r="BU75" s="413">
        <v>8.0051535595832515E-2</v>
      </c>
      <c r="BV75" s="413">
        <v>5.18735672096334E-3</v>
      </c>
      <c r="BW75" s="413">
        <v>1.3902849024299873E-2</v>
      </c>
      <c r="BX75" s="413">
        <v>1.4301449110033917E-2</v>
      </c>
      <c r="BY75" s="413">
        <v>1.0682048430105905E-2</v>
      </c>
      <c r="BZ75" s="414">
        <v>7.0300356560288836E-3</v>
      </c>
    </row>
    <row r="76" spans="1:78" x14ac:dyDescent="0.35">
      <c r="B76" s="417" t="s">
        <v>323</v>
      </c>
      <c r="C76" s="44"/>
      <c r="D76" s="413">
        <v>0</v>
      </c>
      <c r="E76" s="413">
        <v>0</v>
      </c>
      <c r="F76" s="413">
        <v>0</v>
      </c>
      <c r="G76" s="413">
        <v>0</v>
      </c>
      <c r="H76" s="413">
        <v>0</v>
      </c>
      <c r="I76" s="413">
        <v>0</v>
      </c>
      <c r="J76" s="413">
        <v>0</v>
      </c>
      <c r="K76" s="413">
        <v>0</v>
      </c>
      <c r="L76" s="413">
        <v>0</v>
      </c>
      <c r="M76" s="413">
        <v>0</v>
      </c>
      <c r="N76" s="413">
        <v>0</v>
      </c>
      <c r="O76" s="413">
        <v>0</v>
      </c>
      <c r="P76" s="413">
        <v>0</v>
      </c>
      <c r="Q76" s="413">
        <v>0</v>
      </c>
      <c r="R76" s="413">
        <v>0</v>
      </c>
      <c r="S76" s="413">
        <v>0</v>
      </c>
      <c r="T76" s="413">
        <v>0</v>
      </c>
      <c r="U76" s="413">
        <v>0</v>
      </c>
      <c r="V76" s="413">
        <v>0</v>
      </c>
      <c r="W76" s="413">
        <v>0</v>
      </c>
      <c r="X76" s="413">
        <v>0</v>
      </c>
      <c r="Y76" s="413">
        <v>0</v>
      </c>
      <c r="Z76" s="413">
        <v>0</v>
      </c>
      <c r="AA76" s="413">
        <v>0</v>
      </c>
      <c r="AB76" s="413">
        <v>0</v>
      </c>
      <c r="AC76" s="413">
        <v>0</v>
      </c>
      <c r="AD76" s="413">
        <v>0</v>
      </c>
      <c r="AE76" s="413">
        <v>0</v>
      </c>
      <c r="AF76" s="413">
        <v>0</v>
      </c>
      <c r="AG76" s="413">
        <v>0</v>
      </c>
      <c r="AH76" s="413">
        <v>0</v>
      </c>
      <c r="AI76" s="413">
        <v>0</v>
      </c>
      <c r="AJ76" s="413">
        <v>0</v>
      </c>
      <c r="AK76" s="413">
        <v>0</v>
      </c>
      <c r="AL76" s="413">
        <v>0</v>
      </c>
      <c r="AM76" s="413">
        <v>0</v>
      </c>
      <c r="AN76" s="413">
        <v>0</v>
      </c>
      <c r="AO76" s="413">
        <v>0</v>
      </c>
      <c r="AP76" s="413">
        <v>0</v>
      </c>
      <c r="AQ76" s="413">
        <v>0</v>
      </c>
      <c r="AR76" s="413">
        <v>0</v>
      </c>
      <c r="AS76" s="413">
        <v>0</v>
      </c>
      <c r="AT76" s="413">
        <v>0</v>
      </c>
      <c r="AU76" s="413">
        <v>0</v>
      </c>
      <c r="AV76" s="413">
        <v>0</v>
      </c>
      <c r="AW76" s="413">
        <v>0</v>
      </c>
      <c r="AX76" s="413">
        <v>0</v>
      </c>
      <c r="AY76" s="413">
        <v>172.16131549189984</v>
      </c>
      <c r="AZ76" s="413">
        <v>150.86116086825436</v>
      </c>
      <c r="BA76" s="413">
        <v>116.32438308242573</v>
      </c>
      <c r="BB76" s="413">
        <v>78.659281288448511</v>
      </c>
      <c r="BC76" s="413">
        <v>29.398513027191811</v>
      </c>
      <c r="BD76" s="413">
        <v>0</v>
      </c>
      <c r="BE76" s="413">
        <v>0</v>
      </c>
      <c r="BF76" s="413">
        <v>0</v>
      </c>
      <c r="BG76" s="413">
        <v>0</v>
      </c>
      <c r="BH76" s="413">
        <v>0</v>
      </c>
      <c r="BI76" s="413">
        <v>0</v>
      </c>
      <c r="BJ76" s="413">
        <v>0</v>
      </c>
      <c r="BK76" s="413">
        <v>0</v>
      </c>
      <c r="BL76" s="413">
        <v>0</v>
      </c>
      <c r="BM76" s="413">
        <v>0</v>
      </c>
      <c r="BN76" s="413">
        <v>0</v>
      </c>
      <c r="BO76" s="413">
        <v>0</v>
      </c>
      <c r="BP76" s="413">
        <v>0</v>
      </c>
      <c r="BQ76" s="413">
        <v>0</v>
      </c>
      <c r="BR76" s="413">
        <v>0</v>
      </c>
      <c r="BS76" s="413">
        <v>0</v>
      </c>
      <c r="BT76" s="413">
        <v>0</v>
      </c>
      <c r="BU76" s="413">
        <v>0</v>
      </c>
      <c r="BV76" s="413">
        <v>0</v>
      </c>
      <c r="BW76" s="413">
        <v>0</v>
      </c>
      <c r="BX76" s="413">
        <v>0</v>
      </c>
      <c r="BY76" s="413">
        <v>0</v>
      </c>
      <c r="BZ76" s="414">
        <v>0</v>
      </c>
    </row>
    <row r="77" spans="1:78" s="232" customFormat="1" ht="26.25" customHeight="1" x14ac:dyDescent="0.35">
      <c r="A77" s="363"/>
      <c r="B77" s="88" t="s">
        <v>150</v>
      </c>
      <c r="C77" s="88"/>
      <c r="D77" s="409">
        <v>0</v>
      </c>
      <c r="E77" s="409">
        <v>0</v>
      </c>
      <c r="F77" s="409">
        <v>0</v>
      </c>
      <c r="G77" s="409">
        <v>0</v>
      </c>
      <c r="H77" s="409">
        <v>0</v>
      </c>
      <c r="I77" s="409">
        <v>0</v>
      </c>
      <c r="J77" s="409">
        <v>0</v>
      </c>
      <c r="K77" s="409">
        <v>0</v>
      </c>
      <c r="L77" s="409">
        <v>0</v>
      </c>
      <c r="M77" s="409">
        <v>0</v>
      </c>
      <c r="N77" s="409">
        <v>0</v>
      </c>
      <c r="O77" s="409">
        <v>0</v>
      </c>
      <c r="P77" s="409">
        <v>0</v>
      </c>
      <c r="Q77" s="409">
        <v>0</v>
      </c>
      <c r="R77" s="409">
        <v>0</v>
      </c>
      <c r="S77" s="409">
        <v>0</v>
      </c>
      <c r="T77" s="409">
        <v>0</v>
      </c>
      <c r="U77" s="409">
        <v>0</v>
      </c>
      <c r="V77" s="409">
        <v>0</v>
      </c>
      <c r="W77" s="409">
        <v>0</v>
      </c>
      <c r="X77" s="409">
        <v>0</v>
      </c>
      <c r="Y77" s="409">
        <v>0</v>
      </c>
      <c r="Z77" s="409">
        <v>0</v>
      </c>
      <c r="AA77" s="409">
        <f t="shared" ref="AA77:AY77" si="35">SUM(AA78,AA81)</f>
        <v>1089.3900232052476</v>
      </c>
      <c r="AB77" s="409">
        <f t="shared" si="35"/>
        <v>2161.8258412571276</v>
      </c>
      <c r="AC77" s="409">
        <f t="shared" si="35"/>
        <v>2447.9884731233306</v>
      </c>
      <c r="AD77" s="409">
        <f t="shared" si="35"/>
        <v>2695.6208224304005</v>
      </c>
      <c r="AE77" s="409">
        <f t="shared" si="35"/>
        <v>3037.4417871062901</v>
      </c>
      <c r="AF77" s="409">
        <f t="shared" si="35"/>
        <v>3347.9013395444817</v>
      </c>
      <c r="AG77" s="409">
        <f t="shared" si="35"/>
        <v>3666.2000633187781</v>
      </c>
      <c r="AH77" s="409">
        <f t="shared" si="35"/>
        <v>3949.8016020491032</v>
      </c>
      <c r="AI77" s="409">
        <f t="shared" si="35"/>
        <v>4002.6648611195919</v>
      </c>
      <c r="AJ77" s="409">
        <f t="shared" si="35"/>
        <v>3882.5757175722188</v>
      </c>
      <c r="AK77" s="409">
        <f t="shared" si="35"/>
        <v>4185.45784375935</v>
      </c>
      <c r="AL77" s="409">
        <f t="shared" si="35"/>
        <v>4535.9642813199926</v>
      </c>
      <c r="AM77" s="409">
        <f t="shared" si="35"/>
        <v>5088.7554381959189</v>
      </c>
      <c r="AN77" s="409">
        <f t="shared" si="35"/>
        <v>5506.5603518785629</v>
      </c>
      <c r="AO77" s="409">
        <f t="shared" si="35"/>
        <v>5715.0775482267836</v>
      </c>
      <c r="AP77" s="409">
        <f t="shared" si="35"/>
        <v>6246.7938258827435</v>
      </c>
      <c r="AQ77" s="409">
        <f t="shared" si="35"/>
        <v>6569.9800304137189</v>
      </c>
      <c r="AR77" s="409">
        <f t="shared" si="35"/>
        <v>6981.7184211654367</v>
      </c>
      <c r="AS77" s="409">
        <f t="shared" si="35"/>
        <v>7406.2765041059583</v>
      </c>
      <c r="AT77" s="409">
        <f t="shared" si="35"/>
        <v>7908.1185277364557</v>
      </c>
      <c r="AU77" s="409">
        <f t="shared" si="35"/>
        <v>9259.9029184661995</v>
      </c>
      <c r="AV77" s="409">
        <f t="shared" si="35"/>
        <v>10226.196764337501</v>
      </c>
      <c r="AW77" s="409">
        <f t="shared" si="35"/>
        <v>11373.005177565185</v>
      </c>
      <c r="AX77" s="409">
        <f t="shared" si="35"/>
        <v>12254.039219979119</v>
      </c>
      <c r="AY77" s="409">
        <f t="shared" si="35"/>
        <v>418.28102852648158</v>
      </c>
      <c r="AZ77" s="409">
        <v>0</v>
      </c>
      <c r="BA77" s="409">
        <v>0</v>
      </c>
      <c r="BB77" s="409">
        <v>0</v>
      </c>
      <c r="BC77" s="409">
        <v>0</v>
      </c>
      <c r="BD77" s="409">
        <v>0</v>
      </c>
      <c r="BE77" s="409">
        <v>0</v>
      </c>
      <c r="BF77" s="409">
        <v>0</v>
      </c>
      <c r="BG77" s="409">
        <v>0</v>
      </c>
      <c r="BH77" s="409">
        <v>0</v>
      </c>
      <c r="BI77" s="409">
        <v>0</v>
      </c>
      <c r="BJ77" s="409">
        <v>0</v>
      </c>
      <c r="BK77" s="409">
        <v>0</v>
      </c>
      <c r="BL77" s="409">
        <v>0</v>
      </c>
      <c r="BM77" s="409">
        <v>0</v>
      </c>
      <c r="BN77" s="409">
        <v>0</v>
      </c>
      <c r="BO77" s="409">
        <v>0</v>
      </c>
      <c r="BP77" s="409">
        <v>0</v>
      </c>
      <c r="BQ77" s="409">
        <v>0</v>
      </c>
      <c r="BR77" s="409">
        <v>0</v>
      </c>
      <c r="BS77" s="409">
        <v>0</v>
      </c>
      <c r="BT77" s="409">
        <v>0</v>
      </c>
      <c r="BU77" s="409">
        <v>0</v>
      </c>
      <c r="BV77" s="409">
        <v>0</v>
      </c>
      <c r="BW77" s="409">
        <v>0</v>
      </c>
      <c r="BX77" s="409">
        <v>0</v>
      </c>
      <c r="BY77" s="409">
        <v>0</v>
      </c>
      <c r="BZ77" s="410">
        <v>0</v>
      </c>
    </row>
    <row r="78" spans="1:78" x14ac:dyDescent="0.35">
      <c r="B78" s="119" t="s">
        <v>477</v>
      </c>
      <c r="C78" s="119"/>
      <c r="D78" s="413">
        <v>0</v>
      </c>
      <c r="E78" s="413">
        <v>0</v>
      </c>
      <c r="F78" s="413">
        <v>0</v>
      </c>
      <c r="G78" s="413">
        <v>0</v>
      </c>
      <c r="H78" s="413">
        <v>0</v>
      </c>
      <c r="I78" s="413">
        <v>0</v>
      </c>
      <c r="J78" s="413">
        <v>0</v>
      </c>
      <c r="K78" s="413">
        <v>0</v>
      </c>
      <c r="L78" s="413">
        <v>0</v>
      </c>
      <c r="M78" s="413">
        <v>0</v>
      </c>
      <c r="N78" s="413">
        <v>0</v>
      </c>
      <c r="O78" s="413">
        <v>0</v>
      </c>
      <c r="P78" s="413">
        <v>0</v>
      </c>
      <c r="Q78" s="413">
        <v>0</v>
      </c>
      <c r="R78" s="413">
        <v>0</v>
      </c>
      <c r="S78" s="413">
        <v>0</v>
      </c>
      <c r="T78" s="413">
        <v>0</v>
      </c>
      <c r="U78" s="413">
        <v>0</v>
      </c>
      <c r="V78" s="413">
        <v>0</v>
      </c>
      <c r="W78" s="413">
        <v>0</v>
      </c>
      <c r="X78" s="413">
        <v>0</v>
      </c>
      <c r="Y78" s="413">
        <v>0</v>
      </c>
      <c r="Z78" s="413">
        <v>0</v>
      </c>
      <c r="AA78" s="413">
        <v>1089.3900232052476</v>
      </c>
      <c r="AB78" s="413">
        <v>2161.8258412571276</v>
      </c>
      <c r="AC78" s="413">
        <v>2447.9884731233306</v>
      </c>
      <c r="AD78" s="413">
        <v>2695.6208224304005</v>
      </c>
      <c r="AE78" s="413">
        <v>3037.4417871062901</v>
      </c>
      <c r="AF78" s="413">
        <v>3347.9013395444817</v>
      </c>
      <c r="AG78" s="413">
        <v>3666.2000633187781</v>
      </c>
      <c r="AH78" s="413">
        <v>3949.8016020491032</v>
      </c>
      <c r="AI78" s="413">
        <v>3990.5965248549096</v>
      </c>
      <c r="AJ78" s="413">
        <v>3848.81418959333</v>
      </c>
      <c r="AK78" s="413">
        <v>4106.0257970894645</v>
      </c>
      <c r="AL78" s="413">
        <v>4385.050215463144</v>
      </c>
      <c r="AM78" s="413">
        <v>4906.6258365083513</v>
      </c>
      <c r="AN78" s="413">
        <v>5249.4847051988918</v>
      </c>
      <c r="AO78" s="413">
        <v>5406.0886812089884</v>
      </c>
      <c r="AP78" s="413">
        <v>5794.8527290617267</v>
      </c>
      <c r="AQ78" s="413">
        <v>5991.8431239793317</v>
      </c>
      <c r="AR78" s="413">
        <v>6289.2136588274798</v>
      </c>
      <c r="AS78" s="413">
        <v>6565.2320683393409</v>
      </c>
      <c r="AT78" s="413">
        <v>6888.9250818769651</v>
      </c>
      <c r="AU78" s="413">
        <v>7924.6895304459777</v>
      </c>
      <c r="AV78" s="413">
        <v>8596.1962659455457</v>
      </c>
      <c r="AW78" s="413">
        <v>9385.9055195437195</v>
      </c>
      <c r="AX78" s="413">
        <v>9959.4709191505026</v>
      </c>
      <c r="AY78" s="413">
        <v>339.51763042424409</v>
      </c>
      <c r="AZ78" s="413">
        <v>0</v>
      </c>
      <c r="BA78" s="413">
        <v>0</v>
      </c>
      <c r="BB78" s="413">
        <v>0</v>
      </c>
      <c r="BC78" s="413">
        <v>0</v>
      </c>
      <c r="BD78" s="413">
        <v>0</v>
      </c>
      <c r="BE78" s="413">
        <v>0</v>
      </c>
      <c r="BF78" s="413">
        <v>0</v>
      </c>
      <c r="BG78" s="413">
        <v>0</v>
      </c>
      <c r="BH78" s="413">
        <v>0</v>
      </c>
      <c r="BI78" s="413">
        <v>0</v>
      </c>
      <c r="BJ78" s="413">
        <v>0</v>
      </c>
      <c r="BK78" s="413">
        <v>0</v>
      </c>
      <c r="BL78" s="413">
        <v>0</v>
      </c>
      <c r="BM78" s="413">
        <v>0</v>
      </c>
      <c r="BN78" s="413">
        <v>0</v>
      </c>
      <c r="BO78" s="413">
        <v>0</v>
      </c>
      <c r="BP78" s="413">
        <v>0</v>
      </c>
      <c r="BQ78" s="413">
        <v>0</v>
      </c>
      <c r="BR78" s="413">
        <v>0</v>
      </c>
      <c r="BS78" s="413">
        <v>0</v>
      </c>
      <c r="BT78" s="413">
        <v>0</v>
      </c>
      <c r="BU78" s="413">
        <v>0</v>
      </c>
      <c r="BV78" s="413">
        <v>0</v>
      </c>
      <c r="BW78" s="413">
        <v>0</v>
      </c>
      <c r="BX78" s="413">
        <v>0</v>
      </c>
      <c r="BY78" s="413">
        <v>0</v>
      </c>
      <c r="BZ78" s="414">
        <v>0</v>
      </c>
    </row>
    <row r="79" spans="1:78" x14ac:dyDescent="0.35">
      <c r="B79" s="417" t="s">
        <v>324</v>
      </c>
      <c r="C79" s="119"/>
      <c r="D79" s="413">
        <v>0</v>
      </c>
      <c r="E79" s="413">
        <v>0</v>
      </c>
      <c r="F79" s="413">
        <v>0</v>
      </c>
      <c r="G79" s="413">
        <v>0</v>
      </c>
      <c r="H79" s="413">
        <v>0</v>
      </c>
      <c r="I79" s="413">
        <v>0</v>
      </c>
      <c r="J79" s="413">
        <v>0</v>
      </c>
      <c r="K79" s="413">
        <v>0</v>
      </c>
      <c r="L79" s="413">
        <v>0</v>
      </c>
      <c r="M79" s="413">
        <v>0</v>
      </c>
      <c r="N79" s="413">
        <v>0</v>
      </c>
      <c r="O79" s="413">
        <v>0</v>
      </c>
      <c r="P79" s="413">
        <v>0</v>
      </c>
      <c r="Q79" s="413">
        <v>0</v>
      </c>
      <c r="R79" s="413">
        <v>0</v>
      </c>
      <c r="S79" s="413">
        <v>0</v>
      </c>
      <c r="T79" s="413">
        <v>0</v>
      </c>
      <c r="U79" s="413">
        <v>0</v>
      </c>
      <c r="V79" s="413">
        <v>0</v>
      </c>
      <c r="W79" s="413">
        <v>0</v>
      </c>
      <c r="X79" s="413">
        <v>0</v>
      </c>
      <c r="Y79" s="413">
        <v>0</v>
      </c>
      <c r="Z79" s="413">
        <v>0</v>
      </c>
      <c r="AA79" s="413">
        <v>0</v>
      </c>
      <c r="AB79" s="413">
        <v>0</v>
      </c>
      <c r="AC79" s="413">
        <v>0</v>
      </c>
      <c r="AD79" s="413">
        <v>0</v>
      </c>
      <c r="AE79" s="413">
        <v>0</v>
      </c>
      <c r="AF79" s="413">
        <v>0</v>
      </c>
      <c r="AG79" s="413">
        <v>0</v>
      </c>
      <c r="AH79" s="413">
        <v>3633.874386859532</v>
      </c>
      <c r="AI79" s="413">
        <v>3671.40630365784</v>
      </c>
      <c r="AJ79" s="413">
        <v>3543.5458316455401</v>
      </c>
      <c r="AK79" s="413">
        <v>3780.0301200768795</v>
      </c>
      <c r="AL79" s="413">
        <v>4029.373039640971</v>
      </c>
      <c r="AM79" s="413">
        <v>4499.6177945752934</v>
      </c>
      <c r="AN79" s="413">
        <v>4773.5780732984567</v>
      </c>
      <c r="AO79" s="413">
        <v>4839.7619956588414</v>
      </c>
      <c r="AP79" s="413">
        <v>5090.3661939099547</v>
      </c>
      <c r="AQ79" s="413">
        <v>5163.1004987816896</v>
      </c>
      <c r="AR79" s="413">
        <v>5338.543991097612</v>
      </c>
      <c r="AS79" s="413">
        <v>5481.0596593202008</v>
      </c>
      <c r="AT79" s="413">
        <v>5654.2454747485908</v>
      </c>
      <c r="AU79" s="413">
        <v>6454.2954178964073</v>
      </c>
      <c r="AV79" s="413">
        <v>6989.1879729561042</v>
      </c>
      <c r="AW79" s="413">
        <v>7659.5258528838212</v>
      </c>
      <c r="AX79" s="413">
        <v>8160.948828713952</v>
      </c>
      <c r="AY79" s="413">
        <v>278.20614476725706</v>
      </c>
      <c r="AZ79" s="413">
        <v>0</v>
      </c>
      <c r="BA79" s="413">
        <v>0</v>
      </c>
      <c r="BB79" s="413">
        <v>0</v>
      </c>
      <c r="BC79" s="413">
        <v>0</v>
      </c>
      <c r="BD79" s="413">
        <v>0</v>
      </c>
      <c r="BE79" s="413">
        <v>0</v>
      </c>
      <c r="BF79" s="413">
        <v>0</v>
      </c>
      <c r="BG79" s="413">
        <v>0</v>
      </c>
      <c r="BH79" s="413">
        <v>0</v>
      </c>
      <c r="BI79" s="413">
        <v>0</v>
      </c>
      <c r="BJ79" s="413">
        <v>0</v>
      </c>
      <c r="BK79" s="413">
        <v>0</v>
      </c>
      <c r="BL79" s="413">
        <v>0</v>
      </c>
      <c r="BM79" s="413">
        <v>0</v>
      </c>
      <c r="BN79" s="413">
        <v>0</v>
      </c>
      <c r="BO79" s="413">
        <v>0</v>
      </c>
      <c r="BP79" s="413">
        <v>0</v>
      </c>
      <c r="BQ79" s="413">
        <v>0</v>
      </c>
      <c r="BR79" s="413">
        <v>0</v>
      </c>
      <c r="BS79" s="413">
        <v>0</v>
      </c>
      <c r="BT79" s="413">
        <v>0</v>
      </c>
      <c r="BU79" s="413">
        <v>0</v>
      </c>
      <c r="BV79" s="413">
        <v>0</v>
      </c>
      <c r="BW79" s="413">
        <v>0</v>
      </c>
      <c r="BX79" s="413">
        <v>0</v>
      </c>
      <c r="BY79" s="413">
        <v>0</v>
      </c>
      <c r="BZ79" s="414">
        <v>0</v>
      </c>
    </row>
    <row r="80" spans="1:78" x14ac:dyDescent="0.35">
      <c r="B80" s="417" t="s">
        <v>323</v>
      </c>
      <c r="C80" s="119"/>
      <c r="D80" s="413">
        <v>0</v>
      </c>
      <c r="E80" s="413">
        <v>0</v>
      </c>
      <c r="F80" s="413">
        <v>0</v>
      </c>
      <c r="G80" s="413">
        <v>0</v>
      </c>
      <c r="H80" s="413">
        <v>0</v>
      </c>
      <c r="I80" s="413">
        <v>0</v>
      </c>
      <c r="J80" s="413">
        <v>0</v>
      </c>
      <c r="K80" s="413">
        <v>0</v>
      </c>
      <c r="L80" s="413">
        <v>0</v>
      </c>
      <c r="M80" s="413">
        <v>0</v>
      </c>
      <c r="N80" s="413">
        <v>0</v>
      </c>
      <c r="O80" s="413">
        <v>0</v>
      </c>
      <c r="P80" s="413">
        <v>0</v>
      </c>
      <c r="Q80" s="413">
        <v>0</v>
      </c>
      <c r="R80" s="413">
        <v>0</v>
      </c>
      <c r="S80" s="413">
        <v>0</v>
      </c>
      <c r="T80" s="413">
        <v>0</v>
      </c>
      <c r="U80" s="413">
        <v>0</v>
      </c>
      <c r="V80" s="413">
        <v>0</v>
      </c>
      <c r="W80" s="413">
        <v>0</v>
      </c>
      <c r="X80" s="413">
        <v>0</v>
      </c>
      <c r="Y80" s="413">
        <v>0</v>
      </c>
      <c r="Z80" s="413">
        <v>0</v>
      </c>
      <c r="AA80" s="413">
        <v>0</v>
      </c>
      <c r="AB80" s="413">
        <v>0</v>
      </c>
      <c r="AC80" s="413">
        <v>0</v>
      </c>
      <c r="AD80" s="413">
        <v>0</v>
      </c>
      <c r="AE80" s="413">
        <v>0</v>
      </c>
      <c r="AF80" s="413">
        <v>0</v>
      </c>
      <c r="AG80" s="413">
        <v>0</v>
      </c>
      <c r="AH80" s="413">
        <v>315.92721518957131</v>
      </c>
      <c r="AI80" s="413">
        <v>319.19022119706949</v>
      </c>
      <c r="AJ80" s="413">
        <v>305.26835794778981</v>
      </c>
      <c r="AK80" s="413">
        <v>325.99567701258513</v>
      </c>
      <c r="AL80" s="413">
        <v>355.67717582217358</v>
      </c>
      <c r="AM80" s="413">
        <v>407.00804193305828</v>
      </c>
      <c r="AN80" s="413">
        <v>475.90663190043546</v>
      </c>
      <c r="AO80" s="413">
        <v>566.3266855501472</v>
      </c>
      <c r="AP80" s="413">
        <v>704.48653515177182</v>
      </c>
      <c r="AQ80" s="413">
        <v>828.74262519764216</v>
      </c>
      <c r="AR80" s="413">
        <v>950.66966772986746</v>
      </c>
      <c r="AS80" s="413">
        <v>1084.1724090191403</v>
      </c>
      <c r="AT80" s="413">
        <v>1234.6796071283741</v>
      </c>
      <c r="AU80" s="413">
        <v>1470.3941125495699</v>
      </c>
      <c r="AV80" s="413">
        <v>1607.0082929894434</v>
      </c>
      <c r="AW80" s="413">
        <v>1726.3796666598978</v>
      </c>
      <c r="AX80" s="413">
        <v>1798.5220904365508</v>
      </c>
      <c r="AY80" s="413">
        <v>61.311485656987053</v>
      </c>
      <c r="AZ80" s="413">
        <v>0</v>
      </c>
      <c r="BA80" s="413">
        <v>0</v>
      </c>
      <c r="BB80" s="413">
        <v>0</v>
      </c>
      <c r="BC80" s="413">
        <v>0</v>
      </c>
      <c r="BD80" s="413">
        <v>0</v>
      </c>
      <c r="BE80" s="413">
        <v>0</v>
      </c>
      <c r="BF80" s="413">
        <v>0</v>
      </c>
      <c r="BG80" s="413">
        <v>0</v>
      </c>
      <c r="BH80" s="413">
        <v>0</v>
      </c>
      <c r="BI80" s="413">
        <v>0</v>
      </c>
      <c r="BJ80" s="413">
        <v>0</v>
      </c>
      <c r="BK80" s="413">
        <v>0</v>
      </c>
      <c r="BL80" s="413">
        <v>0</v>
      </c>
      <c r="BM80" s="413">
        <v>0</v>
      </c>
      <c r="BN80" s="413">
        <v>0</v>
      </c>
      <c r="BO80" s="413">
        <v>0</v>
      </c>
      <c r="BP80" s="413">
        <v>0</v>
      </c>
      <c r="BQ80" s="413">
        <v>0</v>
      </c>
      <c r="BR80" s="413">
        <v>0</v>
      </c>
      <c r="BS80" s="413">
        <v>0</v>
      </c>
      <c r="BT80" s="413">
        <v>0</v>
      </c>
      <c r="BU80" s="413">
        <v>0</v>
      </c>
      <c r="BV80" s="413">
        <v>0</v>
      </c>
      <c r="BW80" s="413">
        <v>0</v>
      </c>
      <c r="BX80" s="413">
        <v>0</v>
      </c>
      <c r="BY80" s="413">
        <v>0</v>
      </c>
      <c r="BZ80" s="414">
        <v>0</v>
      </c>
    </row>
    <row r="81" spans="1:78" ht="26.25" customHeight="1" x14ac:dyDescent="0.35">
      <c r="A81" s="316"/>
      <c r="B81" s="61" t="s">
        <v>478</v>
      </c>
      <c r="C81" s="61"/>
      <c r="D81" s="413">
        <v>0</v>
      </c>
      <c r="E81" s="413">
        <v>0</v>
      </c>
      <c r="F81" s="413">
        <v>0</v>
      </c>
      <c r="G81" s="413">
        <v>0</v>
      </c>
      <c r="H81" s="413">
        <v>0</v>
      </c>
      <c r="I81" s="413">
        <v>0</v>
      </c>
      <c r="J81" s="413">
        <v>0</v>
      </c>
      <c r="K81" s="413">
        <v>0</v>
      </c>
      <c r="L81" s="413">
        <v>0</v>
      </c>
      <c r="M81" s="413">
        <v>0</v>
      </c>
      <c r="N81" s="413">
        <v>0</v>
      </c>
      <c r="O81" s="413">
        <v>0</v>
      </c>
      <c r="P81" s="413">
        <v>0</v>
      </c>
      <c r="Q81" s="413">
        <v>0</v>
      </c>
      <c r="R81" s="413">
        <v>0</v>
      </c>
      <c r="S81" s="413">
        <v>0</v>
      </c>
      <c r="T81" s="413">
        <v>0</v>
      </c>
      <c r="U81" s="413">
        <v>0</v>
      </c>
      <c r="V81" s="413">
        <v>0</v>
      </c>
      <c r="W81" s="413">
        <v>0</v>
      </c>
      <c r="X81" s="413">
        <v>0</v>
      </c>
      <c r="Y81" s="413">
        <v>0</v>
      </c>
      <c r="Z81" s="413">
        <v>0</v>
      </c>
      <c r="AA81" s="413">
        <v>0</v>
      </c>
      <c r="AB81" s="413">
        <v>0</v>
      </c>
      <c r="AC81" s="413">
        <v>0</v>
      </c>
      <c r="AD81" s="413">
        <v>0</v>
      </c>
      <c r="AE81" s="413">
        <v>0</v>
      </c>
      <c r="AF81" s="413">
        <v>0</v>
      </c>
      <c r="AG81" s="413">
        <v>0</v>
      </c>
      <c r="AH81" s="413">
        <v>0</v>
      </c>
      <c r="AI81" s="413">
        <v>12.068336264682186</v>
      </c>
      <c r="AJ81" s="413">
        <v>33.761527978888857</v>
      </c>
      <c r="AK81" s="413">
        <v>79.43204666988548</v>
      </c>
      <c r="AL81" s="413">
        <v>150.91406585684848</v>
      </c>
      <c r="AM81" s="413">
        <v>182.12960168756763</v>
      </c>
      <c r="AN81" s="413">
        <v>257.07564667967148</v>
      </c>
      <c r="AO81" s="413">
        <v>308.98886701779549</v>
      </c>
      <c r="AP81" s="413">
        <v>451.94109682101652</v>
      </c>
      <c r="AQ81" s="413">
        <v>578.13690643438724</v>
      </c>
      <c r="AR81" s="413">
        <v>692.50476233795678</v>
      </c>
      <c r="AS81" s="413">
        <v>841.04443576661743</v>
      </c>
      <c r="AT81" s="413">
        <v>1019.1934458594907</v>
      </c>
      <c r="AU81" s="413">
        <v>1335.2133880202214</v>
      </c>
      <c r="AV81" s="413">
        <v>1630.000498391955</v>
      </c>
      <c r="AW81" s="413">
        <v>1987.0996580214653</v>
      </c>
      <c r="AX81" s="413">
        <v>2294.5683008286155</v>
      </c>
      <c r="AY81" s="413">
        <v>78.76339810223746</v>
      </c>
      <c r="AZ81" s="413">
        <v>0</v>
      </c>
      <c r="BA81" s="413">
        <v>0</v>
      </c>
      <c r="BB81" s="413">
        <v>0</v>
      </c>
      <c r="BC81" s="413">
        <v>0</v>
      </c>
      <c r="BD81" s="413">
        <v>0</v>
      </c>
      <c r="BE81" s="413">
        <v>0</v>
      </c>
      <c r="BF81" s="413">
        <v>0</v>
      </c>
      <c r="BG81" s="413">
        <v>0</v>
      </c>
      <c r="BH81" s="413">
        <v>0</v>
      </c>
      <c r="BI81" s="413">
        <v>0</v>
      </c>
      <c r="BJ81" s="413">
        <v>0</v>
      </c>
      <c r="BK81" s="413">
        <v>0</v>
      </c>
      <c r="BL81" s="413">
        <v>0</v>
      </c>
      <c r="BM81" s="413">
        <v>0</v>
      </c>
      <c r="BN81" s="413">
        <v>0</v>
      </c>
      <c r="BO81" s="413">
        <v>0</v>
      </c>
      <c r="BP81" s="413">
        <v>0</v>
      </c>
      <c r="BQ81" s="413">
        <v>0</v>
      </c>
      <c r="BR81" s="413">
        <v>0</v>
      </c>
      <c r="BS81" s="413">
        <v>0</v>
      </c>
      <c r="BT81" s="413">
        <v>0</v>
      </c>
      <c r="BU81" s="413">
        <v>0</v>
      </c>
      <c r="BV81" s="413">
        <v>0</v>
      </c>
      <c r="BW81" s="413">
        <v>0</v>
      </c>
      <c r="BX81" s="413">
        <v>0</v>
      </c>
      <c r="BY81" s="413">
        <v>0</v>
      </c>
      <c r="BZ81" s="414">
        <v>0</v>
      </c>
    </row>
    <row r="82" spans="1:78" x14ac:dyDescent="0.35">
      <c r="A82" s="316"/>
      <c r="B82" s="417" t="s">
        <v>324</v>
      </c>
      <c r="C82" s="61"/>
      <c r="D82" s="413">
        <v>0</v>
      </c>
      <c r="E82" s="413">
        <v>0</v>
      </c>
      <c r="F82" s="413">
        <v>0</v>
      </c>
      <c r="G82" s="413">
        <v>0</v>
      </c>
      <c r="H82" s="413">
        <v>0</v>
      </c>
      <c r="I82" s="413">
        <v>0</v>
      </c>
      <c r="J82" s="413">
        <v>0</v>
      </c>
      <c r="K82" s="413">
        <v>0</v>
      </c>
      <c r="L82" s="413">
        <v>0</v>
      </c>
      <c r="M82" s="413">
        <v>0</v>
      </c>
      <c r="N82" s="413">
        <v>0</v>
      </c>
      <c r="O82" s="413">
        <v>0</v>
      </c>
      <c r="P82" s="413">
        <v>0</v>
      </c>
      <c r="Q82" s="413">
        <v>0</v>
      </c>
      <c r="R82" s="413">
        <v>0</v>
      </c>
      <c r="S82" s="413">
        <v>0</v>
      </c>
      <c r="T82" s="413">
        <v>0</v>
      </c>
      <c r="U82" s="413">
        <v>0</v>
      </c>
      <c r="V82" s="413">
        <v>0</v>
      </c>
      <c r="W82" s="413">
        <v>0</v>
      </c>
      <c r="X82" s="413">
        <v>0</v>
      </c>
      <c r="Y82" s="413">
        <v>0</v>
      </c>
      <c r="Z82" s="413">
        <v>0</v>
      </c>
      <c r="AA82" s="413">
        <v>0</v>
      </c>
      <c r="AB82" s="413">
        <v>0</v>
      </c>
      <c r="AC82" s="413">
        <v>0</v>
      </c>
      <c r="AD82" s="413">
        <v>0</v>
      </c>
      <c r="AE82" s="413">
        <v>0</v>
      </c>
      <c r="AF82" s="413">
        <v>0</v>
      </c>
      <c r="AG82" s="413">
        <v>0</v>
      </c>
      <c r="AH82" s="413">
        <v>0</v>
      </c>
      <c r="AI82" s="413">
        <v>11.655747454509241</v>
      </c>
      <c r="AJ82" s="413">
        <v>32.616976780892927</v>
      </c>
      <c r="AK82" s="413">
        <v>76.736516449181693</v>
      </c>
      <c r="AL82" s="413">
        <v>145.68204543202674</v>
      </c>
      <c r="AM82" s="413">
        <v>175.67218410541145</v>
      </c>
      <c r="AN82" s="413">
        <v>247.11415666124307</v>
      </c>
      <c r="AO82" s="413">
        <v>295.15368180001724</v>
      </c>
      <c r="AP82" s="413">
        <v>428.67916860889574</v>
      </c>
      <c r="AQ82" s="413">
        <v>544.43992358793184</v>
      </c>
      <c r="AR82" s="413">
        <v>647.69897125918226</v>
      </c>
      <c r="AS82" s="413">
        <v>780.96104797585747</v>
      </c>
      <c r="AT82" s="413">
        <v>940.087424437859</v>
      </c>
      <c r="AU82" s="413">
        <v>1227.7158163211514</v>
      </c>
      <c r="AV82" s="413">
        <v>1500.7636817049702</v>
      </c>
      <c r="AW82" s="413">
        <v>1829.7235807407192</v>
      </c>
      <c r="AX82" s="413">
        <v>2109.9967507382607</v>
      </c>
      <c r="AY82" s="413">
        <v>72.427791324760463</v>
      </c>
      <c r="AZ82" s="413">
        <v>0</v>
      </c>
      <c r="BA82" s="413">
        <v>0</v>
      </c>
      <c r="BB82" s="413">
        <v>0</v>
      </c>
      <c r="BC82" s="413">
        <v>0</v>
      </c>
      <c r="BD82" s="413">
        <v>0</v>
      </c>
      <c r="BE82" s="413">
        <v>0</v>
      </c>
      <c r="BF82" s="413">
        <v>0</v>
      </c>
      <c r="BG82" s="413">
        <v>0</v>
      </c>
      <c r="BH82" s="413">
        <v>0</v>
      </c>
      <c r="BI82" s="413">
        <v>0</v>
      </c>
      <c r="BJ82" s="413">
        <v>0</v>
      </c>
      <c r="BK82" s="413">
        <v>0</v>
      </c>
      <c r="BL82" s="413">
        <v>0</v>
      </c>
      <c r="BM82" s="413">
        <v>0</v>
      </c>
      <c r="BN82" s="413">
        <v>0</v>
      </c>
      <c r="BO82" s="413">
        <v>0</v>
      </c>
      <c r="BP82" s="413">
        <v>0</v>
      </c>
      <c r="BQ82" s="413">
        <v>0</v>
      </c>
      <c r="BR82" s="413">
        <v>0</v>
      </c>
      <c r="BS82" s="413">
        <v>0</v>
      </c>
      <c r="BT82" s="413">
        <v>0</v>
      </c>
      <c r="BU82" s="413">
        <v>0</v>
      </c>
      <c r="BV82" s="413">
        <v>0</v>
      </c>
      <c r="BW82" s="413">
        <v>0</v>
      </c>
      <c r="BX82" s="413">
        <v>0</v>
      </c>
      <c r="BY82" s="413">
        <v>0</v>
      </c>
      <c r="BZ82" s="414">
        <v>0</v>
      </c>
    </row>
    <row r="83" spans="1:78" x14ac:dyDescent="0.35">
      <c r="A83" s="316"/>
      <c r="B83" s="417" t="s">
        <v>323</v>
      </c>
      <c r="C83" s="61"/>
      <c r="D83" s="413">
        <v>0</v>
      </c>
      <c r="E83" s="413">
        <v>0</v>
      </c>
      <c r="F83" s="413">
        <v>0</v>
      </c>
      <c r="G83" s="413">
        <v>0</v>
      </c>
      <c r="H83" s="413">
        <v>0</v>
      </c>
      <c r="I83" s="413">
        <v>0</v>
      </c>
      <c r="J83" s="413">
        <v>0</v>
      </c>
      <c r="K83" s="413">
        <v>0</v>
      </c>
      <c r="L83" s="413">
        <v>0</v>
      </c>
      <c r="M83" s="413">
        <v>0</v>
      </c>
      <c r="N83" s="413">
        <v>0</v>
      </c>
      <c r="O83" s="413">
        <v>0</v>
      </c>
      <c r="P83" s="413">
        <v>0</v>
      </c>
      <c r="Q83" s="413">
        <v>0</v>
      </c>
      <c r="R83" s="413">
        <v>0</v>
      </c>
      <c r="S83" s="413">
        <v>0</v>
      </c>
      <c r="T83" s="413">
        <v>0</v>
      </c>
      <c r="U83" s="413">
        <v>0</v>
      </c>
      <c r="V83" s="413">
        <v>0</v>
      </c>
      <c r="W83" s="413">
        <v>0</v>
      </c>
      <c r="X83" s="413">
        <v>0</v>
      </c>
      <c r="Y83" s="413">
        <v>0</v>
      </c>
      <c r="Z83" s="413">
        <v>0</v>
      </c>
      <c r="AA83" s="413">
        <v>0</v>
      </c>
      <c r="AB83" s="413">
        <v>0</v>
      </c>
      <c r="AC83" s="413">
        <v>0</v>
      </c>
      <c r="AD83" s="413">
        <v>0</v>
      </c>
      <c r="AE83" s="413">
        <v>0</v>
      </c>
      <c r="AF83" s="413">
        <v>0</v>
      </c>
      <c r="AG83" s="413">
        <v>0</v>
      </c>
      <c r="AH83" s="413">
        <v>0</v>
      </c>
      <c r="AI83" s="413">
        <v>0.41258881017294635</v>
      </c>
      <c r="AJ83" s="413">
        <v>1.1445511979959309</v>
      </c>
      <c r="AK83" s="413">
        <v>2.6955302207037857</v>
      </c>
      <c r="AL83" s="413">
        <v>5.232020424821731</v>
      </c>
      <c r="AM83" s="413">
        <v>6.4574175821561965</v>
      </c>
      <c r="AN83" s="413">
        <v>9.9614900184284068</v>
      </c>
      <c r="AO83" s="413">
        <v>13.835185217778193</v>
      </c>
      <c r="AP83" s="413">
        <v>23.261928212120761</v>
      </c>
      <c r="AQ83" s="413">
        <v>33.696982846455406</v>
      </c>
      <c r="AR83" s="413">
        <v>44.805791078774526</v>
      </c>
      <c r="AS83" s="413">
        <v>60.083387790759971</v>
      </c>
      <c r="AT83" s="413">
        <v>79.106021421631752</v>
      </c>
      <c r="AU83" s="413">
        <v>107.49757169906998</v>
      </c>
      <c r="AV83" s="413">
        <v>129.23681668698495</v>
      </c>
      <c r="AW83" s="413">
        <v>157.37607728074607</v>
      </c>
      <c r="AX83" s="413">
        <v>184.57155009035483</v>
      </c>
      <c r="AY83" s="413">
        <v>6.3356067774770084</v>
      </c>
      <c r="AZ83" s="413">
        <v>0</v>
      </c>
      <c r="BA83" s="413">
        <v>0</v>
      </c>
      <c r="BB83" s="413">
        <v>0</v>
      </c>
      <c r="BC83" s="413">
        <v>0</v>
      </c>
      <c r="BD83" s="413">
        <v>0</v>
      </c>
      <c r="BE83" s="413">
        <v>0</v>
      </c>
      <c r="BF83" s="413">
        <v>0</v>
      </c>
      <c r="BG83" s="413">
        <v>0</v>
      </c>
      <c r="BH83" s="413">
        <v>0</v>
      </c>
      <c r="BI83" s="413">
        <v>0</v>
      </c>
      <c r="BJ83" s="413">
        <v>0</v>
      </c>
      <c r="BK83" s="413">
        <v>0</v>
      </c>
      <c r="BL83" s="413">
        <v>0</v>
      </c>
      <c r="BM83" s="413">
        <v>0</v>
      </c>
      <c r="BN83" s="413">
        <v>0</v>
      </c>
      <c r="BO83" s="413">
        <v>0</v>
      </c>
      <c r="BP83" s="413">
        <v>0</v>
      </c>
      <c r="BQ83" s="413">
        <v>0</v>
      </c>
      <c r="BR83" s="413">
        <v>0</v>
      </c>
      <c r="BS83" s="413">
        <v>0</v>
      </c>
      <c r="BT83" s="413">
        <v>0</v>
      </c>
      <c r="BU83" s="413">
        <v>0</v>
      </c>
      <c r="BV83" s="413">
        <v>0</v>
      </c>
      <c r="BW83" s="413">
        <v>0</v>
      </c>
      <c r="BX83" s="413">
        <v>0</v>
      </c>
      <c r="BY83" s="413">
        <v>0</v>
      </c>
      <c r="BZ83" s="414">
        <v>0</v>
      </c>
    </row>
    <row r="84" spans="1:78" s="232" customFormat="1" ht="26.25" customHeight="1" x14ac:dyDescent="0.35">
      <c r="B84" s="226" t="s">
        <v>168</v>
      </c>
      <c r="C84" s="223"/>
      <c r="D84" s="409">
        <v>1387.404142036225</v>
      </c>
      <c r="E84" s="409">
        <v>2036.8528050755956</v>
      </c>
      <c r="F84" s="409">
        <v>2081.222899693701</v>
      </c>
      <c r="G84" s="409">
        <v>1789.490389469607</v>
      </c>
      <c r="H84" s="409">
        <v>2052.4012997708292</v>
      </c>
      <c r="I84" s="409">
        <v>2155.2117544903322</v>
      </c>
      <c r="J84" s="409">
        <v>2102.1564827955758</v>
      </c>
      <c r="K84" s="409">
        <v>2382.5078025311714</v>
      </c>
      <c r="L84" s="409">
        <v>2175.986992648448</v>
      </c>
      <c r="M84" s="409">
        <v>2394.6354184324532</v>
      </c>
      <c r="N84" s="409">
        <v>2799.4974122163239</v>
      </c>
      <c r="O84" s="409">
        <v>2725.8189014317531</v>
      </c>
      <c r="P84" s="409">
        <v>2760.2433482154402</v>
      </c>
      <c r="Q84" s="409">
        <v>3059.4980261900214</v>
      </c>
      <c r="R84" s="409">
        <v>3099.0357520251664</v>
      </c>
      <c r="S84" s="409">
        <v>3615.6754078066847</v>
      </c>
      <c r="T84" s="409">
        <v>3623.7815654874075</v>
      </c>
      <c r="U84" s="409">
        <v>4256.5197735361417</v>
      </c>
      <c r="V84" s="409">
        <v>4270.2431119446937</v>
      </c>
      <c r="W84" s="409">
        <v>5124.0953952733862</v>
      </c>
      <c r="X84" s="409">
        <v>5260.4812417077683</v>
      </c>
      <c r="Y84" s="409">
        <v>5414.3073282993937</v>
      </c>
      <c r="Z84" s="409">
        <v>4811.0142956584368</v>
      </c>
      <c r="AA84" s="409">
        <v>3863.1446207509161</v>
      </c>
      <c r="AB84" s="409">
        <v>3205.2377013740884</v>
      </c>
      <c r="AC84" s="409">
        <v>3103.9886962732462</v>
      </c>
      <c r="AD84" s="409">
        <v>2912.6892138293911</v>
      </c>
      <c r="AE84" s="409">
        <v>2881.0288294141997</v>
      </c>
      <c r="AF84" s="409">
        <v>2951.3341430901451</v>
      </c>
      <c r="AG84" s="409">
        <v>3060.5301083758845</v>
      </c>
      <c r="AH84" s="409">
        <f t="shared" ref="AH84:BY84" si="36">SUM(AH85:AH86)</f>
        <v>3272.6927559835426</v>
      </c>
      <c r="AI84" s="409">
        <f t="shared" si="36"/>
        <v>2634.9200844556103</v>
      </c>
      <c r="AJ84" s="409">
        <f t="shared" si="36"/>
        <v>2208.0039298193315</v>
      </c>
      <c r="AK84" s="409">
        <f t="shared" si="36"/>
        <v>2077.4535282893125</v>
      </c>
      <c r="AL84" s="409">
        <f t="shared" si="36"/>
        <v>1577.4791034847935</v>
      </c>
      <c r="AM84" s="409">
        <f t="shared" si="36"/>
        <v>720.36334995828975</v>
      </c>
      <c r="AN84" s="409">
        <f t="shared" si="36"/>
        <v>717.24105423628339</v>
      </c>
      <c r="AO84" s="409">
        <f t="shared" si="36"/>
        <v>671.5033645426106</v>
      </c>
      <c r="AP84" s="409">
        <f t="shared" si="36"/>
        <v>418.19141430146891</v>
      </c>
      <c r="AQ84" s="409">
        <f t="shared" si="36"/>
        <v>427.16971432465522</v>
      </c>
      <c r="AR84" s="409">
        <f t="shared" si="36"/>
        <v>398.9484503071472</v>
      </c>
      <c r="AS84" s="409">
        <f t="shared" si="36"/>
        <v>393.20886153243379</v>
      </c>
      <c r="AT84" s="409">
        <f t="shared" si="36"/>
        <v>386.02018465756373</v>
      </c>
      <c r="AU84" s="409">
        <f t="shared" si="36"/>
        <v>461.71405115080148</v>
      </c>
      <c r="AV84" s="409">
        <f t="shared" si="36"/>
        <v>599.44834181302622</v>
      </c>
      <c r="AW84" s="409">
        <f t="shared" si="36"/>
        <v>587.32992509315341</v>
      </c>
      <c r="AX84" s="409">
        <f t="shared" si="36"/>
        <v>543.65320148327885</v>
      </c>
      <c r="AY84" s="409">
        <f t="shared" si="36"/>
        <v>18.521669159844205</v>
      </c>
      <c r="AZ84" s="409">
        <f t="shared" si="36"/>
        <v>0</v>
      </c>
      <c r="BA84" s="409">
        <f t="shared" si="36"/>
        <v>0</v>
      </c>
      <c r="BB84" s="409">
        <f t="shared" si="36"/>
        <v>0</v>
      </c>
      <c r="BC84" s="409">
        <f t="shared" si="36"/>
        <v>0</v>
      </c>
      <c r="BD84" s="409">
        <f t="shared" si="36"/>
        <v>0</v>
      </c>
      <c r="BE84" s="409">
        <f t="shared" si="36"/>
        <v>0</v>
      </c>
      <c r="BF84" s="409">
        <f t="shared" si="36"/>
        <v>0</v>
      </c>
      <c r="BG84" s="409">
        <f t="shared" si="36"/>
        <v>0</v>
      </c>
      <c r="BH84" s="409">
        <f t="shared" si="36"/>
        <v>0</v>
      </c>
      <c r="BI84" s="409">
        <f t="shared" si="36"/>
        <v>0</v>
      </c>
      <c r="BJ84" s="409">
        <f t="shared" si="36"/>
        <v>0</v>
      </c>
      <c r="BK84" s="409">
        <f t="shared" si="36"/>
        <v>0</v>
      </c>
      <c r="BL84" s="409">
        <f t="shared" si="36"/>
        <v>0</v>
      </c>
      <c r="BM84" s="409">
        <f t="shared" si="36"/>
        <v>0</v>
      </c>
      <c r="BN84" s="409">
        <f t="shared" si="36"/>
        <v>0</v>
      </c>
      <c r="BO84" s="409">
        <f t="shared" si="36"/>
        <v>0</v>
      </c>
      <c r="BP84" s="409">
        <f t="shared" si="36"/>
        <v>0</v>
      </c>
      <c r="BQ84" s="409">
        <f t="shared" si="36"/>
        <v>0</v>
      </c>
      <c r="BR84" s="409">
        <f t="shared" si="36"/>
        <v>0</v>
      </c>
      <c r="BS84" s="409">
        <f t="shared" si="36"/>
        <v>0</v>
      </c>
      <c r="BT84" s="409">
        <f t="shared" si="36"/>
        <v>0</v>
      </c>
      <c r="BU84" s="409">
        <f t="shared" si="36"/>
        <v>0</v>
      </c>
      <c r="BV84" s="409">
        <f t="shared" si="36"/>
        <v>0</v>
      </c>
      <c r="BW84" s="409">
        <f t="shared" si="36"/>
        <v>0</v>
      </c>
      <c r="BX84" s="409">
        <f t="shared" si="36"/>
        <v>0</v>
      </c>
      <c r="BY84" s="409">
        <f t="shared" si="36"/>
        <v>0</v>
      </c>
      <c r="BZ84" s="410">
        <f t="shared" ref="BZ84" si="37">SUM(BZ85:BZ86)</f>
        <v>0</v>
      </c>
    </row>
    <row r="85" spans="1:78" x14ac:dyDescent="0.35">
      <c r="A85" s="316"/>
      <c r="B85" s="331" t="s">
        <v>324</v>
      </c>
      <c r="C85" s="61"/>
      <c r="D85" s="413">
        <v>0</v>
      </c>
      <c r="E85" s="413">
        <v>0</v>
      </c>
      <c r="F85" s="413">
        <v>0</v>
      </c>
      <c r="G85" s="413">
        <v>0</v>
      </c>
      <c r="H85" s="413">
        <v>0</v>
      </c>
      <c r="I85" s="413">
        <v>0</v>
      </c>
      <c r="J85" s="413">
        <v>0</v>
      </c>
      <c r="K85" s="413">
        <v>0</v>
      </c>
      <c r="L85" s="413">
        <v>0</v>
      </c>
      <c r="M85" s="413">
        <v>0</v>
      </c>
      <c r="N85" s="413">
        <v>0</v>
      </c>
      <c r="O85" s="413">
        <v>0</v>
      </c>
      <c r="P85" s="413">
        <v>0</v>
      </c>
      <c r="Q85" s="413">
        <v>0</v>
      </c>
      <c r="R85" s="413">
        <v>0</v>
      </c>
      <c r="S85" s="413">
        <v>0</v>
      </c>
      <c r="T85" s="413">
        <v>0</v>
      </c>
      <c r="U85" s="413">
        <v>0</v>
      </c>
      <c r="V85" s="413">
        <v>0</v>
      </c>
      <c r="W85" s="413">
        <v>0</v>
      </c>
      <c r="X85" s="413">
        <v>0</v>
      </c>
      <c r="Y85" s="413">
        <v>0</v>
      </c>
      <c r="Z85" s="413">
        <v>0</v>
      </c>
      <c r="AA85" s="413">
        <v>0</v>
      </c>
      <c r="AB85" s="413">
        <v>0</v>
      </c>
      <c r="AC85" s="413">
        <v>0</v>
      </c>
      <c r="AD85" s="413">
        <v>0</v>
      </c>
      <c r="AE85" s="413">
        <v>0</v>
      </c>
      <c r="AF85" s="413">
        <v>0</v>
      </c>
      <c r="AG85" s="413">
        <v>0</v>
      </c>
      <c r="AH85" s="413">
        <v>3254.2029664017145</v>
      </c>
      <c r="AI85" s="413">
        <v>2619.2426821169533</v>
      </c>
      <c r="AJ85" s="413">
        <v>2195.8089440858421</v>
      </c>
      <c r="AK85" s="413">
        <v>2068.0608959843494</v>
      </c>
      <c r="AL85" s="413">
        <v>1572.1678522649293</v>
      </c>
      <c r="AM85" s="413">
        <v>716.59740213661132</v>
      </c>
      <c r="AN85" s="413">
        <v>711.30523236923898</v>
      </c>
      <c r="AO85" s="413">
        <v>668.62137585358653</v>
      </c>
      <c r="AP85" s="413">
        <v>417.13537537646522</v>
      </c>
      <c r="AQ85" s="413">
        <v>425.08825711657164</v>
      </c>
      <c r="AR85" s="413">
        <v>396.19854955065534</v>
      </c>
      <c r="AS85" s="413">
        <v>389.65828008810303</v>
      </c>
      <c r="AT85" s="413">
        <v>382.68073500329518</v>
      </c>
      <c r="AU85" s="413">
        <v>458.92235904954509</v>
      </c>
      <c r="AV85" s="413">
        <v>596.21823170049993</v>
      </c>
      <c r="AW85" s="413">
        <v>583.17897625625858</v>
      </c>
      <c r="AX85" s="413">
        <v>541.71849258120312</v>
      </c>
      <c r="AY85" s="413">
        <v>18.455755746463975</v>
      </c>
      <c r="AZ85" s="413">
        <v>0</v>
      </c>
      <c r="BA85" s="413">
        <v>0</v>
      </c>
      <c r="BB85" s="413">
        <v>0</v>
      </c>
      <c r="BC85" s="413">
        <v>0</v>
      </c>
      <c r="BD85" s="413">
        <v>0</v>
      </c>
      <c r="BE85" s="413">
        <v>0</v>
      </c>
      <c r="BF85" s="413">
        <v>0</v>
      </c>
      <c r="BG85" s="413">
        <v>0</v>
      </c>
      <c r="BH85" s="413">
        <v>0</v>
      </c>
      <c r="BI85" s="413">
        <v>0</v>
      </c>
      <c r="BJ85" s="413">
        <v>0</v>
      </c>
      <c r="BK85" s="413">
        <v>0</v>
      </c>
      <c r="BL85" s="413">
        <v>0</v>
      </c>
      <c r="BM85" s="413">
        <v>0</v>
      </c>
      <c r="BN85" s="413">
        <v>0</v>
      </c>
      <c r="BO85" s="413">
        <v>0</v>
      </c>
      <c r="BP85" s="413">
        <v>0</v>
      </c>
      <c r="BQ85" s="413">
        <v>0</v>
      </c>
      <c r="BR85" s="413">
        <v>0</v>
      </c>
      <c r="BS85" s="413">
        <v>0</v>
      </c>
      <c r="BT85" s="413">
        <v>0</v>
      </c>
      <c r="BU85" s="413">
        <v>0</v>
      </c>
      <c r="BV85" s="413">
        <v>0</v>
      </c>
      <c r="BW85" s="413">
        <v>0</v>
      </c>
      <c r="BX85" s="413">
        <v>0</v>
      </c>
      <c r="BY85" s="413">
        <v>0</v>
      </c>
      <c r="BZ85" s="414">
        <v>0</v>
      </c>
    </row>
    <row r="86" spans="1:78" x14ac:dyDescent="0.35">
      <c r="A86" s="316"/>
      <c r="B86" s="331" t="s">
        <v>323</v>
      </c>
      <c r="C86" s="61"/>
      <c r="D86" s="413">
        <v>0</v>
      </c>
      <c r="E86" s="413">
        <v>0</v>
      </c>
      <c r="F86" s="413">
        <v>0</v>
      </c>
      <c r="G86" s="413">
        <v>0</v>
      </c>
      <c r="H86" s="413">
        <v>0</v>
      </c>
      <c r="I86" s="413">
        <v>0</v>
      </c>
      <c r="J86" s="413">
        <v>0</v>
      </c>
      <c r="K86" s="413">
        <v>0</v>
      </c>
      <c r="L86" s="413">
        <v>0</v>
      </c>
      <c r="M86" s="413">
        <v>0</v>
      </c>
      <c r="N86" s="413">
        <v>0</v>
      </c>
      <c r="O86" s="413">
        <v>0</v>
      </c>
      <c r="P86" s="413">
        <v>0</v>
      </c>
      <c r="Q86" s="413">
        <v>0</v>
      </c>
      <c r="R86" s="413">
        <v>0</v>
      </c>
      <c r="S86" s="413">
        <v>0</v>
      </c>
      <c r="T86" s="413">
        <v>0</v>
      </c>
      <c r="U86" s="413">
        <v>0</v>
      </c>
      <c r="V86" s="413">
        <v>0</v>
      </c>
      <c r="W86" s="413">
        <v>0</v>
      </c>
      <c r="X86" s="413">
        <v>0</v>
      </c>
      <c r="Y86" s="413">
        <v>0</v>
      </c>
      <c r="Z86" s="413">
        <v>0</v>
      </c>
      <c r="AA86" s="413">
        <v>0</v>
      </c>
      <c r="AB86" s="413">
        <v>0</v>
      </c>
      <c r="AC86" s="413">
        <v>0</v>
      </c>
      <c r="AD86" s="413">
        <v>0</v>
      </c>
      <c r="AE86" s="413">
        <v>0</v>
      </c>
      <c r="AF86" s="413">
        <v>0</v>
      </c>
      <c r="AG86" s="413">
        <v>0</v>
      </c>
      <c r="AH86" s="413">
        <v>18.489789581827925</v>
      </c>
      <c r="AI86" s="413">
        <v>15.677402338657147</v>
      </c>
      <c r="AJ86" s="413">
        <v>12.194985733489563</v>
      </c>
      <c r="AK86" s="413">
        <v>9.3926323049632128</v>
      </c>
      <c r="AL86" s="413">
        <v>5.3112512198643502</v>
      </c>
      <c r="AM86" s="413">
        <v>3.7659478216784388</v>
      </c>
      <c r="AN86" s="413">
        <v>5.9358218670444609</v>
      </c>
      <c r="AO86" s="413">
        <v>2.8819886890240798</v>
      </c>
      <c r="AP86" s="413">
        <v>1.0560389250037094</v>
      </c>
      <c r="AQ86" s="413">
        <v>2.0814572080835738</v>
      </c>
      <c r="AR86" s="413">
        <v>2.7499007564918596</v>
      </c>
      <c r="AS86" s="413">
        <v>3.5505814443307826</v>
      </c>
      <c r="AT86" s="413">
        <v>3.339449654268535</v>
      </c>
      <c r="AU86" s="413">
        <v>2.7916921012564124</v>
      </c>
      <c r="AV86" s="413">
        <v>3.2301101125263321</v>
      </c>
      <c r="AW86" s="413">
        <v>4.1509488368948597</v>
      </c>
      <c r="AX86" s="413">
        <v>1.9347089020757251</v>
      </c>
      <c r="AY86" s="413">
        <v>6.5913413380228478E-2</v>
      </c>
      <c r="AZ86" s="413">
        <v>0</v>
      </c>
      <c r="BA86" s="413">
        <v>0</v>
      </c>
      <c r="BB86" s="413">
        <v>0</v>
      </c>
      <c r="BC86" s="413">
        <v>0</v>
      </c>
      <c r="BD86" s="413">
        <v>0</v>
      </c>
      <c r="BE86" s="413">
        <v>0</v>
      </c>
      <c r="BF86" s="413">
        <v>0</v>
      </c>
      <c r="BG86" s="413">
        <v>0</v>
      </c>
      <c r="BH86" s="413">
        <v>0</v>
      </c>
      <c r="BI86" s="413">
        <v>0</v>
      </c>
      <c r="BJ86" s="413">
        <v>0</v>
      </c>
      <c r="BK86" s="413">
        <v>0</v>
      </c>
      <c r="BL86" s="413">
        <v>0</v>
      </c>
      <c r="BM86" s="413">
        <v>0</v>
      </c>
      <c r="BN86" s="413">
        <v>0</v>
      </c>
      <c r="BO86" s="413">
        <v>0</v>
      </c>
      <c r="BP86" s="413">
        <v>0</v>
      </c>
      <c r="BQ86" s="413">
        <v>0</v>
      </c>
      <c r="BR86" s="413">
        <v>0</v>
      </c>
      <c r="BS86" s="413">
        <v>0</v>
      </c>
      <c r="BT86" s="413">
        <v>0</v>
      </c>
      <c r="BU86" s="413">
        <v>0</v>
      </c>
      <c r="BV86" s="413">
        <v>0</v>
      </c>
      <c r="BW86" s="413">
        <v>0</v>
      </c>
      <c r="BX86" s="413">
        <v>0</v>
      </c>
      <c r="BY86" s="413">
        <v>0</v>
      </c>
      <c r="BZ86" s="414">
        <v>0</v>
      </c>
    </row>
    <row r="87" spans="1:78" s="232" customFormat="1" ht="25.5" customHeight="1" x14ac:dyDescent="0.35">
      <c r="A87" s="358"/>
      <c r="B87" s="88" t="s">
        <v>479</v>
      </c>
      <c r="C87" s="88"/>
      <c r="D87" s="409">
        <v>0</v>
      </c>
      <c r="E87" s="409">
        <v>0</v>
      </c>
      <c r="F87" s="409">
        <v>0</v>
      </c>
      <c r="G87" s="409">
        <v>0</v>
      </c>
      <c r="H87" s="409">
        <v>0</v>
      </c>
      <c r="I87" s="409">
        <v>0</v>
      </c>
      <c r="J87" s="409">
        <v>0</v>
      </c>
      <c r="K87" s="409">
        <v>0</v>
      </c>
      <c r="L87" s="409">
        <v>0</v>
      </c>
      <c r="M87" s="409">
        <v>0</v>
      </c>
      <c r="N87" s="409">
        <v>0</v>
      </c>
      <c r="O87" s="409">
        <v>0</v>
      </c>
      <c r="P87" s="409">
        <v>0</v>
      </c>
      <c r="Q87" s="409">
        <v>0</v>
      </c>
      <c r="R87" s="409">
        <v>0</v>
      </c>
      <c r="S87" s="409">
        <v>0</v>
      </c>
      <c r="T87" s="409">
        <v>0</v>
      </c>
      <c r="U87" s="409">
        <v>0</v>
      </c>
      <c r="V87" s="409">
        <v>0</v>
      </c>
      <c r="W87" s="409">
        <v>0</v>
      </c>
      <c r="X87" s="409">
        <v>0</v>
      </c>
      <c r="Y87" s="409">
        <v>0</v>
      </c>
      <c r="Z87" s="409">
        <v>0</v>
      </c>
      <c r="AA87" s="409">
        <v>0</v>
      </c>
      <c r="AB87" s="409">
        <v>0</v>
      </c>
      <c r="AC87" s="409">
        <v>0</v>
      </c>
      <c r="AD87" s="409">
        <v>0</v>
      </c>
      <c r="AE87" s="409">
        <v>78.606286683487269</v>
      </c>
      <c r="AF87" s="409">
        <v>201.65643596138992</v>
      </c>
      <c r="AG87" s="409">
        <v>232.66041396152357</v>
      </c>
      <c r="AH87" s="409">
        <f t="shared" ref="AH87:BO87" si="38">SUM(AH88:AH89)</f>
        <v>324.44798873974776</v>
      </c>
      <c r="AI87" s="409">
        <f t="shared" si="38"/>
        <v>341.93619416599529</v>
      </c>
      <c r="AJ87" s="409">
        <f t="shared" si="38"/>
        <v>364.62450217199967</v>
      </c>
      <c r="AK87" s="409">
        <f t="shared" si="38"/>
        <v>397.16023334942741</v>
      </c>
      <c r="AL87" s="409">
        <f t="shared" si="38"/>
        <v>438.50502154631442</v>
      </c>
      <c r="AM87" s="409">
        <f t="shared" si="38"/>
        <v>494.74011204682552</v>
      </c>
      <c r="AN87" s="409">
        <f t="shared" si="38"/>
        <v>606.69852616402466</v>
      </c>
      <c r="AO87" s="409">
        <f t="shared" si="38"/>
        <v>647.17353249396535</v>
      </c>
      <c r="AP87" s="409">
        <f t="shared" si="38"/>
        <v>665.83549204423821</v>
      </c>
      <c r="AQ87" s="409">
        <f t="shared" si="38"/>
        <v>653.30068018926579</v>
      </c>
      <c r="AR87" s="409">
        <f t="shared" si="38"/>
        <v>657.20501536740619</v>
      </c>
      <c r="AS87" s="409">
        <f t="shared" si="38"/>
        <v>667.90991711531581</v>
      </c>
      <c r="AT87" s="409">
        <f t="shared" si="38"/>
        <v>765.17634461614193</v>
      </c>
      <c r="AU87" s="409">
        <f t="shared" si="38"/>
        <v>1006.457020981047</v>
      </c>
      <c r="AV87" s="409">
        <f t="shared" si="38"/>
        <v>1054.1644926363881</v>
      </c>
      <c r="AW87" s="409">
        <f t="shared" si="38"/>
        <v>1131.5981073769428</v>
      </c>
      <c r="AX87" s="409">
        <f t="shared" si="38"/>
        <v>1233.413996051828</v>
      </c>
      <c r="AY87" s="409">
        <f t="shared" si="38"/>
        <v>1266.2833032305084</v>
      </c>
      <c r="AZ87" s="409">
        <f t="shared" si="38"/>
        <v>1349.296120343804</v>
      </c>
      <c r="BA87" s="409">
        <f t="shared" si="38"/>
        <v>1476.9672253277854</v>
      </c>
      <c r="BB87" s="409">
        <f t="shared" si="38"/>
        <v>1434.867186697375</v>
      </c>
      <c r="BC87" s="409">
        <f t="shared" si="38"/>
        <v>1460.5269476733597</v>
      </c>
      <c r="BD87" s="409">
        <f t="shared" si="38"/>
        <v>1442.2034246008654</v>
      </c>
      <c r="BE87" s="409">
        <f t="shared" si="38"/>
        <v>1460.457931448977</v>
      </c>
      <c r="BF87" s="409">
        <f t="shared" si="38"/>
        <v>1314.4867054591898</v>
      </c>
      <c r="BG87" s="409">
        <f t="shared" si="38"/>
        <v>1257.3205155089113</v>
      </c>
      <c r="BH87" s="409">
        <f t="shared" si="38"/>
        <v>1200.2175268033614</v>
      </c>
      <c r="BI87" s="409">
        <f t="shared" si="38"/>
        <v>1146.511792286891</v>
      </c>
      <c r="BJ87" s="409">
        <f t="shared" si="38"/>
        <v>1115.7568060664887</v>
      </c>
      <c r="BK87" s="409">
        <f t="shared" si="38"/>
        <v>1082.4977286691712</v>
      </c>
      <c r="BL87" s="409">
        <f t="shared" si="38"/>
        <v>1042.2554617819615</v>
      </c>
      <c r="BM87" s="409">
        <f t="shared" si="38"/>
        <v>1049.4616581081791</v>
      </c>
      <c r="BN87" s="409">
        <f t="shared" si="38"/>
        <v>1009.8431099398773</v>
      </c>
      <c r="BO87" s="409">
        <f t="shared" si="38"/>
        <v>987.01369528664202</v>
      </c>
      <c r="BP87" s="409">
        <f t="shared" ref="BP87:BX87" si="39">SUM(BP88:BP89)</f>
        <v>973.70894133264903</v>
      </c>
      <c r="BQ87" s="409">
        <f t="shared" si="39"/>
        <v>928.06363799713631</v>
      </c>
      <c r="BR87" s="409">
        <f t="shared" si="39"/>
        <v>782.26228469696116</v>
      </c>
      <c r="BS87" s="409">
        <f t="shared" si="39"/>
        <v>496.3280144693984</v>
      </c>
      <c r="BT87" s="409">
        <f t="shared" si="39"/>
        <v>242.2774181039251</v>
      </c>
      <c r="BU87" s="409">
        <f t="shared" si="39"/>
        <v>121.50813581975551</v>
      </c>
      <c r="BV87" s="409">
        <f t="shared" si="39"/>
        <v>105.23607714658888</v>
      </c>
      <c r="BW87" s="409">
        <f t="shared" si="39"/>
        <v>100.67710526009232</v>
      </c>
      <c r="BX87" s="409">
        <f t="shared" si="39"/>
        <v>94.777123214646181</v>
      </c>
      <c r="BY87" s="409">
        <f>SUM(BY88:BY89)</f>
        <v>89.321115900433881</v>
      </c>
      <c r="BZ87" s="410">
        <f>SUM(BZ88:BZ89)</f>
        <v>83.682479696809494</v>
      </c>
    </row>
    <row r="88" spans="1:78" x14ac:dyDescent="0.35">
      <c r="B88" s="331" t="s">
        <v>324</v>
      </c>
      <c r="C88" s="331"/>
      <c r="D88" s="413">
        <v>0</v>
      </c>
      <c r="E88" s="413">
        <v>0</v>
      </c>
      <c r="F88" s="413">
        <v>0</v>
      </c>
      <c r="G88" s="413">
        <v>0</v>
      </c>
      <c r="H88" s="413">
        <v>0</v>
      </c>
      <c r="I88" s="413">
        <v>0</v>
      </c>
      <c r="J88" s="413">
        <v>0</v>
      </c>
      <c r="K88" s="413">
        <v>0</v>
      </c>
      <c r="L88" s="413">
        <v>0</v>
      </c>
      <c r="M88" s="413">
        <v>0</v>
      </c>
      <c r="N88" s="413">
        <v>0</v>
      </c>
      <c r="O88" s="413">
        <v>0</v>
      </c>
      <c r="P88" s="413">
        <v>0</v>
      </c>
      <c r="Q88" s="413">
        <v>0</v>
      </c>
      <c r="R88" s="413">
        <v>0</v>
      </c>
      <c r="S88" s="413">
        <v>0</v>
      </c>
      <c r="T88" s="413">
        <v>0</v>
      </c>
      <c r="U88" s="413">
        <v>0</v>
      </c>
      <c r="V88" s="413">
        <v>0</v>
      </c>
      <c r="W88" s="413">
        <v>0</v>
      </c>
      <c r="X88" s="413">
        <v>0</v>
      </c>
      <c r="Y88" s="413">
        <v>0</v>
      </c>
      <c r="Z88" s="413">
        <v>0</v>
      </c>
      <c r="AA88" s="413">
        <v>0</v>
      </c>
      <c r="AB88" s="413">
        <v>0</v>
      </c>
      <c r="AC88" s="413">
        <v>0</v>
      </c>
      <c r="AD88" s="413">
        <v>0</v>
      </c>
      <c r="AE88" s="413">
        <v>0</v>
      </c>
      <c r="AF88" s="413">
        <v>0</v>
      </c>
      <c r="AG88" s="413">
        <v>0</v>
      </c>
      <c r="AH88" s="413">
        <v>305.93853698576368</v>
      </c>
      <c r="AI88" s="413">
        <v>319.72940830984106</v>
      </c>
      <c r="AJ88" s="413">
        <v>336.20011416202561</v>
      </c>
      <c r="AK88" s="413">
        <v>362.30523696045185</v>
      </c>
      <c r="AL88" s="413">
        <v>397.89831998939803</v>
      </c>
      <c r="AM88" s="413">
        <v>447.17747256231934</v>
      </c>
      <c r="AN88" s="413">
        <v>546.83291207860634</v>
      </c>
      <c r="AO88" s="413">
        <v>581.28387465972958</v>
      </c>
      <c r="AP88" s="413">
        <v>593.99718372669508</v>
      </c>
      <c r="AQ88" s="413">
        <v>578.17839133706161</v>
      </c>
      <c r="AR88" s="413">
        <v>576.53514556905429</v>
      </c>
      <c r="AS88" s="413">
        <v>581.93141249638143</v>
      </c>
      <c r="AT88" s="413">
        <v>663.36377208420083</v>
      </c>
      <c r="AU88" s="413">
        <v>875.06609520237782</v>
      </c>
      <c r="AV88" s="413">
        <v>901.89021414533204</v>
      </c>
      <c r="AW88" s="413">
        <v>964.4915181614125</v>
      </c>
      <c r="AX88" s="413">
        <v>1062.6870036862119</v>
      </c>
      <c r="AY88" s="413">
        <v>1094.8922355211905</v>
      </c>
      <c r="AZ88" s="413">
        <v>1193.3110535880933</v>
      </c>
      <c r="BA88" s="413">
        <v>1275.2972944780313</v>
      </c>
      <c r="BB88" s="413">
        <v>1224.6691371943764</v>
      </c>
      <c r="BC88" s="413">
        <v>1251.1593257744905</v>
      </c>
      <c r="BD88" s="413">
        <v>1210.3435370945351</v>
      </c>
      <c r="BE88" s="413">
        <v>1227.9909975656542</v>
      </c>
      <c r="BF88" s="413">
        <v>1091.2275338743834</v>
      </c>
      <c r="BG88" s="413">
        <v>1029.1025792152284</v>
      </c>
      <c r="BH88" s="413">
        <v>1037.7981178246307</v>
      </c>
      <c r="BI88" s="413">
        <v>983.15883365447507</v>
      </c>
      <c r="BJ88" s="413">
        <v>948.83677527000509</v>
      </c>
      <c r="BK88" s="413">
        <v>840.58690170752516</v>
      </c>
      <c r="BL88" s="413">
        <v>836.09583168099084</v>
      </c>
      <c r="BM88" s="413">
        <v>837.33673403727823</v>
      </c>
      <c r="BN88" s="413">
        <v>816.591946468988</v>
      </c>
      <c r="BO88" s="413">
        <v>797.24863912897285</v>
      </c>
      <c r="BP88" s="413">
        <v>798.62683899977685</v>
      </c>
      <c r="BQ88" s="413">
        <v>771.88958788068771</v>
      </c>
      <c r="BR88" s="413">
        <v>635.09309452286743</v>
      </c>
      <c r="BS88" s="413">
        <v>360.83173499651389</v>
      </c>
      <c r="BT88" s="413">
        <v>121.03979910344513</v>
      </c>
      <c r="BU88" s="413">
        <v>13.657287894885727</v>
      </c>
      <c r="BV88" s="413">
        <v>2.6054343369144669E-18</v>
      </c>
      <c r="BW88" s="413">
        <v>-6.3608462206239972E-18</v>
      </c>
      <c r="BX88" s="413">
        <v>2.1383076425471816E-18</v>
      </c>
      <c r="BY88" s="413">
        <v>0</v>
      </c>
      <c r="BZ88" s="414">
        <v>0</v>
      </c>
    </row>
    <row r="89" spans="1:78" x14ac:dyDescent="0.35">
      <c r="B89" s="331" t="s">
        <v>323</v>
      </c>
      <c r="C89" s="331"/>
      <c r="D89" s="413">
        <v>0</v>
      </c>
      <c r="E89" s="413">
        <v>0</v>
      </c>
      <c r="F89" s="413">
        <v>0</v>
      </c>
      <c r="G89" s="413">
        <v>0</v>
      </c>
      <c r="H89" s="413">
        <v>0</v>
      </c>
      <c r="I89" s="413">
        <v>0</v>
      </c>
      <c r="J89" s="413">
        <v>0</v>
      </c>
      <c r="K89" s="413">
        <v>0</v>
      </c>
      <c r="L89" s="413">
        <v>0</v>
      </c>
      <c r="M89" s="413">
        <v>0</v>
      </c>
      <c r="N89" s="413">
        <v>0</v>
      </c>
      <c r="O89" s="413">
        <v>0</v>
      </c>
      <c r="P89" s="413">
        <v>0</v>
      </c>
      <c r="Q89" s="413">
        <v>0</v>
      </c>
      <c r="R89" s="413">
        <v>0</v>
      </c>
      <c r="S89" s="413">
        <v>0</v>
      </c>
      <c r="T89" s="413">
        <v>0</v>
      </c>
      <c r="U89" s="413">
        <v>0</v>
      </c>
      <c r="V89" s="413">
        <v>0</v>
      </c>
      <c r="W89" s="413">
        <v>0</v>
      </c>
      <c r="X89" s="413">
        <v>0</v>
      </c>
      <c r="Y89" s="413">
        <v>0</v>
      </c>
      <c r="Z89" s="413">
        <v>0</v>
      </c>
      <c r="AA89" s="413">
        <v>0</v>
      </c>
      <c r="AB89" s="413">
        <v>0</v>
      </c>
      <c r="AC89" s="413">
        <v>0</v>
      </c>
      <c r="AD89" s="413">
        <v>0</v>
      </c>
      <c r="AE89" s="413">
        <v>0</v>
      </c>
      <c r="AF89" s="413">
        <v>0</v>
      </c>
      <c r="AG89" s="413">
        <v>0</v>
      </c>
      <c r="AH89" s="413">
        <v>18.509451753984084</v>
      </c>
      <c r="AI89" s="413">
        <v>22.206785856154234</v>
      </c>
      <c r="AJ89" s="413">
        <v>28.424388009974066</v>
      </c>
      <c r="AK89" s="413">
        <v>34.854996388975579</v>
      </c>
      <c r="AL89" s="413">
        <v>40.606701556916406</v>
      </c>
      <c r="AM89" s="413">
        <v>47.56263948450615</v>
      </c>
      <c r="AN89" s="413">
        <v>59.86561408541835</v>
      </c>
      <c r="AO89" s="413">
        <v>65.889657834235763</v>
      </c>
      <c r="AP89" s="413">
        <v>71.838308317543095</v>
      </c>
      <c r="AQ89" s="413">
        <v>75.122288852204193</v>
      </c>
      <c r="AR89" s="413">
        <v>80.669869798351939</v>
      </c>
      <c r="AS89" s="413">
        <v>85.978504618934394</v>
      </c>
      <c r="AT89" s="413">
        <v>101.81257253194104</v>
      </c>
      <c r="AU89" s="413">
        <v>131.39092577866921</v>
      </c>
      <c r="AV89" s="413">
        <v>152.27427849105607</v>
      </c>
      <c r="AW89" s="413">
        <v>167.10658921553036</v>
      </c>
      <c r="AX89" s="413">
        <v>170.7269923656161</v>
      </c>
      <c r="AY89" s="413">
        <v>171.39106770931801</v>
      </c>
      <c r="AZ89" s="413">
        <v>155.98506675571059</v>
      </c>
      <c r="BA89" s="413">
        <v>201.66993084975414</v>
      </c>
      <c r="BB89" s="413">
        <v>210.19804950299869</v>
      </c>
      <c r="BC89" s="413">
        <v>209.36762189886923</v>
      </c>
      <c r="BD89" s="413">
        <v>231.85988750633038</v>
      </c>
      <c r="BE89" s="413">
        <v>232.46693388332275</v>
      </c>
      <c r="BF89" s="413">
        <v>223.2591715848063</v>
      </c>
      <c r="BG89" s="413">
        <v>228.21793629368295</v>
      </c>
      <c r="BH89" s="413">
        <v>162.41940897873067</v>
      </c>
      <c r="BI89" s="413">
        <v>163.35295863241603</v>
      </c>
      <c r="BJ89" s="413">
        <v>166.92003079648359</v>
      </c>
      <c r="BK89" s="413">
        <v>241.91082696164614</v>
      </c>
      <c r="BL89" s="413">
        <v>206.15963010097065</v>
      </c>
      <c r="BM89" s="413">
        <v>212.1249240709009</v>
      </c>
      <c r="BN89" s="413">
        <v>193.25116347088934</v>
      </c>
      <c r="BO89" s="413">
        <v>189.76505615766914</v>
      </c>
      <c r="BP89" s="413">
        <v>175.08210233287218</v>
      </c>
      <c r="BQ89" s="413">
        <v>156.17405011644854</v>
      </c>
      <c r="BR89" s="413">
        <v>147.16919017409367</v>
      </c>
      <c r="BS89" s="413">
        <v>135.49627947288451</v>
      </c>
      <c r="BT89" s="413">
        <v>121.23761900047997</v>
      </c>
      <c r="BU89" s="413">
        <v>107.85084792486978</v>
      </c>
      <c r="BV89" s="413">
        <v>105.23607714658888</v>
      </c>
      <c r="BW89" s="413">
        <v>100.67710526009232</v>
      </c>
      <c r="BX89" s="413">
        <v>94.777123214646181</v>
      </c>
      <c r="BY89" s="413">
        <v>89.321115900433881</v>
      </c>
      <c r="BZ89" s="414">
        <v>83.682479696809494</v>
      </c>
    </row>
    <row r="90" spans="1:78" ht="26.25" customHeight="1" x14ac:dyDescent="0.35">
      <c r="A90" s="316"/>
      <c r="B90" s="411" t="s">
        <v>480</v>
      </c>
      <c r="C90" s="415"/>
      <c r="D90" s="409">
        <v>0</v>
      </c>
      <c r="E90" s="409">
        <v>0</v>
      </c>
      <c r="F90" s="409">
        <v>0</v>
      </c>
      <c r="G90" s="409">
        <v>0</v>
      </c>
      <c r="H90" s="409">
        <v>0</v>
      </c>
      <c r="I90" s="409">
        <v>0</v>
      </c>
      <c r="J90" s="409">
        <v>0</v>
      </c>
      <c r="K90" s="409">
        <v>0</v>
      </c>
      <c r="L90" s="409">
        <v>0</v>
      </c>
      <c r="M90" s="409">
        <v>0</v>
      </c>
      <c r="N90" s="409">
        <v>0</v>
      </c>
      <c r="O90" s="409">
        <v>0</v>
      </c>
      <c r="P90" s="409">
        <v>0</v>
      </c>
      <c r="Q90" s="409">
        <v>0</v>
      </c>
      <c r="R90" s="409">
        <v>0</v>
      </c>
      <c r="S90" s="409">
        <v>0</v>
      </c>
      <c r="T90" s="409">
        <v>0</v>
      </c>
      <c r="U90" s="409">
        <v>0</v>
      </c>
      <c r="V90" s="409">
        <v>0</v>
      </c>
      <c r="W90" s="409">
        <v>0</v>
      </c>
      <c r="X90" s="409">
        <v>0</v>
      </c>
      <c r="Y90" s="409">
        <v>0</v>
      </c>
      <c r="Z90" s="409">
        <v>0</v>
      </c>
      <c r="AA90" s="409">
        <v>0</v>
      </c>
      <c r="AB90" s="409">
        <v>0</v>
      </c>
      <c r="AC90" s="409">
        <v>0</v>
      </c>
      <c r="AD90" s="409">
        <v>0</v>
      </c>
      <c r="AE90" s="409">
        <v>0</v>
      </c>
      <c r="AF90" s="409">
        <v>0</v>
      </c>
      <c r="AG90" s="409">
        <v>0</v>
      </c>
      <c r="AH90" s="409">
        <f>AH91</f>
        <v>611.27881936474216</v>
      </c>
      <c r="AI90" s="409">
        <f t="shared" ref="AI90:BG90" si="40">AI91</f>
        <v>587.32569821453308</v>
      </c>
      <c r="AJ90" s="409">
        <f t="shared" si="40"/>
        <v>580.69828123688842</v>
      </c>
      <c r="AK90" s="409">
        <f t="shared" si="40"/>
        <v>604.90558617835859</v>
      </c>
      <c r="AL90" s="409">
        <f t="shared" si="40"/>
        <v>737.48571805516519</v>
      </c>
      <c r="AM90" s="409">
        <f t="shared" si="40"/>
        <v>829.0974405180317</v>
      </c>
      <c r="AN90" s="409">
        <f t="shared" si="40"/>
        <v>907.4770327792404</v>
      </c>
      <c r="AO90" s="409">
        <f t="shared" si="40"/>
        <v>1051.0487445014776</v>
      </c>
      <c r="AP90" s="409">
        <f t="shared" si="40"/>
        <v>1259.2467726731384</v>
      </c>
      <c r="AQ90" s="409">
        <f t="shared" si="40"/>
        <v>1299.2089279774332</v>
      </c>
      <c r="AR90" s="409">
        <f t="shared" si="40"/>
        <v>1604.4394855028006</v>
      </c>
      <c r="AS90" s="409">
        <f t="shared" si="40"/>
        <v>1741.2288803794715</v>
      </c>
      <c r="AT90" s="409">
        <f t="shared" si="40"/>
        <v>1931.0503931629773</v>
      </c>
      <c r="AU90" s="409">
        <f t="shared" si="40"/>
        <v>2361.6439408873148</v>
      </c>
      <c r="AV90" s="409">
        <f t="shared" si="40"/>
        <v>3127.341761271804</v>
      </c>
      <c r="AW90" s="409">
        <f t="shared" si="40"/>
        <v>3794.3122284100159</v>
      </c>
      <c r="AX90" s="409">
        <f t="shared" si="40"/>
        <v>4386.2495017870442</v>
      </c>
      <c r="AY90" s="409">
        <f t="shared" si="40"/>
        <v>4973.0681694181685</v>
      </c>
      <c r="AZ90" s="409">
        <f t="shared" si="40"/>
        <v>5224.2004348134042</v>
      </c>
      <c r="BA90" s="409">
        <f t="shared" si="40"/>
        <v>5440.1491570913486</v>
      </c>
      <c r="BB90" s="409">
        <f t="shared" si="40"/>
        <v>5609.8816470384727</v>
      </c>
      <c r="BC90" s="409">
        <f t="shared" si="40"/>
        <v>5879.9099071142928</v>
      </c>
      <c r="BD90" s="409">
        <f t="shared" si="40"/>
        <v>6256.7984755038506</v>
      </c>
      <c r="BE90" s="409">
        <f t="shared" si="40"/>
        <v>6699.2259675356154</v>
      </c>
      <c r="BF90" s="409">
        <f t="shared" si="40"/>
        <v>6551.5391553369309</v>
      </c>
      <c r="BG90" s="409">
        <f t="shared" si="40"/>
        <v>6722.8409569500491</v>
      </c>
      <c r="BH90" s="445">
        <f t="shared" ref="BH90:BX90" si="41">+BH94</f>
        <v>6163.9462333986348</v>
      </c>
      <c r="BI90" s="409">
        <f t="shared" si="41"/>
        <v>5772.2083252473703</v>
      </c>
      <c r="BJ90" s="409">
        <f t="shared" si="41"/>
        <v>5648.8592560667876</v>
      </c>
      <c r="BK90" s="409">
        <f t="shared" si="41"/>
        <v>6093.558475878528</v>
      </c>
      <c r="BL90" s="409">
        <f t="shared" si="41"/>
        <v>5988.300810138885</v>
      </c>
      <c r="BM90" s="409">
        <f t="shared" si="41"/>
        <v>5770.7647337922335</v>
      </c>
      <c r="BN90" s="409">
        <f t="shared" si="41"/>
        <v>5269.4166134554462</v>
      </c>
      <c r="BO90" s="409">
        <f t="shared" si="41"/>
        <v>4530.3213275782518</v>
      </c>
      <c r="BP90" s="409">
        <f t="shared" si="41"/>
        <v>2733.1813562227039</v>
      </c>
      <c r="BQ90" s="409">
        <f t="shared" si="41"/>
        <v>1070.4715585988035</v>
      </c>
      <c r="BR90" s="409">
        <f t="shared" si="41"/>
        <v>489.30118102196593</v>
      </c>
      <c r="BS90" s="409">
        <f t="shared" si="41"/>
        <v>245.82019726082032</v>
      </c>
      <c r="BT90" s="409">
        <f t="shared" si="41"/>
        <v>94.107341087674143</v>
      </c>
      <c r="BU90" s="409">
        <f t="shared" si="41"/>
        <v>19.934579407136109</v>
      </c>
      <c r="BV90" s="409">
        <f t="shared" si="41"/>
        <v>0</v>
      </c>
      <c r="BW90" s="409">
        <f t="shared" si="41"/>
        <v>0</v>
      </c>
      <c r="BX90" s="409">
        <f t="shared" si="41"/>
        <v>0</v>
      </c>
      <c r="BY90" s="409">
        <f>+BY94</f>
        <v>0</v>
      </c>
      <c r="BZ90" s="410">
        <f>+BZ94</f>
        <v>0</v>
      </c>
    </row>
    <row r="91" spans="1:78" ht="24" customHeight="1" x14ac:dyDescent="0.35">
      <c r="A91" s="316"/>
      <c r="B91" s="415" t="s">
        <v>481</v>
      </c>
      <c r="C91" s="421"/>
      <c r="D91" s="413">
        <v>0</v>
      </c>
      <c r="E91" s="413">
        <v>0</v>
      </c>
      <c r="F91" s="413">
        <v>0</v>
      </c>
      <c r="G91" s="413">
        <v>0</v>
      </c>
      <c r="H91" s="413">
        <v>0</v>
      </c>
      <c r="I91" s="413">
        <v>0</v>
      </c>
      <c r="J91" s="413">
        <v>0</v>
      </c>
      <c r="K91" s="413">
        <v>0</v>
      </c>
      <c r="L91" s="413">
        <v>0</v>
      </c>
      <c r="M91" s="413">
        <v>0</v>
      </c>
      <c r="N91" s="413">
        <v>0</v>
      </c>
      <c r="O91" s="413">
        <v>0</v>
      </c>
      <c r="P91" s="413">
        <v>0</v>
      </c>
      <c r="Q91" s="413">
        <v>0</v>
      </c>
      <c r="R91" s="413">
        <v>0</v>
      </c>
      <c r="S91" s="413">
        <v>0</v>
      </c>
      <c r="T91" s="413">
        <v>0</v>
      </c>
      <c r="U91" s="413">
        <v>0</v>
      </c>
      <c r="V91" s="413">
        <v>0</v>
      </c>
      <c r="W91" s="413">
        <v>0</v>
      </c>
      <c r="X91" s="413">
        <v>0</v>
      </c>
      <c r="Y91" s="413">
        <v>0</v>
      </c>
      <c r="Z91" s="413">
        <v>0</v>
      </c>
      <c r="AA91" s="413">
        <v>0</v>
      </c>
      <c r="AB91" s="413">
        <v>0</v>
      </c>
      <c r="AC91" s="413">
        <v>0</v>
      </c>
      <c r="AD91" s="413">
        <v>0</v>
      </c>
      <c r="AE91" s="413">
        <v>0</v>
      </c>
      <c r="AF91" s="413">
        <v>0</v>
      </c>
      <c r="AG91" s="413">
        <v>0</v>
      </c>
      <c r="AH91" s="413">
        <f>SUM(AH92:AH93)</f>
        <v>611.27881936474216</v>
      </c>
      <c r="AI91" s="413">
        <f t="shared" ref="AI91:BM91" si="42">SUM(AI92:AI93)</f>
        <v>587.32569821453308</v>
      </c>
      <c r="AJ91" s="413">
        <f t="shared" si="42"/>
        <v>580.69828123688842</v>
      </c>
      <c r="AK91" s="413">
        <f t="shared" si="42"/>
        <v>604.90558617835859</v>
      </c>
      <c r="AL91" s="413">
        <f t="shared" si="42"/>
        <v>737.48571805516519</v>
      </c>
      <c r="AM91" s="413">
        <f t="shared" si="42"/>
        <v>829.0974405180317</v>
      </c>
      <c r="AN91" s="413">
        <f t="shared" si="42"/>
        <v>907.4770327792404</v>
      </c>
      <c r="AO91" s="413">
        <f t="shared" si="42"/>
        <v>1051.0487445014776</v>
      </c>
      <c r="AP91" s="413">
        <f t="shared" si="42"/>
        <v>1259.2467726731384</v>
      </c>
      <c r="AQ91" s="413">
        <f t="shared" si="42"/>
        <v>1299.2089279774332</v>
      </c>
      <c r="AR91" s="413">
        <f t="shared" si="42"/>
        <v>1604.4394855028006</v>
      </c>
      <c r="AS91" s="413">
        <f t="shared" si="42"/>
        <v>1741.2288803794715</v>
      </c>
      <c r="AT91" s="413">
        <f t="shared" si="42"/>
        <v>1931.0503931629773</v>
      </c>
      <c r="AU91" s="413">
        <f t="shared" si="42"/>
        <v>2361.6439408873148</v>
      </c>
      <c r="AV91" s="413">
        <f t="shared" si="42"/>
        <v>3127.341761271804</v>
      </c>
      <c r="AW91" s="413">
        <f t="shared" si="42"/>
        <v>3794.3122284100159</v>
      </c>
      <c r="AX91" s="413">
        <f t="shared" si="42"/>
        <v>4386.2495017870442</v>
      </c>
      <c r="AY91" s="413">
        <f t="shared" si="42"/>
        <v>4973.0681694181685</v>
      </c>
      <c r="AZ91" s="413">
        <f t="shared" si="42"/>
        <v>5224.2004348134042</v>
      </c>
      <c r="BA91" s="413">
        <f t="shared" si="42"/>
        <v>5440.1491570913486</v>
      </c>
      <c r="BB91" s="413">
        <f t="shared" si="42"/>
        <v>5609.8816470384727</v>
      </c>
      <c r="BC91" s="413">
        <f t="shared" si="42"/>
        <v>5879.9099071142928</v>
      </c>
      <c r="BD91" s="413">
        <f t="shared" si="42"/>
        <v>6256.7984755038506</v>
      </c>
      <c r="BE91" s="413">
        <f t="shared" si="42"/>
        <v>6699.2259675356154</v>
      </c>
      <c r="BF91" s="413">
        <f t="shared" si="42"/>
        <v>6551.5391553369309</v>
      </c>
      <c r="BG91" s="413">
        <f t="shared" si="42"/>
        <v>6722.8409569500491</v>
      </c>
      <c r="BH91" s="413">
        <f t="shared" si="42"/>
        <v>6620.509046983494</v>
      </c>
      <c r="BI91" s="413">
        <f t="shared" si="42"/>
        <v>6403.6730973865442</v>
      </c>
      <c r="BJ91" s="413">
        <f t="shared" si="42"/>
        <v>6290.7104690251927</v>
      </c>
      <c r="BK91" s="413">
        <f t="shared" si="42"/>
        <v>6503.4320640578762</v>
      </c>
      <c r="BL91" s="413">
        <f t="shared" si="42"/>
        <v>6250.4979483126881</v>
      </c>
      <c r="BM91" s="413">
        <f t="shared" si="42"/>
        <v>6032.4849044607981</v>
      </c>
      <c r="BN91" s="413">
        <v>0</v>
      </c>
      <c r="BO91" s="413">
        <v>0</v>
      </c>
      <c r="BP91" s="413">
        <v>0</v>
      </c>
      <c r="BQ91" s="413">
        <v>0</v>
      </c>
      <c r="BR91" s="413">
        <v>0</v>
      </c>
      <c r="BS91" s="413">
        <v>0</v>
      </c>
      <c r="BT91" s="413">
        <v>0</v>
      </c>
      <c r="BU91" s="413">
        <v>0</v>
      </c>
      <c r="BV91" s="413">
        <v>0</v>
      </c>
      <c r="BW91" s="413">
        <v>0</v>
      </c>
      <c r="BX91" s="413">
        <v>0</v>
      </c>
      <c r="BY91" s="413">
        <v>0</v>
      </c>
      <c r="BZ91" s="414">
        <v>0</v>
      </c>
    </row>
    <row r="92" spans="1:78" x14ac:dyDescent="0.35">
      <c r="A92" s="316"/>
      <c r="B92" s="289" t="s">
        <v>482</v>
      </c>
      <c r="C92" s="415"/>
      <c r="D92" s="413">
        <v>0</v>
      </c>
      <c r="E92" s="413">
        <v>0</v>
      </c>
      <c r="F92" s="413">
        <v>0</v>
      </c>
      <c r="G92" s="413">
        <v>0</v>
      </c>
      <c r="H92" s="413">
        <v>0</v>
      </c>
      <c r="I92" s="413">
        <v>0</v>
      </c>
      <c r="J92" s="413">
        <v>0</v>
      </c>
      <c r="K92" s="413">
        <v>0</v>
      </c>
      <c r="L92" s="413">
        <v>0</v>
      </c>
      <c r="M92" s="413">
        <v>0</v>
      </c>
      <c r="N92" s="413">
        <v>0</v>
      </c>
      <c r="O92" s="413">
        <v>0</v>
      </c>
      <c r="P92" s="413">
        <v>0</v>
      </c>
      <c r="Q92" s="413">
        <v>0</v>
      </c>
      <c r="R92" s="413">
        <v>0</v>
      </c>
      <c r="S92" s="413">
        <v>0</v>
      </c>
      <c r="T92" s="413">
        <v>0</v>
      </c>
      <c r="U92" s="413">
        <v>0</v>
      </c>
      <c r="V92" s="413">
        <v>0</v>
      </c>
      <c r="W92" s="413">
        <v>0</v>
      </c>
      <c r="X92" s="413">
        <v>0</v>
      </c>
      <c r="Y92" s="413">
        <v>0</v>
      </c>
      <c r="Z92" s="413">
        <v>0</v>
      </c>
      <c r="AA92" s="413">
        <v>0</v>
      </c>
      <c r="AB92" s="413">
        <v>0</v>
      </c>
      <c r="AC92" s="413">
        <v>0</v>
      </c>
      <c r="AD92" s="413">
        <v>0</v>
      </c>
      <c r="AE92" s="413">
        <v>0</v>
      </c>
      <c r="AF92" s="413">
        <v>0</v>
      </c>
      <c r="AG92" s="413">
        <v>0</v>
      </c>
      <c r="AH92" s="413">
        <v>465.51233167007291</v>
      </c>
      <c r="AI92" s="413">
        <v>450.55122054813495</v>
      </c>
      <c r="AJ92" s="413">
        <v>442.27601652344407</v>
      </c>
      <c r="AK92" s="413">
        <v>461.31688642895028</v>
      </c>
      <c r="AL92" s="413">
        <v>563.79217055954712</v>
      </c>
      <c r="AM92" s="413">
        <v>633.37607751049632</v>
      </c>
      <c r="AN92" s="413">
        <v>694.10424603511308</v>
      </c>
      <c r="AO92" s="413">
        <v>805.31744081015984</v>
      </c>
      <c r="AP92" s="413">
        <v>962.54113235868829</v>
      </c>
      <c r="AQ92" s="413">
        <v>993.77309823146084</v>
      </c>
      <c r="AR92" s="413">
        <v>1226.1907985060263</v>
      </c>
      <c r="AS92" s="413">
        <v>1359.0079066376363</v>
      </c>
      <c r="AT92" s="413">
        <v>1639.0830523982481</v>
      </c>
      <c r="AU92" s="413">
        <v>1907.546571267095</v>
      </c>
      <c r="AV92" s="413">
        <v>2687.6365215353262</v>
      </c>
      <c r="AW92" s="413">
        <v>3369.503734644009</v>
      </c>
      <c r="AX92" s="413">
        <v>3932.9931174471935</v>
      </c>
      <c r="AY92" s="413">
        <v>4411.2442049028941</v>
      </c>
      <c r="AZ92" s="413">
        <v>4483.8446845703866</v>
      </c>
      <c r="BA92" s="413">
        <v>4677.1382940690228</v>
      </c>
      <c r="BB92" s="413">
        <v>4950.9246552345776</v>
      </c>
      <c r="BC92" s="413">
        <v>5231.1022723376727</v>
      </c>
      <c r="BD92" s="413">
        <v>5619.7426307252763</v>
      </c>
      <c r="BE92" s="413">
        <v>6085.3526717056584</v>
      </c>
      <c r="BF92" s="413">
        <v>5965.428277622942</v>
      </c>
      <c r="BG92" s="413">
        <v>6134.5084216565183</v>
      </c>
      <c r="BH92" s="413">
        <v>6088.6205388661865</v>
      </c>
      <c r="BI92" s="413">
        <v>6011.4035440860162</v>
      </c>
      <c r="BJ92" s="413">
        <v>5915.2931186946744</v>
      </c>
      <c r="BK92" s="413">
        <v>6084.0890293548673</v>
      </c>
      <c r="BL92" s="413">
        <v>5936.9160332056817</v>
      </c>
      <c r="BM92" s="413">
        <v>5945.6615753810511</v>
      </c>
      <c r="BN92" s="413">
        <v>0</v>
      </c>
      <c r="BO92" s="413">
        <v>0</v>
      </c>
      <c r="BP92" s="413">
        <v>0</v>
      </c>
      <c r="BQ92" s="413">
        <v>0</v>
      </c>
      <c r="BR92" s="413">
        <v>0</v>
      </c>
      <c r="BS92" s="413">
        <v>0</v>
      </c>
      <c r="BT92" s="413">
        <v>0</v>
      </c>
      <c r="BU92" s="413">
        <v>0</v>
      </c>
      <c r="BV92" s="413">
        <v>0</v>
      </c>
      <c r="BW92" s="413">
        <v>0</v>
      </c>
      <c r="BX92" s="413">
        <v>0</v>
      </c>
      <c r="BY92" s="413">
        <v>0</v>
      </c>
      <c r="BZ92" s="414">
        <v>0</v>
      </c>
    </row>
    <row r="93" spans="1:78" x14ac:dyDescent="0.35">
      <c r="A93" s="316"/>
      <c r="B93" s="289" t="s">
        <v>483</v>
      </c>
      <c r="C93" s="415"/>
      <c r="D93" s="413">
        <v>0</v>
      </c>
      <c r="E93" s="413">
        <v>0</v>
      </c>
      <c r="F93" s="413">
        <v>0</v>
      </c>
      <c r="G93" s="413">
        <v>0</v>
      </c>
      <c r="H93" s="413">
        <v>0</v>
      </c>
      <c r="I93" s="413">
        <v>0</v>
      </c>
      <c r="J93" s="413">
        <v>0</v>
      </c>
      <c r="K93" s="413">
        <v>0</v>
      </c>
      <c r="L93" s="413">
        <v>0</v>
      </c>
      <c r="M93" s="413">
        <v>0</v>
      </c>
      <c r="N93" s="413">
        <v>0</v>
      </c>
      <c r="O93" s="413">
        <v>0</v>
      </c>
      <c r="P93" s="413">
        <v>0</v>
      </c>
      <c r="Q93" s="413">
        <v>0</v>
      </c>
      <c r="R93" s="413">
        <v>0</v>
      </c>
      <c r="S93" s="413">
        <v>0</v>
      </c>
      <c r="T93" s="413">
        <v>0</v>
      </c>
      <c r="U93" s="413">
        <v>0</v>
      </c>
      <c r="V93" s="413">
        <v>0</v>
      </c>
      <c r="W93" s="413">
        <v>0</v>
      </c>
      <c r="X93" s="413">
        <v>0</v>
      </c>
      <c r="Y93" s="413">
        <v>0</v>
      </c>
      <c r="Z93" s="413">
        <v>0</v>
      </c>
      <c r="AA93" s="413">
        <v>0</v>
      </c>
      <c r="AB93" s="413">
        <v>0</v>
      </c>
      <c r="AC93" s="413">
        <v>0</v>
      </c>
      <c r="AD93" s="413">
        <v>0</v>
      </c>
      <c r="AE93" s="413">
        <v>0</v>
      </c>
      <c r="AF93" s="413">
        <v>0</v>
      </c>
      <c r="AG93" s="413">
        <v>0</v>
      </c>
      <c r="AH93" s="413">
        <v>145.76648769466928</v>
      </c>
      <c r="AI93" s="413">
        <v>136.77447766639813</v>
      </c>
      <c r="AJ93" s="413">
        <v>138.42226471344432</v>
      </c>
      <c r="AK93" s="413">
        <v>143.58869974940836</v>
      </c>
      <c r="AL93" s="413">
        <v>173.69354749561805</v>
      </c>
      <c r="AM93" s="413">
        <v>195.72136300753536</v>
      </c>
      <c r="AN93" s="413">
        <v>213.37278674412735</v>
      </c>
      <c r="AO93" s="413">
        <v>245.73130369131766</v>
      </c>
      <c r="AP93" s="413">
        <v>296.70564031445002</v>
      </c>
      <c r="AQ93" s="413">
        <v>305.4358297459724</v>
      </c>
      <c r="AR93" s="413">
        <v>378.24868699677421</v>
      </c>
      <c r="AS93" s="413">
        <v>382.22097374183517</v>
      </c>
      <c r="AT93" s="413">
        <v>291.96734076472927</v>
      </c>
      <c r="AU93" s="413">
        <v>454.09736962021992</v>
      </c>
      <c r="AV93" s="413">
        <v>439.70523973647801</v>
      </c>
      <c r="AW93" s="413">
        <v>424.8084937660069</v>
      </c>
      <c r="AX93" s="413">
        <v>453.25638433985046</v>
      </c>
      <c r="AY93" s="413">
        <v>561.82396451527416</v>
      </c>
      <c r="AZ93" s="413">
        <v>740.35575024301738</v>
      </c>
      <c r="BA93" s="413">
        <v>763.01086302232545</v>
      </c>
      <c r="BB93" s="413">
        <v>658.95699180389545</v>
      </c>
      <c r="BC93" s="413">
        <v>648.80763477662038</v>
      </c>
      <c r="BD93" s="413">
        <v>637.05584477857383</v>
      </c>
      <c r="BE93" s="413">
        <v>613.87329582995676</v>
      </c>
      <c r="BF93" s="413">
        <v>586.110877713989</v>
      </c>
      <c r="BG93" s="413">
        <v>588.33253529353078</v>
      </c>
      <c r="BH93" s="413">
        <v>531.88850811730799</v>
      </c>
      <c r="BI93" s="413">
        <v>392.26955330052817</v>
      </c>
      <c r="BJ93" s="413">
        <v>375.41735033051799</v>
      </c>
      <c r="BK93" s="413">
        <v>419.34303470300927</v>
      </c>
      <c r="BL93" s="413">
        <v>313.58191510700635</v>
      </c>
      <c r="BM93" s="413">
        <v>86.823329079746657</v>
      </c>
      <c r="BN93" s="413">
        <v>0</v>
      </c>
      <c r="BO93" s="413">
        <v>0</v>
      </c>
      <c r="BP93" s="413">
        <v>0</v>
      </c>
      <c r="BQ93" s="413">
        <v>0</v>
      </c>
      <c r="BR93" s="413">
        <v>0</v>
      </c>
      <c r="BS93" s="413">
        <v>0</v>
      </c>
      <c r="BT93" s="413">
        <v>0</v>
      </c>
      <c r="BU93" s="413">
        <v>0</v>
      </c>
      <c r="BV93" s="413">
        <v>0</v>
      </c>
      <c r="BW93" s="413">
        <v>0</v>
      </c>
      <c r="BX93" s="413">
        <v>0</v>
      </c>
      <c r="BY93" s="413">
        <v>0</v>
      </c>
      <c r="BZ93" s="414">
        <v>0</v>
      </c>
    </row>
    <row r="94" spans="1:78" ht="27" customHeight="1" x14ac:dyDescent="0.35">
      <c r="A94" s="316"/>
      <c r="B94" s="415" t="s">
        <v>484</v>
      </c>
      <c r="C94" s="415"/>
      <c r="D94" s="413">
        <v>0</v>
      </c>
      <c r="E94" s="413">
        <v>0</v>
      </c>
      <c r="F94" s="413">
        <v>0</v>
      </c>
      <c r="G94" s="413">
        <v>0</v>
      </c>
      <c r="H94" s="413">
        <v>0</v>
      </c>
      <c r="I94" s="413">
        <v>0</v>
      </c>
      <c r="J94" s="413">
        <v>0</v>
      </c>
      <c r="K94" s="413">
        <v>0</v>
      </c>
      <c r="L94" s="413">
        <v>0</v>
      </c>
      <c r="M94" s="413">
        <v>0</v>
      </c>
      <c r="N94" s="413">
        <v>0</v>
      </c>
      <c r="O94" s="413">
        <v>0</v>
      </c>
      <c r="P94" s="413">
        <v>0</v>
      </c>
      <c r="Q94" s="413">
        <v>0</v>
      </c>
      <c r="R94" s="413">
        <v>0</v>
      </c>
      <c r="S94" s="413">
        <v>0</v>
      </c>
      <c r="T94" s="413">
        <v>0</v>
      </c>
      <c r="U94" s="413">
        <v>0</v>
      </c>
      <c r="V94" s="413">
        <v>0</v>
      </c>
      <c r="W94" s="413">
        <v>0</v>
      </c>
      <c r="X94" s="413">
        <v>0</v>
      </c>
      <c r="Y94" s="413">
        <v>0</v>
      </c>
      <c r="Z94" s="413">
        <v>0</v>
      </c>
      <c r="AA94" s="413">
        <v>0</v>
      </c>
      <c r="AB94" s="413">
        <v>0</v>
      </c>
      <c r="AC94" s="413">
        <v>0</v>
      </c>
      <c r="AD94" s="413">
        <v>0</v>
      </c>
      <c r="AE94" s="413">
        <v>0</v>
      </c>
      <c r="AF94" s="413">
        <v>0</v>
      </c>
      <c r="AG94" s="413">
        <v>0</v>
      </c>
      <c r="AH94" s="413">
        <v>0</v>
      </c>
      <c r="AI94" s="413">
        <v>0</v>
      </c>
      <c r="AJ94" s="413">
        <v>0</v>
      </c>
      <c r="AK94" s="413">
        <v>0</v>
      </c>
      <c r="AL94" s="413">
        <v>0</v>
      </c>
      <c r="AM94" s="413">
        <v>0</v>
      </c>
      <c r="AN94" s="413">
        <v>0</v>
      </c>
      <c r="AO94" s="413">
        <v>0</v>
      </c>
      <c r="AP94" s="413">
        <v>0</v>
      </c>
      <c r="AQ94" s="413">
        <v>0</v>
      </c>
      <c r="AR94" s="413">
        <v>0</v>
      </c>
      <c r="AS94" s="413">
        <v>0</v>
      </c>
      <c r="AT94" s="413">
        <v>0</v>
      </c>
      <c r="AU94" s="413">
        <v>0</v>
      </c>
      <c r="AV94" s="413">
        <v>0</v>
      </c>
      <c r="AW94" s="413">
        <v>0</v>
      </c>
      <c r="AX94" s="413">
        <v>0</v>
      </c>
      <c r="AY94" s="413">
        <v>0</v>
      </c>
      <c r="AZ94" s="413">
        <v>0</v>
      </c>
      <c r="BA94" s="413">
        <v>0</v>
      </c>
      <c r="BB94" s="413">
        <v>0</v>
      </c>
      <c r="BC94" s="413">
        <v>0</v>
      </c>
      <c r="BD94" s="413">
        <v>6571.6363768154806</v>
      </c>
      <c r="BE94" s="413">
        <v>7098.0525709158637</v>
      </c>
      <c r="BF94" s="413">
        <v>6915.8337482976085</v>
      </c>
      <c r="BG94" s="413">
        <v>6784.2227748997566</v>
      </c>
      <c r="BH94" s="413">
        <v>6163.9462333986348</v>
      </c>
      <c r="BI94" s="413">
        <v>5772.2083252473703</v>
      </c>
      <c r="BJ94" s="413">
        <v>5648.8592560667876</v>
      </c>
      <c r="BK94" s="413">
        <v>6093.558475878528</v>
      </c>
      <c r="BL94" s="413">
        <v>5988.300810138885</v>
      </c>
      <c r="BM94" s="413">
        <v>5770.7647337922335</v>
      </c>
      <c r="BN94" s="413">
        <v>5269.4166134554462</v>
      </c>
      <c r="BO94" s="413">
        <v>4530.3213275782518</v>
      </c>
      <c r="BP94" s="413">
        <v>2733.1813562227039</v>
      </c>
      <c r="BQ94" s="413">
        <v>1070.4715585988035</v>
      </c>
      <c r="BR94" s="413">
        <v>489.30118102196593</v>
      </c>
      <c r="BS94" s="413">
        <v>245.82019726082032</v>
      </c>
      <c r="BT94" s="413">
        <v>94.107341087674143</v>
      </c>
      <c r="BU94" s="413">
        <v>19.934579407136109</v>
      </c>
      <c r="BV94" s="413">
        <v>0</v>
      </c>
      <c r="BW94" s="413">
        <v>0</v>
      </c>
      <c r="BX94" s="413">
        <v>0</v>
      </c>
      <c r="BY94" s="413">
        <v>0</v>
      </c>
      <c r="BZ94" s="414">
        <v>0</v>
      </c>
    </row>
    <row r="95" spans="1:78" ht="25.5" customHeight="1" x14ac:dyDescent="0.35">
      <c r="B95" s="264" t="s">
        <v>399</v>
      </c>
      <c r="D95" s="409">
        <v>0</v>
      </c>
      <c r="E95" s="409">
        <v>0</v>
      </c>
      <c r="F95" s="409">
        <v>0</v>
      </c>
      <c r="G95" s="409">
        <v>0</v>
      </c>
      <c r="H95" s="409">
        <v>0</v>
      </c>
      <c r="I95" s="409">
        <v>0</v>
      </c>
      <c r="J95" s="409">
        <v>0</v>
      </c>
      <c r="K95" s="409">
        <v>0</v>
      </c>
      <c r="L95" s="409">
        <v>0</v>
      </c>
      <c r="M95" s="409">
        <v>0</v>
      </c>
      <c r="N95" s="409">
        <v>0</v>
      </c>
      <c r="O95" s="409">
        <v>0</v>
      </c>
      <c r="P95" s="409">
        <v>0</v>
      </c>
      <c r="Q95" s="409">
        <v>0</v>
      </c>
      <c r="R95" s="409">
        <v>0</v>
      </c>
      <c r="S95" s="409">
        <v>0</v>
      </c>
      <c r="T95" s="409">
        <v>0</v>
      </c>
      <c r="U95" s="409">
        <v>0</v>
      </c>
      <c r="V95" s="409">
        <v>0</v>
      </c>
      <c r="W95" s="409">
        <v>0</v>
      </c>
      <c r="X95" s="409">
        <v>0</v>
      </c>
      <c r="Y95" s="409">
        <v>0</v>
      </c>
      <c r="Z95" s="409">
        <v>0</v>
      </c>
      <c r="AA95" s="409">
        <v>0</v>
      </c>
      <c r="AB95" s="409">
        <v>0</v>
      </c>
      <c r="AC95" s="409">
        <v>0</v>
      </c>
      <c r="AD95" s="409">
        <v>0</v>
      </c>
      <c r="AE95" s="409">
        <v>0</v>
      </c>
      <c r="AF95" s="409">
        <v>0</v>
      </c>
      <c r="AG95" s="409">
        <v>0</v>
      </c>
      <c r="AH95" s="409">
        <v>0</v>
      </c>
      <c r="AI95" s="409">
        <v>0</v>
      </c>
      <c r="AJ95" s="409">
        <v>0</v>
      </c>
      <c r="AK95" s="409">
        <v>0</v>
      </c>
      <c r="AL95" s="409">
        <v>0</v>
      </c>
      <c r="AM95" s="409">
        <v>0</v>
      </c>
      <c r="AN95" s="409">
        <v>0</v>
      </c>
      <c r="AO95" s="409">
        <v>0</v>
      </c>
      <c r="AP95" s="409">
        <v>0</v>
      </c>
      <c r="AQ95" s="409">
        <v>0</v>
      </c>
      <c r="AR95" s="409">
        <v>0</v>
      </c>
      <c r="AS95" s="409">
        <v>0</v>
      </c>
      <c r="AT95" s="409">
        <v>0</v>
      </c>
      <c r="AU95" s="409">
        <v>0</v>
      </c>
      <c r="AV95" s="409">
        <v>0</v>
      </c>
      <c r="AW95" s="409">
        <v>0</v>
      </c>
      <c r="AX95" s="409">
        <v>0</v>
      </c>
      <c r="AY95" s="409">
        <v>0</v>
      </c>
      <c r="AZ95" s="409">
        <v>1.0051951043433318</v>
      </c>
      <c r="BA95" s="409">
        <v>0.88564280133338191</v>
      </c>
      <c r="BB95" s="409">
        <v>1.1557276991854304</v>
      </c>
      <c r="BC95" s="409">
        <v>1.2067295807878913</v>
      </c>
      <c r="BD95" s="409">
        <f t="shared" ref="BD95:BI95" si="43">SUM(BD96:BD101)</f>
        <v>49.23455966263311</v>
      </c>
      <c r="BE95" s="409">
        <f t="shared" si="43"/>
        <v>50.101348334821012</v>
      </c>
      <c r="BF95" s="409">
        <f t="shared" si="43"/>
        <v>50.139890577057933</v>
      </c>
      <c r="BG95" s="409">
        <f t="shared" si="43"/>
        <v>51.653401944315974</v>
      </c>
      <c r="BH95" s="409">
        <f t="shared" si="43"/>
        <v>53.098021982343987</v>
      </c>
      <c r="BI95" s="409">
        <f t="shared" si="43"/>
        <v>55.086933933556224</v>
      </c>
      <c r="BJ95" s="409">
        <f t="shared" ref="BJ95:BX95" si="44">SUM(BJ96:BJ101)</f>
        <v>54.148094426744308</v>
      </c>
      <c r="BK95" s="409">
        <f t="shared" si="44"/>
        <v>54.980719229788342</v>
      </c>
      <c r="BL95" s="409">
        <f t="shared" si="44"/>
        <v>53.094270448661952</v>
      </c>
      <c r="BM95" s="409">
        <f t="shared" si="44"/>
        <v>51.36646389607931</v>
      </c>
      <c r="BN95" s="409">
        <f t="shared" si="44"/>
        <v>46.420811436509965</v>
      </c>
      <c r="BO95" s="409">
        <f t="shared" si="44"/>
        <v>43.5832856765389</v>
      </c>
      <c r="BP95" s="409">
        <f t="shared" si="44"/>
        <v>39.913472223216232</v>
      </c>
      <c r="BQ95" s="409">
        <f t="shared" si="44"/>
        <v>35.03267428583748</v>
      </c>
      <c r="BR95" s="409">
        <f t="shared" si="44"/>
        <v>28.09345994684195</v>
      </c>
      <c r="BS95" s="409">
        <f t="shared" si="44"/>
        <v>29.535340292531355</v>
      </c>
      <c r="BT95" s="409">
        <f t="shared" si="44"/>
        <v>28.962079493949794</v>
      </c>
      <c r="BU95" s="409">
        <f t="shared" si="44"/>
        <v>28.059341793385624</v>
      </c>
      <c r="BV95" s="409">
        <f t="shared" si="44"/>
        <v>29.335451815728781</v>
      </c>
      <c r="BW95" s="409">
        <f t="shared" si="44"/>
        <v>28.755251432569167</v>
      </c>
      <c r="BX95" s="409">
        <f t="shared" si="44"/>
        <v>28.922282668096379</v>
      </c>
      <c r="BY95" s="409">
        <f>SUM(BY96:BY101)</f>
        <v>29.009350836146371</v>
      </c>
      <c r="BZ95" s="410">
        <f>SUM(BZ96:BZ101)</f>
        <v>29.098630699227545</v>
      </c>
    </row>
    <row r="96" spans="1:78" x14ac:dyDescent="0.35">
      <c r="B96" s="119" t="s">
        <v>472</v>
      </c>
      <c r="D96" s="413">
        <v>0</v>
      </c>
      <c r="E96" s="413">
        <v>0</v>
      </c>
      <c r="F96" s="413">
        <v>0</v>
      </c>
      <c r="G96" s="413">
        <v>0</v>
      </c>
      <c r="H96" s="413">
        <v>0</v>
      </c>
      <c r="I96" s="413">
        <v>0</v>
      </c>
      <c r="J96" s="413">
        <v>0</v>
      </c>
      <c r="K96" s="413">
        <v>0</v>
      </c>
      <c r="L96" s="413">
        <v>0</v>
      </c>
      <c r="M96" s="413">
        <v>0</v>
      </c>
      <c r="N96" s="413">
        <v>0</v>
      </c>
      <c r="O96" s="413">
        <v>0</v>
      </c>
      <c r="P96" s="413">
        <v>0</v>
      </c>
      <c r="Q96" s="413">
        <v>0</v>
      </c>
      <c r="R96" s="413">
        <v>0</v>
      </c>
      <c r="S96" s="413">
        <v>0</v>
      </c>
      <c r="T96" s="413">
        <v>0</v>
      </c>
      <c r="U96" s="413">
        <v>0</v>
      </c>
      <c r="V96" s="413">
        <v>0</v>
      </c>
      <c r="W96" s="413">
        <v>0</v>
      </c>
      <c r="X96" s="413">
        <v>0</v>
      </c>
      <c r="Y96" s="413">
        <v>0</v>
      </c>
      <c r="Z96" s="413">
        <v>0</v>
      </c>
      <c r="AA96" s="413">
        <v>0</v>
      </c>
      <c r="AB96" s="413">
        <v>0</v>
      </c>
      <c r="AC96" s="413">
        <v>0</v>
      </c>
      <c r="AD96" s="413">
        <v>0</v>
      </c>
      <c r="AE96" s="413">
        <v>0</v>
      </c>
      <c r="AF96" s="413">
        <v>0</v>
      </c>
      <c r="AG96" s="413">
        <v>0</v>
      </c>
      <c r="AH96" s="413">
        <v>0</v>
      </c>
      <c r="AI96" s="413">
        <v>0</v>
      </c>
      <c r="AJ96" s="413">
        <v>0</v>
      </c>
      <c r="AK96" s="413">
        <v>0</v>
      </c>
      <c r="AL96" s="413">
        <v>0</v>
      </c>
      <c r="AM96" s="413">
        <v>0</v>
      </c>
      <c r="AN96" s="413">
        <v>0</v>
      </c>
      <c r="AO96" s="413">
        <v>0</v>
      </c>
      <c r="AP96" s="413">
        <v>0</v>
      </c>
      <c r="AQ96" s="413">
        <v>0</v>
      </c>
      <c r="AR96" s="413">
        <v>0</v>
      </c>
      <c r="AS96" s="413">
        <v>0</v>
      </c>
      <c r="AT96" s="413">
        <v>0</v>
      </c>
      <c r="AU96" s="413">
        <v>0</v>
      </c>
      <c r="AV96" s="413">
        <v>0</v>
      </c>
      <c r="AW96" s="413">
        <v>0</v>
      </c>
      <c r="AX96" s="413">
        <v>0</v>
      </c>
      <c r="AY96" s="413">
        <v>0</v>
      </c>
      <c r="AZ96" s="413">
        <v>0</v>
      </c>
      <c r="BA96" s="413">
        <v>0</v>
      </c>
      <c r="BB96" s="413">
        <v>0</v>
      </c>
      <c r="BC96" s="413">
        <v>0</v>
      </c>
      <c r="BD96" s="413">
        <v>0.93452151995937538</v>
      </c>
      <c r="BE96" s="413">
        <v>0.92659432666971164</v>
      </c>
      <c r="BF96" s="413">
        <v>0.84301152031412696</v>
      </c>
      <c r="BG96" s="413">
        <v>0.86406014028316069</v>
      </c>
      <c r="BH96" s="413">
        <v>0.74372402723677711</v>
      </c>
      <c r="BI96" s="413">
        <v>0.47070849704026108</v>
      </c>
      <c r="BJ96" s="413">
        <v>0.37689787960103766</v>
      </c>
      <c r="BK96" s="413">
        <v>0.28408958725356037</v>
      </c>
      <c r="BL96" s="413">
        <v>0.28972834568792294</v>
      </c>
      <c r="BM96" s="413">
        <v>2.6633949409534785E-2</v>
      </c>
      <c r="BN96" s="413">
        <v>7.5293936851496421E-2</v>
      </c>
      <c r="BO96" s="413">
        <v>5.100492565910953E-2</v>
      </c>
      <c r="BP96" s="413">
        <v>4.1375558115407912E-2</v>
      </c>
      <c r="BQ96" s="413">
        <v>1.1139101341700899E-2</v>
      </c>
      <c r="BR96" s="413">
        <v>2.004462940192118E-3</v>
      </c>
      <c r="BS96" s="413">
        <v>1.5274157550321337E-2</v>
      </c>
      <c r="BT96" s="413">
        <v>2.5979205039186252E-3</v>
      </c>
      <c r="BU96" s="413">
        <v>9.9413816981792956E-4</v>
      </c>
      <c r="BV96" s="413">
        <v>7.0939318237411459E-5</v>
      </c>
      <c r="BW96" s="413">
        <v>1.901273971299851E-4</v>
      </c>
      <c r="BX96" s="413">
        <v>1.9557842351054517E-4</v>
      </c>
      <c r="BY96" s="413">
        <v>1.4608157367477094E-4</v>
      </c>
      <c r="BZ96" s="414">
        <v>9.6138739525661229E-5</v>
      </c>
    </row>
    <row r="97" spans="1:78" x14ac:dyDescent="0.35">
      <c r="B97" s="119" t="s">
        <v>473</v>
      </c>
      <c r="D97" s="413">
        <v>0</v>
      </c>
      <c r="E97" s="413">
        <v>0</v>
      </c>
      <c r="F97" s="413">
        <v>0</v>
      </c>
      <c r="G97" s="413">
        <v>0</v>
      </c>
      <c r="H97" s="413">
        <v>0</v>
      </c>
      <c r="I97" s="413">
        <v>0</v>
      </c>
      <c r="J97" s="413">
        <v>0</v>
      </c>
      <c r="K97" s="413">
        <v>0</v>
      </c>
      <c r="L97" s="413">
        <v>0</v>
      </c>
      <c r="M97" s="413">
        <v>0</v>
      </c>
      <c r="N97" s="413">
        <v>0</v>
      </c>
      <c r="O97" s="413">
        <v>0</v>
      </c>
      <c r="P97" s="413">
        <v>0</v>
      </c>
      <c r="Q97" s="413">
        <v>0</v>
      </c>
      <c r="R97" s="413">
        <v>0</v>
      </c>
      <c r="S97" s="413">
        <v>0</v>
      </c>
      <c r="T97" s="413">
        <v>0</v>
      </c>
      <c r="U97" s="413">
        <v>0</v>
      </c>
      <c r="V97" s="413">
        <v>0</v>
      </c>
      <c r="W97" s="413">
        <v>0</v>
      </c>
      <c r="X97" s="413">
        <v>0</v>
      </c>
      <c r="Y97" s="413">
        <v>0</v>
      </c>
      <c r="Z97" s="413">
        <v>0</v>
      </c>
      <c r="AA97" s="413">
        <v>0</v>
      </c>
      <c r="AB97" s="413">
        <v>0</v>
      </c>
      <c r="AC97" s="413">
        <v>0</v>
      </c>
      <c r="AD97" s="413">
        <v>0</v>
      </c>
      <c r="AE97" s="413">
        <v>0</v>
      </c>
      <c r="AF97" s="413">
        <v>0</v>
      </c>
      <c r="AG97" s="413">
        <v>0</v>
      </c>
      <c r="AH97" s="413">
        <v>0</v>
      </c>
      <c r="AI97" s="413">
        <v>0</v>
      </c>
      <c r="AJ97" s="413">
        <v>0</v>
      </c>
      <c r="AK97" s="413">
        <v>0</v>
      </c>
      <c r="AL97" s="413">
        <v>0</v>
      </c>
      <c r="AM97" s="413">
        <v>0</v>
      </c>
      <c r="AN97" s="413">
        <v>0</v>
      </c>
      <c r="AO97" s="413">
        <v>0</v>
      </c>
      <c r="AP97" s="413">
        <v>0</v>
      </c>
      <c r="AQ97" s="413">
        <v>0</v>
      </c>
      <c r="AR97" s="413">
        <v>0</v>
      </c>
      <c r="AS97" s="413">
        <v>0</v>
      </c>
      <c r="AT97" s="413">
        <v>0</v>
      </c>
      <c r="AU97" s="413">
        <v>0</v>
      </c>
      <c r="AV97" s="413">
        <v>0</v>
      </c>
      <c r="AW97" s="413">
        <v>0</v>
      </c>
      <c r="AX97" s="413">
        <v>0</v>
      </c>
      <c r="AY97" s="413">
        <v>0</v>
      </c>
      <c r="AZ97" s="413">
        <v>0</v>
      </c>
      <c r="BA97" s="413">
        <v>0</v>
      </c>
      <c r="BB97" s="413">
        <v>0</v>
      </c>
      <c r="BC97" s="413">
        <v>0</v>
      </c>
      <c r="BD97" s="413">
        <v>1.1872358259173637</v>
      </c>
      <c r="BE97" s="413">
        <v>1.3607908649636169</v>
      </c>
      <c r="BF97" s="413">
        <v>1.1893241679832738</v>
      </c>
      <c r="BG97" s="413">
        <v>1.2531040317676139</v>
      </c>
      <c r="BH97" s="413">
        <v>1.1261423754671154</v>
      </c>
      <c r="BI97" s="413">
        <v>0.95973515417933786</v>
      </c>
      <c r="BJ97" s="413">
        <v>0.76079339166774451</v>
      </c>
      <c r="BK97" s="413">
        <v>0.71693431238798055</v>
      </c>
      <c r="BL97" s="413">
        <v>0.5964423235834001</v>
      </c>
      <c r="BM97" s="413">
        <v>0.19857220621616462</v>
      </c>
      <c r="BN97" s="413">
        <v>6.0269729348740406E-2</v>
      </c>
      <c r="BO97" s="413">
        <v>4.8343027009366622E-2</v>
      </c>
      <c r="BP97" s="413">
        <v>4.2989443705475666E-2</v>
      </c>
      <c r="BQ97" s="413">
        <v>0</v>
      </c>
      <c r="BR97" s="413">
        <v>0</v>
      </c>
      <c r="BS97" s="413">
        <v>1.4481507323401869E-2</v>
      </c>
      <c r="BT97" s="413">
        <v>1.1452432972951145E-3</v>
      </c>
      <c r="BU97" s="413">
        <v>5.8386027457365424E-4</v>
      </c>
      <c r="BV97" s="413">
        <v>6.0822513957340061E-5</v>
      </c>
      <c r="BW97" s="413">
        <v>1.6301293207964185E-4</v>
      </c>
      <c r="BX97" s="413">
        <v>1.6768657620748459E-4</v>
      </c>
      <c r="BY97" s="413">
        <v>1.2524857546570306E-4</v>
      </c>
      <c r="BZ97" s="414">
        <v>8.2428193164631376E-5</v>
      </c>
    </row>
    <row r="98" spans="1:78" x14ac:dyDescent="0.35">
      <c r="B98" s="119" t="s">
        <v>474</v>
      </c>
      <c r="D98" s="413">
        <v>0</v>
      </c>
      <c r="E98" s="413">
        <v>0</v>
      </c>
      <c r="F98" s="413">
        <v>0</v>
      </c>
      <c r="G98" s="413">
        <v>0</v>
      </c>
      <c r="H98" s="413">
        <v>0</v>
      </c>
      <c r="I98" s="413">
        <v>0</v>
      </c>
      <c r="J98" s="413">
        <v>0</v>
      </c>
      <c r="K98" s="413">
        <v>0</v>
      </c>
      <c r="L98" s="413">
        <v>0</v>
      </c>
      <c r="M98" s="413">
        <v>0</v>
      </c>
      <c r="N98" s="413">
        <v>0</v>
      </c>
      <c r="O98" s="413">
        <v>0</v>
      </c>
      <c r="P98" s="413">
        <v>0</v>
      </c>
      <c r="Q98" s="413">
        <v>0</v>
      </c>
      <c r="R98" s="413">
        <v>0</v>
      </c>
      <c r="S98" s="413">
        <v>0</v>
      </c>
      <c r="T98" s="413">
        <v>0</v>
      </c>
      <c r="U98" s="413">
        <v>0</v>
      </c>
      <c r="V98" s="413">
        <v>0</v>
      </c>
      <c r="W98" s="413">
        <v>0</v>
      </c>
      <c r="X98" s="413">
        <v>0</v>
      </c>
      <c r="Y98" s="413">
        <v>0</v>
      </c>
      <c r="Z98" s="413">
        <v>0</v>
      </c>
      <c r="AA98" s="413">
        <v>0</v>
      </c>
      <c r="AB98" s="413">
        <v>0</v>
      </c>
      <c r="AC98" s="413">
        <v>0</v>
      </c>
      <c r="AD98" s="413">
        <v>0</v>
      </c>
      <c r="AE98" s="413">
        <v>0</v>
      </c>
      <c r="AF98" s="413">
        <v>0</v>
      </c>
      <c r="AG98" s="413">
        <v>0</v>
      </c>
      <c r="AH98" s="413">
        <v>0</v>
      </c>
      <c r="AI98" s="413">
        <v>0</v>
      </c>
      <c r="AJ98" s="413">
        <v>0</v>
      </c>
      <c r="AK98" s="413">
        <v>0</v>
      </c>
      <c r="AL98" s="413">
        <v>0</v>
      </c>
      <c r="AM98" s="413">
        <v>0</v>
      </c>
      <c r="AN98" s="413">
        <v>0</v>
      </c>
      <c r="AO98" s="413">
        <v>0</v>
      </c>
      <c r="AP98" s="413">
        <v>0</v>
      </c>
      <c r="AQ98" s="413">
        <v>0</v>
      </c>
      <c r="AR98" s="413">
        <v>0</v>
      </c>
      <c r="AS98" s="413">
        <v>0</v>
      </c>
      <c r="AT98" s="413">
        <v>0</v>
      </c>
      <c r="AU98" s="413">
        <v>0</v>
      </c>
      <c r="AV98" s="413">
        <v>0</v>
      </c>
      <c r="AW98" s="413">
        <v>0</v>
      </c>
      <c r="AX98" s="413">
        <v>0</v>
      </c>
      <c r="AY98" s="413">
        <v>0</v>
      </c>
      <c r="AZ98" s="413">
        <v>0</v>
      </c>
      <c r="BA98" s="413">
        <v>0</v>
      </c>
      <c r="BB98" s="413">
        <v>0</v>
      </c>
      <c r="BC98" s="413">
        <v>0</v>
      </c>
      <c r="BD98" s="413">
        <v>43.761855416400124</v>
      </c>
      <c r="BE98" s="413">
        <v>44.80152341077865</v>
      </c>
      <c r="BF98" s="413">
        <v>45.806366578565715</v>
      </c>
      <c r="BG98" s="413">
        <v>47.406970193645712</v>
      </c>
      <c r="BH98" s="413">
        <v>49.06906034838719</v>
      </c>
      <c r="BI98" s="413">
        <v>51.492229732283313</v>
      </c>
      <c r="BJ98" s="413">
        <v>50.696523201956474</v>
      </c>
      <c r="BK98" s="413">
        <v>51.69062309201297</v>
      </c>
      <c r="BL98" s="413">
        <v>49.888018574286995</v>
      </c>
      <c r="BM98" s="413">
        <v>48.320271528244973</v>
      </c>
      <c r="BN98" s="413">
        <v>42.959340168772442</v>
      </c>
      <c r="BO98" s="413">
        <v>38.456662609344185</v>
      </c>
      <c r="BP98" s="413">
        <v>26.37495418452772</v>
      </c>
      <c r="BQ98" s="413">
        <v>9.9870085864057305</v>
      </c>
      <c r="BR98" s="413">
        <v>2.0292183203819563</v>
      </c>
      <c r="BS98" s="413">
        <v>1.4175216209180181</v>
      </c>
      <c r="BT98" s="413">
        <v>0.44731007040911663</v>
      </c>
      <c r="BU98" s="413">
        <v>0.15578158064232542</v>
      </c>
      <c r="BV98" s="413">
        <v>7.619311223807386E-3</v>
      </c>
      <c r="BW98" s="413">
        <v>2.0420830745196059E-2</v>
      </c>
      <c r="BX98" s="413">
        <v>2.1006303900487366E-2</v>
      </c>
      <c r="BY98" s="413">
        <v>1.5690043286948875E-2</v>
      </c>
      <c r="BZ98" s="414">
        <v>1.0325881264591276E-2</v>
      </c>
    </row>
    <row r="99" spans="1:78" x14ac:dyDescent="0.35">
      <c r="B99" s="61" t="s">
        <v>476</v>
      </c>
      <c r="C99" s="316"/>
      <c r="D99" s="413">
        <v>0</v>
      </c>
      <c r="E99" s="413">
        <v>0</v>
      </c>
      <c r="F99" s="413">
        <v>0</v>
      </c>
      <c r="G99" s="413">
        <v>0</v>
      </c>
      <c r="H99" s="413">
        <v>0</v>
      </c>
      <c r="I99" s="413">
        <v>0</v>
      </c>
      <c r="J99" s="413">
        <v>0</v>
      </c>
      <c r="K99" s="413">
        <v>0</v>
      </c>
      <c r="L99" s="413">
        <v>0</v>
      </c>
      <c r="M99" s="413">
        <v>0</v>
      </c>
      <c r="N99" s="413">
        <v>0</v>
      </c>
      <c r="O99" s="413">
        <v>0</v>
      </c>
      <c r="P99" s="413">
        <v>0</v>
      </c>
      <c r="Q99" s="413">
        <v>0</v>
      </c>
      <c r="R99" s="413">
        <v>0</v>
      </c>
      <c r="S99" s="413">
        <v>0</v>
      </c>
      <c r="T99" s="413">
        <v>0</v>
      </c>
      <c r="U99" s="413">
        <v>0</v>
      </c>
      <c r="V99" s="413">
        <v>0</v>
      </c>
      <c r="W99" s="413">
        <v>0</v>
      </c>
      <c r="X99" s="413">
        <v>0</v>
      </c>
      <c r="Y99" s="413">
        <v>0</v>
      </c>
      <c r="Z99" s="413">
        <v>0</v>
      </c>
      <c r="AA99" s="413">
        <v>0</v>
      </c>
      <c r="AB99" s="413">
        <v>0</v>
      </c>
      <c r="AC99" s="413">
        <v>0</v>
      </c>
      <c r="AD99" s="413">
        <v>0</v>
      </c>
      <c r="AE99" s="413">
        <v>0</v>
      </c>
      <c r="AF99" s="413">
        <v>0</v>
      </c>
      <c r="AG99" s="413">
        <v>0</v>
      </c>
      <c r="AH99" s="413">
        <v>0</v>
      </c>
      <c r="AI99" s="413">
        <v>0</v>
      </c>
      <c r="AJ99" s="413">
        <v>0</v>
      </c>
      <c r="AK99" s="413">
        <v>0</v>
      </c>
      <c r="AL99" s="413">
        <v>0</v>
      </c>
      <c r="AM99" s="413">
        <v>0</v>
      </c>
      <c r="AN99" s="413">
        <v>0</v>
      </c>
      <c r="AO99" s="413">
        <v>0</v>
      </c>
      <c r="AP99" s="413">
        <v>0</v>
      </c>
      <c r="AQ99" s="413">
        <v>0</v>
      </c>
      <c r="AR99" s="413">
        <v>0</v>
      </c>
      <c r="AS99" s="413">
        <v>0</v>
      </c>
      <c r="AT99" s="413">
        <v>0</v>
      </c>
      <c r="AU99" s="413">
        <v>0</v>
      </c>
      <c r="AV99" s="413">
        <v>0</v>
      </c>
      <c r="AW99" s="413">
        <v>0</v>
      </c>
      <c r="AX99" s="413">
        <v>0</v>
      </c>
      <c r="AY99" s="413">
        <v>0</v>
      </c>
      <c r="AZ99" s="413">
        <v>0</v>
      </c>
      <c r="BA99" s="413">
        <v>0</v>
      </c>
      <c r="BB99" s="413">
        <v>0</v>
      </c>
      <c r="BC99" s="413">
        <v>0</v>
      </c>
      <c r="BD99" s="413">
        <v>0</v>
      </c>
      <c r="BE99" s="413">
        <v>0</v>
      </c>
      <c r="BF99" s="413">
        <v>0</v>
      </c>
      <c r="BG99" s="413">
        <v>0</v>
      </c>
      <c r="BH99" s="413">
        <v>0</v>
      </c>
      <c r="BI99" s="413">
        <v>0</v>
      </c>
      <c r="BJ99" s="413">
        <v>0</v>
      </c>
      <c r="BK99" s="413">
        <v>0</v>
      </c>
      <c r="BL99" s="413">
        <v>0</v>
      </c>
      <c r="BM99" s="413">
        <v>0</v>
      </c>
      <c r="BN99" s="413">
        <v>0</v>
      </c>
      <c r="BO99" s="413">
        <v>0</v>
      </c>
      <c r="BP99" s="413">
        <v>0</v>
      </c>
      <c r="BQ99" s="413">
        <v>0</v>
      </c>
      <c r="BR99" s="413">
        <v>0</v>
      </c>
      <c r="BS99" s="413">
        <v>0</v>
      </c>
      <c r="BT99" s="413">
        <v>0</v>
      </c>
      <c r="BU99" s="413">
        <v>0</v>
      </c>
      <c r="BV99" s="413">
        <v>0</v>
      </c>
      <c r="BW99" s="413">
        <v>0</v>
      </c>
      <c r="BX99" s="413">
        <v>0</v>
      </c>
      <c r="BY99" s="413">
        <v>0</v>
      </c>
      <c r="BZ99" s="414">
        <v>0</v>
      </c>
    </row>
    <row r="100" spans="1:78" x14ac:dyDescent="0.35">
      <c r="A100" s="316"/>
      <c r="B100" s="61" t="s">
        <v>469</v>
      </c>
      <c r="C100" s="316"/>
      <c r="D100" s="413">
        <v>0</v>
      </c>
      <c r="E100" s="413">
        <v>0</v>
      </c>
      <c r="F100" s="413">
        <v>0</v>
      </c>
      <c r="G100" s="413">
        <v>0</v>
      </c>
      <c r="H100" s="413">
        <v>0</v>
      </c>
      <c r="I100" s="413">
        <v>0</v>
      </c>
      <c r="J100" s="413">
        <v>0</v>
      </c>
      <c r="K100" s="413">
        <v>0</v>
      </c>
      <c r="L100" s="413">
        <v>0</v>
      </c>
      <c r="M100" s="413">
        <v>0</v>
      </c>
      <c r="N100" s="413">
        <v>0</v>
      </c>
      <c r="O100" s="413">
        <v>0</v>
      </c>
      <c r="P100" s="413">
        <v>0</v>
      </c>
      <c r="Q100" s="413">
        <v>0</v>
      </c>
      <c r="R100" s="413">
        <v>0</v>
      </c>
      <c r="S100" s="413">
        <v>0</v>
      </c>
      <c r="T100" s="413">
        <v>0</v>
      </c>
      <c r="U100" s="413">
        <v>0</v>
      </c>
      <c r="V100" s="413">
        <v>0</v>
      </c>
      <c r="W100" s="413">
        <v>0</v>
      </c>
      <c r="X100" s="413">
        <v>0</v>
      </c>
      <c r="Y100" s="413">
        <v>0</v>
      </c>
      <c r="Z100" s="413">
        <v>0</v>
      </c>
      <c r="AA100" s="413">
        <v>0</v>
      </c>
      <c r="AB100" s="413">
        <v>0</v>
      </c>
      <c r="AC100" s="413">
        <v>0</v>
      </c>
      <c r="AD100" s="413">
        <v>0</v>
      </c>
      <c r="AE100" s="413">
        <v>0</v>
      </c>
      <c r="AF100" s="413">
        <v>0</v>
      </c>
      <c r="AG100" s="413">
        <v>0</v>
      </c>
      <c r="AH100" s="413">
        <v>0</v>
      </c>
      <c r="AI100" s="413">
        <v>0</v>
      </c>
      <c r="AJ100" s="413">
        <v>0</v>
      </c>
      <c r="AK100" s="413">
        <v>0</v>
      </c>
      <c r="AL100" s="413">
        <v>0</v>
      </c>
      <c r="AM100" s="413">
        <v>0</v>
      </c>
      <c r="AN100" s="413">
        <v>0</v>
      </c>
      <c r="AO100" s="413">
        <v>0</v>
      </c>
      <c r="AP100" s="413">
        <v>0</v>
      </c>
      <c r="AQ100" s="413">
        <v>0</v>
      </c>
      <c r="AR100" s="413">
        <v>0</v>
      </c>
      <c r="AS100" s="413">
        <v>0</v>
      </c>
      <c r="AT100" s="413">
        <v>0</v>
      </c>
      <c r="AU100" s="413">
        <v>0</v>
      </c>
      <c r="AV100" s="413">
        <v>0</v>
      </c>
      <c r="AW100" s="413">
        <v>0</v>
      </c>
      <c r="AX100" s="413">
        <v>0</v>
      </c>
      <c r="AY100" s="413">
        <v>0</v>
      </c>
      <c r="AZ100" s="413">
        <v>0</v>
      </c>
      <c r="BA100" s="413">
        <v>0</v>
      </c>
      <c r="BB100" s="413">
        <v>0</v>
      </c>
      <c r="BC100" s="413">
        <v>0</v>
      </c>
      <c r="BD100" s="413">
        <v>0</v>
      </c>
      <c r="BE100" s="413">
        <v>0</v>
      </c>
      <c r="BF100" s="413">
        <v>0</v>
      </c>
      <c r="BG100" s="413">
        <v>0</v>
      </c>
      <c r="BH100" s="413">
        <v>0</v>
      </c>
      <c r="BI100" s="413">
        <v>0</v>
      </c>
      <c r="BJ100" s="413">
        <v>0</v>
      </c>
      <c r="BK100" s="413">
        <v>0</v>
      </c>
      <c r="BL100" s="413">
        <v>2.8474347496929918E-2</v>
      </c>
      <c r="BM100" s="413">
        <v>0.56855829348537612</v>
      </c>
      <c r="BN100" s="413">
        <v>1.2427814576129039</v>
      </c>
      <c r="BO100" s="413">
        <v>2.9325576232818058</v>
      </c>
      <c r="BP100" s="413">
        <v>11.376982904046772</v>
      </c>
      <c r="BQ100" s="413">
        <v>23.52846811327321</v>
      </c>
      <c r="BR100" s="413">
        <v>25.537827402190718</v>
      </c>
      <c r="BS100" s="413">
        <v>27.722392071173502</v>
      </c>
      <c r="BT100" s="413">
        <v>28.185560086754418</v>
      </c>
      <c r="BU100" s="413">
        <v>27.738752854083259</v>
      </c>
      <c r="BV100" s="413">
        <v>29.186330640758587</v>
      </c>
      <c r="BW100" s="413">
        <v>28.599231707215843</v>
      </c>
      <c r="BX100" s="413">
        <v>28.773593154066287</v>
      </c>
      <c r="BY100" s="413">
        <v>28.873398908137023</v>
      </c>
      <c r="BZ100" s="414">
        <v>28.97571042364541</v>
      </c>
    </row>
    <row r="101" spans="1:78" s="338" customFormat="1" ht="27" customHeight="1" thickBot="1" x14ac:dyDescent="0.3">
      <c r="B101" s="70" t="s">
        <v>485</v>
      </c>
      <c r="C101" s="342"/>
      <c r="D101" s="424">
        <v>0</v>
      </c>
      <c r="E101" s="424">
        <v>0</v>
      </c>
      <c r="F101" s="424">
        <v>0</v>
      </c>
      <c r="G101" s="424">
        <v>0</v>
      </c>
      <c r="H101" s="424">
        <v>0</v>
      </c>
      <c r="I101" s="424">
        <v>0</v>
      </c>
      <c r="J101" s="424">
        <v>0</v>
      </c>
      <c r="K101" s="424">
        <v>0</v>
      </c>
      <c r="L101" s="424">
        <v>0</v>
      </c>
      <c r="M101" s="424">
        <v>0</v>
      </c>
      <c r="N101" s="424">
        <v>0</v>
      </c>
      <c r="O101" s="424">
        <v>0</v>
      </c>
      <c r="P101" s="424">
        <v>0</v>
      </c>
      <c r="Q101" s="424">
        <v>0</v>
      </c>
      <c r="R101" s="424">
        <v>0</v>
      </c>
      <c r="S101" s="424">
        <v>0</v>
      </c>
      <c r="T101" s="424">
        <v>0</v>
      </c>
      <c r="U101" s="424">
        <v>0</v>
      </c>
      <c r="V101" s="424">
        <v>0</v>
      </c>
      <c r="W101" s="424">
        <v>0</v>
      </c>
      <c r="X101" s="424">
        <v>0</v>
      </c>
      <c r="Y101" s="424">
        <v>0</v>
      </c>
      <c r="Z101" s="424">
        <v>0</v>
      </c>
      <c r="AA101" s="424">
        <v>0</v>
      </c>
      <c r="AB101" s="424">
        <v>0</v>
      </c>
      <c r="AC101" s="424">
        <v>0</v>
      </c>
      <c r="AD101" s="424">
        <v>0</v>
      </c>
      <c r="AE101" s="424">
        <v>0</v>
      </c>
      <c r="AF101" s="424">
        <v>0</v>
      </c>
      <c r="AG101" s="424">
        <v>0</v>
      </c>
      <c r="AH101" s="424">
        <v>0</v>
      </c>
      <c r="AI101" s="424">
        <v>0</v>
      </c>
      <c r="AJ101" s="424">
        <v>0</v>
      </c>
      <c r="AK101" s="424">
        <v>0</v>
      </c>
      <c r="AL101" s="424">
        <v>0</v>
      </c>
      <c r="AM101" s="424">
        <v>0</v>
      </c>
      <c r="AN101" s="424">
        <v>0</v>
      </c>
      <c r="AO101" s="424">
        <v>0</v>
      </c>
      <c r="AP101" s="424">
        <v>0</v>
      </c>
      <c r="AQ101" s="424">
        <v>0</v>
      </c>
      <c r="AR101" s="424">
        <v>0</v>
      </c>
      <c r="AS101" s="424">
        <v>0</v>
      </c>
      <c r="AT101" s="424">
        <v>0</v>
      </c>
      <c r="AU101" s="424">
        <v>0</v>
      </c>
      <c r="AV101" s="424">
        <v>0</v>
      </c>
      <c r="AW101" s="424">
        <v>0</v>
      </c>
      <c r="AX101" s="424">
        <v>0</v>
      </c>
      <c r="AY101" s="424">
        <v>0</v>
      </c>
      <c r="AZ101" s="424">
        <v>1.0051951043433318</v>
      </c>
      <c r="BA101" s="424">
        <v>0.88564280133338191</v>
      </c>
      <c r="BB101" s="424">
        <v>1.1557276991854304</v>
      </c>
      <c r="BC101" s="424">
        <v>1.2067295807878913</v>
      </c>
      <c r="BD101" s="424">
        <v>3.3509469003562509</v>
      </c>
      <c r="BE101" s="424">
        <v>3.0124397324090353</v>
      </c>
      <c r="BF101" s="424">
        <v>2.3011883101948198</v>
      </c>
      <c r="BG101" s="424">
        <v>2.1292675786194892</v>
      </c>
      <c r="BH101" s="424">
        <v>2.1590952312529081</v>
      </c>
      <c r="BI101" s="424">
        <v>2.1642605500533114</v>
      </c>
      <c r="BJ101" s="424">
        <v>2.3138799535190473</v>
      </c>
      <c r="BK101" s="424">
        <v>2.2890722381338313</v>
      </c>
      <c r="BL101" s="424">
        <v>2.2916068576066997</v>
      </c>
      <c r="BM101" s="424">
        <v>2.2524279187232628</v>
      </c>
      <c r="BN101" s="424">
        <v>2.0831261439243818</v>
      </c>
      <c r="BO101" s="424">
        <v>2.0947174912444342</v>
      </c>
      <c r="BP101" s="424">
        <v>2.0771701328208554</v>
      </c>
      <c r="BQ101" s="424">
        <v>1.5060584848168406</v>
      </c>
      <c r="BR101" s="424">
        <v>0.52440976132908246</v>
      </c>
      <c r="BS101" s="424">
        <v>0.36567093556610974</v>
      </c>
      <c r="BT101" s="424">
        <v>0.32546617298504393</v>
      </c>
      <c r="BU101" s="424">
        <v>0.16322936021564804</v>
      </c>
      <c r="BV101" s="424">
        <v>0.14137010191419169</v>
      </c>
      <c r="BW101" s="424">
        <v>0.13524575427892027</v>
      </c>
      <c r="BX101" s="424">
        <v>0.12731994512988876</v>
      </c>
      <c r="BY101" s="424">
        <v>0.11999055457326088</v>
      </c>
      <c r="BZ101" s="425">
        <v>0.11241582738485516</v>
      </c>
    </row>
    <row r="102" spans="1:78" ht="39.75" customHeight="1" x14ac:dyDescent="0.35">
      <c r="A102" s="350"/>
      <c r="B102" s="374" t="s">
        <v>486</v>
      </c>
      <c r="C102" s="375"/>
      <c r="D102" s="376" t="s">
        <v>666</v>
      </c>
      <c r="E102" s="376" t="s">
        <v>667</v>
      </c>
      <c r="F102" s="376" t="s">
        <v>668</v>
      </c>
      <c r="G102" s="376" t="s">
        <v>669</v>
      </c>
      <c r="H102" s="376" t="s">
        <v>670</v>
      </c>
      <c r="I102" s="376" t="s">
        <v>671</v>
      </c>
      <c r="J102" s="376" t="s">
        <v>672</v>
      </c>
      <c r="K102" s="376" t="s">
        <v>673</v>
      </c>
      <c r="L102" s="376" t="s">
        <v>674</v>
      </c>
      <c r="M102" s="376" t="s">
        <v>675</v>
      </c>
      <c r="N102" s="376" t="s">
        <v>676</v>
      </c>
      <c r="O102" s="376" t="s">
        <v>677</v>
      </c>
      <c r="P102" s="376" t="s">
        <v>678</v>
      </c>
      <c r="Q102" s="376" t="s">
        <v>679</v>
      </c>
      <c r="R102" s="376" t="s">
        <v>680</v>
      </c>
      <c r="S102" s="376" t="s">
        <v>681</v>
      </c>
      <c r="T102" s="376" t="s">
        <v>682</v>
      </c>
      <c r="U102" s="376" t="s">
        <v>683</v>
      </c>
      <c r="V102" s="376" t="s">
        <v>684</v>
      </c>
      <c r="W102" s="376" t="s">
        <v>685</v>
      </c>
      <c r="X102" s="376" t="s">
        <v>686</v>
      </c>
      <c r="Y102" s="376" t="s">
        <v>687</v>
      </c>
      <c r="Z102" s="376" t="s">
        <v>688</v>
      </c>
      <c r="AA102" s="376" t="s">
        <v>689</v>
      </c>
      <c r="AB102" s="376" t="s">
        <v>690</v>
      </c>
      <c r="AC102" s="376" t="s">
        <v>691</v>
      </c>
      <c r="AD102" s="376" t="s">
        <v>692</v>
      </c>
      <c r="AE102" s="376" t="s">
        <v>693</v>
      </c>
      <c r="AF102" s="376" t="s">
        <v>694</v>
      </c>
      <c r="AG102" s="376" t="s">
        <v>695</v>
      </c>
      <c r="AH102" s="376" t="s">
        <v>696</v>
      </c>
      <c r="AI102" s="376" t="s">
        <v>697</v>
      </c>
      <c r="AJ102" s="376" t="s">
        <v>698</v>
      </c>
      <c r="AK102" s="376" t="s">
        <v>699</v>
      </c>
      <c r="AL102" s="376" t="s">
        <v>700</v>
      </c>
      <c r="AM102" s="376" t="s">
        <v>701</v>
      </c>
      <c r="AN102" s="376" t="s">
        <v>702</v>
      </c>
      <c r="AO102" s="376" t="s">
        <v>703</v>
      </c>
      <c r="AP102" s="376" t="s">
        <v>704</v>
      </c>
      <c r="AQ102" s="376" t="s">
        <v>705</v>
      </c>
      <c r="AR102" s="376" t="s">
        <v>706</v>
      </c>
      <c r="AS102" s="376" t="s">
        <v>707</v>
      </c>
      <c r="AT102" s="376" t="s">
        <v>708</v>
      </c>
      <c r="AU102" s="376" t="s">
        <v>709</v>
      </c>
      <c r="AV102" s="376" t="s">
        <v>710</v>
      </c>
      <c r="AW102" s="376" t="s">
        <v>711</v>
      </c>
      <c r="AX102" s="376" t="s">
        <v>712</v>
      </c>
      <c r="AY102" s="376" t="s">
        <v>713</v>
      </c>
      <c r="AZ102" s="376" t="s">
        <v>714</v>
      </c>
      <c r="BA102" s="376" t="s">
        <v>715</v>
      </c>
      <c r="BB102" s="376" t="s">
        <v>716</v>
      </c>
      <c r="BC102" s="376" t="s">
        <v>717</v>
      </c>
      <c r="BD102" s="376" t="s">
        <v>718</v>
      </c>
      <c r="BE102" s="376" t="s">
        <v>719</v>
      </c>
      <c r="BF102" s="376" t="s">
        <v>720</v>
      </c>
      <c r="BG102" s="376" t="s">
        <v>721</v>
      </c>
      <c r="BH102" s="376" t="s">
        <v>722</v>
      </c>
      <c r="BI102" s="376" t="s">
        <v>723</v>
      </c>
      <c r="BJ102" s="376" t="s">
        <v>724</v>
      </c>
      <c r="BK102" s="376" t="s">
        <v>725</v>
      </c>
      <c r="BL102" s="376" t="s">
        <v>726</v>
      </c>
      <c r="BM102" s="376" t="s">
        <v>727</v>
      </c>
      <c r="BN102" s="376" t="s">
        <v>728</v>
      </c>
      <c r="BO102" s="376" t="s">
        <v>729</v>
      </c>
      <c r="BP102" s="376" t="s">
        <v>730</v>
      </c>
      <c r="BQ102" s="376" t="s">
        <v>731</v>
      </c>
      <c r="BR102" s="376" t="s">
        <v>732</v>
      </c>
      <c r="BS102" s="376" t="s">
        <v>733</v>
      </c>
      <c r="BT102" s="376" t="s">
        <v>734</v>
      </c>
      <c r="BU102" s="376" t="s">
        <v>735</v>
      </c>
      <c r="BV102" s="376" t="s">
        <v>736</v>
      </c>
      <c r="BW102" s="376" t="s">
        <v>737</v>
      </c>
      <c r="BX102" s="376" t="s">
        <v>738</v>
      </c>
      <c r="BY102" s="376" t="s">
        <v>739</v>
      </c>
      <c r="BZ102" s="377" t="s">
        <v>740</v>
      </c>
    </row>
    <row r="103" spans="1:78" s="232" customFormat="1" ht="30.75" customHeight="1" x14ac:dyDescent="0.35">
      <c r="A103" s="363"/>
      <c r="B103" s="116" t="s">
        <v>468</v>
      </c>
      <c r="C103" s="88"/>
      <c r="D103" s="409" t="s">
        <v>405</v>
      </c>
      <c r="E103" s="409" t="s">
        <v>405</v>
      </c>
      <c r="F103" s="409" t="s">
        <v>405</v>
      </c>
      <c r="G103" s="409" t="s">
        <v>405</v>
      </c>
      <c r="H103" s="409" t="s">
        <v>405</v>
      </c>
      <c r="I103" s="409" t="s">
        <v>405</v>
      </c>
      <c r="J103" s="409" t="s">
        <v>405</v>
      </c>
      <c r="K103" s="409" t="s">
        <v>405</v>
      </c>
      <c r="L103" s="409" t="s">
        <v>405</v>
      </c>
      <c r="M103" s="409" t="s">
        <v>405</v>
      </c>
      <c r="N103" s="409" t="s">
        <v>405</v>
      </c>
      <c r="O103" s="409" t="s">
        <v>405</v>
      </c>
      <c r="P103" s="409" t="s">
        <v>405</v>
      </c>
      <c r="Q103" s="409" t="s">
        <v>405</v>
      </c>
      <c r="R103" s="409" t="s">
        <v>405</v>
      </c>
      <c r="S103" s="409" t="s">
        <v>405</v>
      </c>
      <c r="T103" s="409" t="s">
        <v>405</v>
      </c>
      <c r="U103" s="409" t="s">
        <v>405</v>
      </c>
      <c r="V103" s="409" t="s">
        <v>405</v>
      </c>
      <c r="W103" s="409" t="s">
        <v>405</v>
      </c>
      <c r="X103" s="409" t="s">
        <v>405</v>
      </c>
      <c r="Y103" s="409" t="s">
        <v>405</v>
      </c>
      <c r="Z103" s="409" t="s">
        <v>405</v>
      </c>
      <c r="AA103" s="409" t="s">
        <v>405</v>
      </c>
      <c r="AB103" s="409" t="s">
        <v>405</v>
      </c>
      <c r="AC103" s="409" t="s">
        <v>405</v>
      </c>
      <c r="AD103" s="409" t="s">
        <v>405</v>
      </c>
      <c r="AE103" s="409" t="s">
        <v>405</v>
      </c>
      <c r="AF103" s="409" t="s">
        <v>405</v>
      </c>
      <c r="AG103" s="409" t="s">
        <v>405</v>
      </c>
      <c r="AH103" s="409">
        <v>1253</v>
      </c>
      <c r="AI103" s="409">
        <v>1271</v>
      </c>
      <c r="AJ103" s="409">
        <v>1270</v>
      </c>
      <c r="AK103" s="409">
        <v>1340</v>
      </c>
      <c r="AL103" s="409">
        <v>1386</v>
      </c>
      <c r="AM103" s="409">
        <v>1331</v>
      </c>
      <c r="AN103" s="409">
        <v>1338</v>
      </c>
      <c r="AO103" s="409">
        <v>1408</v>
      </c>
      <c r="AP103" s="409">
        <v>1446</v>
      </c>
      <c r="AQ103" s="409">
        <v>1531</v>
      </c>
      <c r="AR103" s="409">
        <v>1661</v>
      </c>
      <c r="AS103" s="409">
        <v>1798</v>
      </c>
      <c r="AT103" s="409">
        <v>1959</v>
      </c>
      <c r="AU103" s="409">
        <v>2172</v>
      </c>
      <c r="AV103" s="409">
        <v>2409</v>
      </c>
      <c r="AW103" s="409">
        <v>2594</v>
      </c>
      <c r="AX103" s="409">
        <v>2766</v>
      </c>
      <c r="AY103" s="409">
        <v>2847</v>
      </c>
      <c r="AZ103" s="409">
        <v>2819</v>
      </c>
      <c r="BA103" s="409">
        <v>2813</v>
      </c>
      <c r="BB103" s="409">
        <v>2749</v>
      </c>
      <c r="BC103" s="446">
        <v>2731</v>
      </c>
      <c r="BD103" s="440">
        <v>2767</v>
      </c>
      <c r="BE103" s="409">
        <v>2796</v>
      </c>
      <c r="BF103" s="409">
        <v>2814</v>
      </c>
      <c r="BG103" s="440">
        <v>2819</v>
      </c>
      <c r="BH103" s="440">
        <v>2812</v>
      </c>
      <c r="BI103" s="409">
        <v>2763</v>
      </c>
      <c r="BJ103" s="409">
        <v>2719</v>
      </c>
      <c r="BK103" s="409">
        <v>2678</v>
      </c>
      <c r="BL103" s="409">
        <v>2719</v>
      </c>
      <c r="BM103" s="409">
        <v>2662</v>
      </c>
      <c r="BN103" s="409">
        <v>2636</v>
      </c>
      <c r="BO103" s="409">
        <v>2609</v>
      </c>
      <c r="BP103" s="409">
        <v>2540</v>
      </c>
      <c r="BQ103" s="409">
        <v>2476</v>
      </c>
      <c r="BR103" s="409">
        <v>2531</v>
      </c>
      <c r="BS103" s="409">
        <v>2543</v>
      </c>
      <c r="BT103" s="409">
        <v>2468</v>
      </c>
      <c r="BU103" s="409">
        <v>2361</v>
      </c>
      <c r="BV103" s="409">
        <v>2408</v>
      </c>
      <c r="BW103" s="409">
        <v>2408</v>
      </c>
      <c r="BX103" s="409">
        <v>2416</v>
      </c>
      <c r="BY103" s="409">
        <v>2407</v>
      </c>
      <c r="BZ103" s="410">
        <v>2398</v>
      </c>
    </row>
    <row r="104" spans="1:78" x14ac:dyDescent="0.35">
      <c r="A104" s="447"/>
      <c r="B104" s="331" t="s">
        <v>324</v>
      </c>
      <c r="D104" s="448" t="s">
        <v>405</v>
      </c>
      <c r="E104" s="448" t="s">
        <v>405</v>
      </c>
      <c r="F104" s="448" t="s">
        <v>405</v>
      </c>
      <c r="G104" s="448" t="s">
        <v>405</v>
      </c>
      <c r="H104" s="448" t="s">
        <v>405</v>
      </c>
      <c r="I104" s="448" t="s">
        <v>405</v>
      </c>
      <c r="J104" s="448" t="s">
        <v>405</v>
      </c>
      <c r="K104" s="448" t="s">
        <v>405</v>
      </c>
      <c r="L104" s="448" t="s">
        <v>405</v>
      </c>
      <c r="M104" s="448" t="s">
        <v>405</v>
      </c>
      <c r="N104" s="448" t="s">
        <v>405</v>
      </c>
      <c r="O104" s="448" t="s">
        <v>405</v>
      </c>
      <c r="P104" s="448" t="s">
        <v>405</v>
      </c>
      <c r="Q104" s="448" t="s">
        <v>405</v>
      </c>
      <c r="R104" s="448" t="s">
        <v>405</v>
      </c>
      <c r="S104" s="448" t="s">
        <v>405</v>
      </c>
      <c r="T104" s="448" t="s">
        <v>405</v>
      </c>
      <c r="U104" s="448" t="s">
        <v>405</v>
      </c>
      <c r="V104" s="448" t="s">
        <v>405</v>
      </c>
      <c r="W104" s="448" t="s">
        <v>405</v>
      </c>
      <c r="X104" s="448" t="s">
        <v>405</v>
      </c>
      <c r="Y104" s="448" t="s">
        <v>405</v>
      </c>
      <c r="Z104" s="448" t="s">
        <v>405</v>
      </c>
      <c r="AA104" s="448" t="s">
        <v>405</v>
      </c>
      <c r="AB104" s="448" t="s">
        <v>405</v>
      </c>
      <c r="AC104" s="448" t="s">
        <v>405</v>
      </c>
      <c r="AD104" s="448" t="s">
        <v>405</v>
      </c>
      <c r="AE104" s="448" t="s">
        <v>405</v>
      </c>
      <c r="AF104" s="448" t="s">
        <v>405</v>
      </c>
      <c r="AG104" s="448" t="s">
        <v>405</v>
      </c>
      <c r="AH104" s="413">
        <v>1204</v>
      </c>
      <c r="AI104" s="413">
        <v>1210</v>
      </c>
      <c r="AJ104" s="413">
        <v>1201</v>
      </c>
      <c r="AK104" s="413">
        <v>1265</v>
      </c>
      <c r="AL104" s="413">
        <v>1306</v>
      </c>
      <c r="AM104" s="413">
        <v>1244</v>
      </c>
      <c r="AN104" s="413">
        <v>1234</v>
      </c>
      <c r="AO104" s="413">
        <v>1285</v>
      </c>
      <c r="AP104" s="413">
        <v>1300</v>
      </c>
      <c r="AQ104" s="413">
        <v>1358</v>
      </c>
      <c r="AR104" s="413">
        <v>1460</v>
      </c>
      <c r="AS104" s="413">
        <v>1564</v>
      </c>
      <c r="AT104" s="413">
        <v>1691</v>
      </c>
      <c r="AU104" s="413">
        <v>1874</v>
      </c>
      <c r="AV104" s="413">
        <v>2085</v>
      </c>
      <c r="AW104" s="413">
        <v>2248</v>
      </c>
      <c r="AX104" s="413">
        <v>2411</v>
      </c>
      <c r="AY104" s="413">
        <v>2526</v>
      </c>
      <c r="AZ104" s="413">
        <v>2568</v>
      </c>
      <c r="BA104" s="413">
        <v>2624</v>
      </c>
      <c r="BB104" s="413">
        <v>2626</v>
      </c>
      <c r="BC104" s="449">
        <v>2664</v>
      </c>
      <c r="BD104" s="413">
        <v>2720</v>
      </c>
      <c r="BE104" s="413">
        <v>2753</v>
      </c>
      <c r="BF104" s="413">
        <v>2773</v>
      </c>
      <c r="BG104" s="413">
        <v>2778</v>
      </c>
      <c r="BH104" s="413">
        <v>2770</v>
      </c>
      <c r="BI104" s="413">
        <v>2721</v>
      </c>
      <c r="BJ104" s="413">
        <v>2677</v>
      </c>
      <c r="BK104" s="413">
        <v>2636</v>
      </c>
      <c r="BL104" s="413">
        <v>2678</v>
      </c>
      <c r="BM104" s="413">
        <v>2621</v>
      </c>
      <c r="BN104" s="413">
        <v>2597</v>
      </c>
      <c r="BO104" s="413">
        <v>2572</v>
      </c>
      <c r="BP104" s="413">
        <v>2506</v>
      </c>
      <c r="BQ104" s="413">
        <v>2445</v>
      </c>
      <c r="BR104" s="413">
        <v>2502</v>
      </c>
      <c r="BS104" s="413">
        <v>2505</v>
      </c>
      <c r="BT104" s="413">
        <v>2434</v>
      </c>
      <c r="BU104" s="413">
        <v>2329</v>
      </c>
      <c r="BV104" s="413">
        <v>2377</v>
      </c>
      <c r="BW104" s="413">
        <v>2379</v>
      </c>
      <c r="BX104" s="413">
        <v>2388</v>
      </c>
      <c r="BY104" s="413">
        <v>2381</v>
      </c>
      <c r="BZ104" s="414">
        <v>2373</v>
      </c>
    </row>
    <row r="105" spans="1:78" x14ac:dyDescent="0.35">
      <c r="A105" s="447"/>
      <c r="B105" s="331" t="s">
        <v>323</v>
      </c>
      <c r="D105" s="448" t="s">
        <v>405</v>
      </c>
      <c r="E105" s="448" t="s">
        <v>405</v>
      </c>
      <c r="F105" s="448" t="s">
        <v>405</v>
      </c>
      <c r="G105" s="448" t="s">
        <v>405</v>
      </c>
      <c r="H105" s="448" t="s">
        <v>405</v>
      </c>
      <c r="I105" s="448" t="s">
        <v>405</v>
      </c>
      <c r="J105" s="448" t="s">
        <v>405</v>
      </c>
      <c r="K105" s="448" t="s">
        <v>405</v>
      </c>
      <c r="L105" s="448" t="s">
        <v>405</v>
      </c>
      <c r="M105" s="448" t="s">
        <v>405</v>
      </c>
      <c r="N105" s="448" t="s">
        <v>405</v>
      </c>
      <c r="O105" s="448" t="s">
        <v>405</v>
      </c>
      <c r="P105" s="448" t="s">
        <v>405</v>
      </c>
      <c r="Q105" s="448" t="s">
        <v>405</v>
      </c>
      <c r="R105" s="448" t="s">
        <v>405</v>
      </c>
      <c r="S105" s="448" t="s">
        <v>405</v>
      </c>
      <c r="T105" s="448" t="s">
        <v>405</v>
      </c>
      <c r="U105" s="448" t="s">
        <v>405</v>
      </c>
      <c r="V105" s="448" t="s">
        <v>405</v>
      </c>
      <c r="W105" s="448" t="s">
        <v>405</v>
      </c>
      <c r="X105" s="448" t="s">
        <v>405</v>
      </c>
      <c r="Y105" s="448" t="s">
        <v>405</v>
      </c>
      <c r="Z105" s="448" t="s">
        <v>405</v>
      </c>
      <c r="AA105" s="448" t="s">
        <v>405</v>
      </c>
      <c r="AB105" s="448" t="s">
        <v>405</v>
      </c>
      <c r="AC105" s="448" t="s">
        <v>405</v>
      </c>
      <c r="AD105" s="448" t="s">
        <v>405</v>
      </c>
      <c r="AE105" s="448" t="s">
        <v>405</v>
      </c>
      <c r="AF105" s="448" t="s">
        <v>405</v>
      </c>
      <c r="AG105" s="448" t="s">
        <v>405</v>
      </c>
      <c r="AH105" s="413">
        <v>49</v>
      </c>
      <c r="AI105" s="413">
        <v>61</v>
      </c>
      <c r="AJ105" s="413">
        <v>68</v>
      </c>
      <c r="AK105" s="413">
        <v>75</v>
      </c>
      <c r="AL105" s="413">
        <v>80</v>
      </c>
      <c r="AM105" s="413">
        <v>88</v>
      </c>
      <c r="AN105" s="413">
        <v>104</v>
      </c>
      <c r="AO105" s="413">
        <v>123</v>
      </c>
      <c r="AP105" s="413">
        <v>146</v>
      </c>
      <c r="AQ105" s="413">
        <v>173</v>
      </c>
      <c r="AR105" s="413">
        <v>201</v>
      </c>
      <c r="AS105" s="413">
        <v>234</v>
      </c>
      <c r="AT105" s="413">
        <v>269</v>
      </c>
      <c r="AU105" s="413">
        <v>298</v>
      </c>
      <c r="AV105" s="413">
        <v>323</v>
      </c>
      <c r="AW105" s="413">
        <v>346</v>
      </c>
      <c r="AX105" s="413">
        <v>354</v>
      </c>
      <c r="AY105" s="413">
        <v>322</v>
      </c>
      <c r="AZ105" s="413">
        <v>250</v>
      </c>
      <c r="BA105" s="413">
        <v>189</v>
      </c>
      <c r="BB105" s="413">
        <v>123</v>
      </c>
      <c r="BC105" s="413">
        <v>67</v>
      </c>
      <c r="BD105" s="413">
        <v>47</v>
      </c>
      <c r="BE105" s="413">
        <v>43</v>
      </c>
      <c r="BF105" s="413">
        <v>41</v>
      </c>
      <c r="BG105" s="413">
        <v>41</v>
      </c>
      <c r="BH105" s="413">
        <v>42</v>
      </c>
      <c r="BI105" s="413">
        <v>42</v>
      </c>
      <c r="BJ105" s="413">
        <v>42</v>
      </c>
      <c r="BK105" s="413">
        <v>42</v>
      </c>
      <c r="BL105" s="413">
        <v>41</v>
      </c>
      <c r="BM105" s="413">
        <v>40</v>
      </c>
      <c r="BN105" s="413">
        <v>39</v>
      </c>
      <c r="BO105" s="413">
        <v>36</v>
      </c>
      <c r="BP105" s="413">
        <v>34</v>
      </c>
      <c r="BQ105" s="413">
        <v>31</v>
      </c>
      <c r="BR105" s="413">
        <v>29</v>
      </c>
      <c r="BS105" s="413">
        <v>38</v>
      </c>
      <c r="BT105" s="413">
        <v>35</v>
      </c>
      <c r="BU105" s="413">
        <v>32</v>
      </c>
      <c r="BV105" s="413">
        <v>31</v>
      </c>
      <c r="BW105" s="413">
        <v>29</v>
      </c>
      <c r="BX105" s="413">
        <v>28</v>
      </c>
      <c r="BY105" s="413">
        <v>26</v>
      </c>
      <c r="BZ105" s="414">
        <v>24</v>
      </c>
    </row>
    <row r="106" spans="1:78" s="232" customFormat="1" x14ac:dyDescent="0.35">
      <c r="A106" s="447"/>
      <c r="B106" s="444"/>
      <c r="C106" s="358"/>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13"/>
      <c r="AI106" s="413"/>
      <c r="AJ106" s="413"/>
      <c r="AK106" s="413"/>
      <c r="AL106" s="413"/>
      <c r="AM106" s="413"/>
      <c r="AN106" s="413"/>
      <c r="AO106" s="413"/>
      <c r="AP106" s="413"/>
      <c r="AQ106" s="413"/>
      <c r="AR106" s="413"/>
      <c r="AS106" s="413"/>
      <c r="AT106" s="413"/>
      <c r="AU106" s="413"/>
      <c r="AV106" s="413"/>
      <c r="AW106" s="413"/>
      <c r="AX106" s="413"/>
      <c r="AY106" s="413"/>
      <c r="AZ106" s="413"/>
      <c r="BA106" s="413"/>
      <c r="BB106" s="413"/>
      <c r="BC106" s="413"/>
      <c r="BD106" s="413"/>
      <c r="BE106" s="413"/>
      <c r="BF106" s="413"/>
      <c r="BG106" s="413"/>
      <c r="BH106" s="413"/>
      <c r="BI106" s="413"/>
      <c r="BJ106" s="413"/>
      <c r="BK106" s="413"/>
      <c r="BL106" s="413"/>
      <c r="BM106" s="413"/>
      <c r="BN106" s="413"/>
      <c r="BO106" s="413"/>
      <c r="BP106" s="413"/>
      <c r="BQ106" s="413"/>
      <c r="BR106" s="413"/>
      <c r="BS106" s="413"/>
      <c r="BT106" s="413"/>
      <c r="BU106" s="413"/>
      <c r="BV106" s="413"/>
      <c r="BW106" s="413"/>
      <c r="BX106" s="413"/>
      <c r="BY106" s="413"/>
      <c r="BZ106" s="414"/>
    </row>
    <row r="107" spans="1:78" s="232" customFormat="1" x14ac:dyDescent="0.35">
      <c r="A107" s="358"/>
      <c r="B107" s="327" t="s">
        <v>137</v>
      </c>
      <c r="C107" s="358"/>
      <c r="D107" s="409">
        <v>0</v>
      </c>
      <c r="E107" s="409">
        <v>0</v>
      </c>
      <c r="F107" s="409">
        <v>0</v>
      </c>
      <c r="G107" s="409">
        <v>0</v>
      </c>
      <c r="H107" s="409">
        <v>0</v>
      </c>
      <c r="I107" s="409">
        <v>0</v>
      </c>
      <c r="J107" s="409">
        <v>0</v>
      </c>
      <c r="K107" s="409">
        <v>0</v>
      </c>
      <c r="L107" s="409">
        <v>0</v>
      </c>
      <c r="M107" s="409">
        <v>0</v>
      </c>
      <c r="N107" s="409">
        <v>0</v>
      </c>
      <c r="O107" s="409">
        <v>0</v>
      </c>
      <c r="P107" s="409">
        <v>0</v>
      </c>
      <c r="Q107" s="409">
        <v>0</v>
      </c>
      <c r="R107" s="409">
        <v>0</v>
      </c>
      <c r="S107" s="409">
        <v>0</v>
      </c>
      <c r="T107" s="409">
        <v>0</v>
      </c>
      <c r="U107" s="409">
        <v>0</v>
      </c>
      <c r="V107" s="409">
        <v>0</v>
      </c>
      <c r="W107" s="409">
        <v>0</v>
      </c>
      <c r="X107" s="409">
        <v>0</v>
      </c>
      <c r="Y107" s="409">
        <v>0</v>
      </c>
      <c r="Z107" s="409">
        <v>0</v>
      </c>
      <c r="AA107" s="409">
        <v>0</v>
      </c>
      <c r="AB107" s="409">
        <v>0</v>
      </c>
      <c r="AC107" s="409">
        <v>0</v>
      </c>
      <c r="AD107" s="409">
        <v>0</v>
      </c>
      <c r="AE107" s="409">
        <v>0</v>
      </c>
      <c r="AF107" s="409">
        <v>0</v>
      </c>
      <c r="AG107" s="409">
        <v>0</v>
      </c>
      <c r="AH107" s="409">
        <v>0</v>
      </c>
      <c r="AI107" s="409">
        <v>0</v>
      </c>
      <c r="AJ107" s="409">
        <v>0</v>
      </c>
      <c r="AK107" s="409">
        <v>0</v>
      </c>
      <c r="AL107" s="409">
        <v>0</v>
      </c>
      <c r="AM107" s="409">
        <v>0</v>
      </c>
      <c r="AN107" s="409">
        <v>0</v>
      </c>
      <c r="AO107" s="409">
        <v>0</v>
      </c>
      <c r="AP107" s="409">
        <v>0</v>
      </c>
      <c r="AQ107" s="409">
        <v>0</v>
      </c>
      <c r="AR107" s="409">
        <v>0</v>
      </c>
      <c r="AS107" s="409">
        <v>0</v>
      </c>
      <c r="AT107" s="409">
        <v>0</v>
      </c>
      <c r="AU107" s="409">
        <v>0</v>
      </c>
      <c r="AV107" s="409">
        <v>0</v>
      </c>
      <c r="AW107" s="409">
        <v>0</v>
      </c>
      <c r="AX107" s="409">
        <v>0</v>
      </c>
      <c r="AY107" s="409">
        <v>0</v>
      </c>
      <c r="AZ107" s="409">
        <v>0</v>
      </c>
      <c r="BA107" s="409">
        <v>0</v>
      </c>
      <c r="BB107" s="409">
        <v>0</v>
      </c>
      <c r="BC107" s="409">
        <v>0</v>
      </c>
      <c r="BD107" s="409">
        <v>0</v>
      </c>
      <c r="BE107" s="409">
        <v>0</v>
      </c>
      <c r="BF107" s="409">
        <v>0</v>
      </c>
      <c r="BG107" s="409">
        <v>0</v>
      </c>
      <c r="BH107" s="409">
        <v>0</v>
      </c>
      <c r="BI107" s="409">
        <v>0</v>
      </c>
      <c r="BJ107" s="409">
        <v>0</v>
      </c>
      <c r="BK107" s="409">
        <v>0</v>
      </c>
      <c r="BL107" s="409">
        <v>136</v>
      </c>
      <c r="BM107" s="409">
        <v>391</v>
      </c>
      <c r="BN107" s="409">
        <v>579</v>
      </c>
      <c r="BO107" s="409">
        <v>811</v>
      </c>
      <c r="BP107" s="409">
        <v>1365</v>
      </c>
      <c r="BQ107" s="409">
        <v>1912</v>
      </c>
      <c r="BR107" s="409">
        <v>2235</v>
      </c>
      <c r="BS107" s="409">
        <v>2356</v>
      </c>
      <c r="BT107" s="409">
        <v>2357</v>
      </c>
      <c r="BU107" s="409">
        <v>2285</v>
      </c>
      <c r="BV107" s="409">
        <v>2343</v>
      </c>
      <c r="BW107" s="409">
        <v>2349</v>
      </c>
      <c r="BX107" s="409">
        <v>2361</v>
      </c>
      <c r="BY107" s="409">
        <v>2356</v>
      </c>
      <c r="BZ107" s="410">
        <v>2351</v>
      </c>
    </row>
    <row r="108" spans="1:78" x14ac:dyDescent="0.35">
      <c r="B108" s="119" t="s">
        <v>469</v>
      </c>
      <c r="D108" s="413">
        <v>0</v>
      </c>
      <c r="E108" s="413">
        <v>0</v>
      </c>
      <c r="F108" s="413">
        <v>0</v>
      </c>
      <c r="G108" s="413">
        <v>0</v>
      </c>
      <c r="H108" s="413">
        <v>0</v>
      </c>
      <c r="I108" s="413">
        <v>0</v>
      </c>
      <c r="J108" s="413">
        <v>0</v>
      </c>
      <c r="K108" s="413">
        <v>0</v>
      </c>
      <c r="L108" s="413">
        <v>0</v>
      </c>
      <c r="M108" s="413">
        <v>0</v>
      </c>
      <c r="N108" s="413">
        <v>0</v>
      </c>
      <c r="O108" s="413">
        <v>0</v>
      </c>
      <c r="P108" s="413">
        <v>0</v>
      </c>
      <c r="Q108" s="413">
        <v>0</v>
      </c>
      <c r="R108" s="413">
        <v>0</v>
      </c>
      <c r="S108" s="413">
        <v>0</v>
      </c>
      <c r="T108" s="413">
        <v>0</v>
      </c>
      <c r="U108" s="413">
        <v>0</v>
      </c>
      <c r="V108" s="413">
        <v>0</v>
      </c>
      <c r="W108" s="413">
        <v>0</v>
      </c>
      <c r="X108" s="413">
        <v>0</v>
      </c>
      <c r="Y108" s="413">
        <v>0</v>
      </c>
      <c r="Z108" s="413">
        <v>0</v>
      </c>
      <c r="AA108" s="413">
        <v>0</v>
      </c>
      <c r="AB108" s="413">
        <v>0</v>
      </c>
      <c r="AC108" s="413">
        <v>0</v>
      </c>
      <c r="AD108" s="413">
        <v>0</v>
      </c>
      <c r="AE108" s="413">
        <v>0</v>
      </c>
      <c r="AF108" s="413">
        <v>0</v>
      </c>
      <c r="AG108" s="413">
        <v>0</v>
      </c>
      <c r="AH108" s="413">
        <v>0</v>
      </c>
      <c r="AI108" s="413">
        <v>0</v>
      </c>
      <c r="AJ108" s="413">
        <v>0</v>
      </c>
      <c r="AK108" s="413">
        <v>0</v>
      </c>
      <c r="AL108" s="413">
        <v>0</v>
      </c>
      <c r="AM108" s="413">
        <v>0</v>
      </c>
      <c r="AN108" s="413">
        <v>0</v>
      </c>
      <c r="AO108" s="413">
        <v>0</v>
      </c>
      <c r="AP108" s="413">
        <v>0</v>
      </c>
      <c r="AQ108" s="413">
        <v>0</v>
      </c>
      <c r="AR108" s="413">
        <v>0</v>
      </c>
      <c r="AS108" s="413">
        <v>0</v>
      </c>
      <c r="AT108" s="413">
        <v>0</v>
      </c>
      <c r="AU108" s="413">
        <v>0</v>
      </c>
      <c r="AV108" s="413">
        <v>0</v>
      </c>
      <c r="AW108" s="413">
        <v>0</v>
      </c>
      <c r="AX108" s="413">
        <v>0</v>
      </c>
      <c r="AY108" s="413">
        <v>0</v>
      </c>
      <c r="AZ108" s="413">
        <v>0</v>
      </c>
      <c r="BA108" s="413">
        <v>0</v>
      </c>
      <c r="BB108" s="413">
        <v>0</v>
      </c>
      <c r="BC108" s="413">
        <v>0</v>
      </c>
      <c r="BD108" s="413">
        <v>0</v>
      </c>
      <c r="BE108" s="413">
        <v>0</v>
      </c>
      <c r="BF108" s="413">
        <v>0</v>
      </c>
      <c r="BG108" s="413">
        <v>0</v>
      </c>
      <c r="BH108" s="413">
        <v>0</v>
      </c>
      <c r="BI108" s="413">
        <v>0</v>
      </c>
      <c r="BJ108" s="413">
        <v>0</v>
      </c>
      <c r="BK108" s="413">
        <v>0</v>
      </c>
      <c r="BL108" s="413">
        <v>65</v>
      </c>
      <c r="BM108" s="413">
        <v>167</v>
      </c>
      <c r="BN108" s="413">
        <v>237</v>
      </c>
      <c r="BO108" s="413">
        <v>321</v>
      </c>
      <c r="BP108" s="413">
        <v>467</v>
      </c>
      <c r="BQ108" s="413">
        <v>672</v>
      </c>
      <c r="BR108" s="413">
        <v>755</v>
      </c>
      <c r="BS108" s="413">
        <v>814</v>
      </c>
      <c r="BT108" s="413">
        <v>857</v>
      </c>
      <c r="BU108" s="413">
        <v>848</v>
      </c>
      <c r="BV108" s="413">
        <v>844</v>
      </c>
      <c r="BW108" s="413">
        <v>832</v>
      </c>
      <c r="BX108" s="413">
        <v>822</v>
      </c>
      <c r="BY108" s="413">
        <v>806</v>
      </c>
      <c r="BZ108" s="414">
        <v>790</v>
      </c>
    </row>
    <row r="109" spans="1:78" x14ac:dyDescent="0.35">
      <c r="B109" s="417" t="s">
        <v>302</v>
      </c>
      <c r="D109" s="413">
        <v>0</v>
      </c>
      <c r="E109" s="413">
        <v>0</v>
      </c>
      <c r="F109" s="413">
        <v>0</v>
      </c>
      <c r="G109" s="413">
        <v>0</v>
      </c>
      <c r="H109" s="413">
        <v>0</v>
      </c>
      <c r="I109" s="413">
        <v>0</v>
      </c>
      <c r="J109" s="413">
        <v>0</v>
      </c>
      <c r="K109" s="413">
        <v>0</v>
      </c>
      <c r="L109" s="413">
        <v>0</v>
      </c>
      <c r="M109" s="413">
        <v>0</v>
      </c>
      <c r="N109" s="413">
        <v>0</v>
      </c>
      <c r="O109" s="413">
        <v>0</v>
      </c>
      <c r="P109" s="413">
        <v>0</v>
      </c>
      <c r="Q109" s="413">
        <v>0</v>
      </c>
      <c r="R109" s="413">
        <v>0</v>
      </c>
      <c r="S109" s="413">
        <v>0</v>
      </c>
      <c r="T109" s="413">
        <v>0</v>
      </c>
      <c r="U109" s="413">
        <v>0</v>
      </c>
      <c r="V109" s="413">
        <v>0</v>
      </c>
      <c r="W109" s="413">
        <v>0</v>
      </c>
      <c r="X109" s="413">
        <v>0</v>
      </c>
      <c r="Y109" s="413">
        <v>0</v>
      </c>
      <c r="Z109" s="413">
        <v>0</v>
      </c>
      <c r="AA109" s="413">
        <v>0</v>
      </c>
      <c r="AB109" s="413">
        <v>0</v>
      </c>
      <c r="AC109" s="413">
        <v>0</v>
      </c>
      <c r="AD109" s="413">
        <v>0</v>
      </c>
      <c r="AE109" s="413">
        <v>0</v>
      </c>
      <c r="AF109" s="413">
        <v>0</v>
      </c>
      <c r="AG109" s="413">
        <v>0</v>
      </c>
      <c r="AH109" s="413">
        <v>0</v>
      </c>
      <c r="AI109" s="413">
        <v>0</v>
      </c>
      <c r="AJ109" s="413">
        <v>0</v>
      </c>
      <c r="AK109" s="413">
        <v>0</v>
      </c>
      <c r="AL109" s="413">
        <v>0</v>
      </c>
      <c r="AM109" s="413">
        <v>0</v>
      </c>
      <c r="AN109" s="413">
        <v>0</v>
      </c>
      <c r="AO109" s="413">
        <v>0</v>
      </c>
      <c r="AP109" s="413">
        <v>0</v>
      </c>
      <c r="AQ109" s="413">
        <v>0</v>
      </c>
      <c r="AR109" s="413">
        <v>0</v>
      </c>
      <c r="AS109" s="413">
        <v>0</v>
      </c>
      <c r="AT109" s="413">
        <v>0</v>
      </c>
      <c r="AU109" s="413">
        <v>0</v>
      </c>
      <c r="AV109" s="413">
        <v>0</v>
      </c>
      <c r="AW109" s="413">
        <v>0</v>
      </c>
      <c r="AX109" s="413">
        <v>0</v>
      </c>
      <c r="AY109" s="413">
        <v>0</v>
      </c>
      <c r="AZ109" s="413">
        <v>0</v>
      </c>
      <c r="BA109" s="413">
        <v>0</v>
      </c>
      <c r="BB109" s="413">
        <v>0</v>
      </c>
      <c r="BC109" s="413">
        <v>0</v>
      </c>
      <c r="BD109" s="413">
        <v>0</v>
      </c>
      <c r="BE109" s="413">
        <v>0</v>
      </c>
      <c r="BF109" s="413">
        <v>0</v>
      </c>
      <c r="BG109" s="413">
        <v>0</v>
      </c>
      <c r="BH109" s="413">
        <v>0</v>
      </c>
      <c r="BI109" s="413">
        <v>0</v>
      </c>
      <c r="BJ109" s="413">
        <v>0</v>
      </c>
      <c r="BK109" s="413">
        <v>0</v>
      </c>
      <c r="BL109" s="413">
        <v>62</v>
      </c>
      <c r="BM109" s="413">
        <v>124</v>
      </c>
      <c r="BN109" s="413">
        <v>135</v>
      </c>
      <c r="BO109" s="413">
        <v>138</v>
      </c>
      <c r="BP109" s="413">
        <v>156</v>
      </c>
      <c r="BQ109" s="413">
        <v>133</v>
      </c>
      <c r="BR109" s="413">
        <v>118</v>
      </c>
      <c r="BS109" s="413">
        <v>91</v>
      </c>
      <c r="BT109" s="413">
        <v>88</v>
      </c>
      <c r="BU109" s="413">
        <v>81</v>
      </c>
      <c r="BV109" s="413">
        <v>69</v>
      </c>
      <c r="BW109" s="413">
        <v>68</v>
      </c>
      <c r="BX109" s="413">
        <v>68</v>
      </c>
      <c r="BY109" s="413">
        <v>68</v>
      </c>
      <c r="BZ109" s="414">
        <v>70</v>
      </c>
    </row>
    <row r="110" spans="1:78" x14ac:dyDescent="0.35">
      <c r="B110" s="417" t="s">
        <v>470</v>
      </c>
      <c r="D110" s="413">
        <v>0</v>
      </c>
      <c r="E110" s="413">
        <v>0</v>
      </c>
      <c r="F110" s="413">
        <v>0</v>
      </c>
      <c r="G110" s="413">
        <v>0</v>
      </c>
      <c r="H110" s="413">
        <v>0</v>
      </c>
      <c r="I110" s="413">
        <v>0</v>
      </c>
      <c r="J110" s="413">
        <v>0</v>
      </c>
      <c r="K110" s="413">
        <v>0</v>
      </c>
      <c r="L110" s="413">
        <v>0</v>
      </c>
      <c r="M110" s="413">
        <v>0</v>
      </c>
      <c r="N110" s="413">
        <v>0</v>
      </c>
      <c r="O110" s="413">
        <v>0</v>
      </c>
      <c r="P110" s="413">
        <v>0</v>
      </c>
      <c r="Q110" s="413">
        <v>0</v>
      </c>
      <c r="R110" s="413">
        <v>0</v>
      </c>
      <c r="S110" s="413">
        <v>0</v>
      </c>
      <c r="T110" s="413">
        <v>0</v>
      </c>
      <c r="U110" s="413">
        <v>0</v>
      </c>
      <c r="V110" s="413">
        <v>0</v>
      </c>
      <c r="W110" s="413">
        <v>0</v>
      </c>
      <c r="X110" s="413">
        <v>0</v>
      </c>
      <c r="Y110" s="413">
        <v>0</v>
      </c>
      <c r="Z110" s="413">
        <v>0</v>
      </c>
      <c r="AA110" s="413">
        <v>0</v>
      </c>
      <c r="AB110" s="413">
        <v>0</v>
      </c>
      <c r="AC110" s="413">
        <v>0</v>
      </c>
      <c r="AD110" s="413">
        <v>0</v>
      </c>
      <c r="AE110" s="413">
        <v>0</v>
      </c>
      <c r="AF110" s="413">
        <v>0</v>
      </c>
      <c r="AG110" s="413">
        <v>0</v>
      </c>
      <c r="AH110" s="413">
        <v>0</v>
      </c>
      <c r="AI110" s="413">
        <v>0</v>
      </c>
      <c r="AJ110" s="413">
        <v>0</v>
      </c>
      <c r="AK110" s="413">
        <v>0</v>
      </c>
      <c r="AL110" s="413">
        <v>0</v>
      </c>
      <c r="AM110" s="413">
        <v>0</v>
      </c>
      <c r="AN110" s="413">
        <v>0</v>
      </c>
      <c r="AO110" s="413">
        <v>0</v>
      </c>
      <c r="AP110" s="413">
        <v>0</v>
      </c>
      <c r="AQ110" s="413">
        <v>0</v>
      </c>
      <c r="AR110" s="413">
        <v>0</v>
      </c>
      <c r="AS110" s="413">
        <v>0</v>
      </c>
      <c r="AT110" s="413">
        <v>0</v>
      </c>
      <c r="AU110" s="413">
        <v>0</v>
      </c>
      <c r="AV110" s="413">
        <v>0</v>
      </c>
      <c r="AW110" s="413">
        <v>0</v>
      </c>
      <c r="AX110" s="413">
        <v>0</v>
      </c>
      <c r="AY110" s="413">
        <v>0</v>
      </c>
      <c r="AZ110" s="413">
        <v>0</v>
      </c>
      <c r="BA110" s="413">
        <v>0</v>
      </c>
      <c r="BB110" s="413">
        <v>0</v>
      </c>
      <c r="BC110" s="413">
        <v>0</v>
      </c>
      <c r="BD110" s="413">
        <v>0</v>
      </c>
      <c r="BE110" s="413">
        <v>0</v>
      </c>
      <c r="BF110" s="413">
        <v>0</v>
      </c>
      <c r="BG110" s="413">
        <v>0</v>
      </c>
      <c r="BH110" s="413">
        <v>0</v>
      </c>
      <c r="BI110" s="413">
        <v>0</v>
      </c>
      <c r="BJ110" s="413">
        <v>0</v>
      </c>
      <c r="BK110" s="413">
        <v>0</v>
      </c>
      <c r="BL110" s="413">
        <v>1</v>
      </c>
      <c r="BM110" s="413">
        <v>12</v>
      </c>
      <c r="BN110" s="413">
        <v>75</v>
      </c>
      <c r="BO110" s="413">
        <v>120</v>
      </c>
      <c r="BP110" s="413">
        <v>119</v>
      </c>
      <c r="BQ110" s="413">
        <v>112</v>
      </c>
      <c r="BR110" s="413">
        <v>35</v>
      </c>
      <c r="BS110" s="413">
        <v>16</v>
      </c>
      <c r="BT110" s="413">
        <v>20</v>
      </c>
      <c r="BU110" s="413">
        <v>23</v>
      </c>
      <c r="BV110" s="413">
        <v>20</v>
      </c>
      <c r="BW110" s="413">
        <v>18</v>
      </c>
      <c r="BX110" s="413">
        <v>17</v>
      </c>
      <c r="BY110" s="413">
        <v>16</v>
      </c>
      <c r="BZ110" s="414">
        <v>15</v>
      </c>
    </row>
    <row r="111" spans="1:78" x14ac:dyDescent="0.35">
      <c r="B111" s="417" t="s">
        <v>304</v>
      </c>
      <c r="D111" s="413">
        <v>0</v>
      </c>
      <c r="E111" s="413">
        <v>0</v>
      </c>
      <c r="F111" s="413">
        <v>0</v>
      </c>
      <c r="G111" s="413">
        <v>0</v>
      </c>
      <c r="H111" s="413">
        <v>0</v>
      </c>
      <c r="I111" s="413">
        <v>0</v>
      </c>
      <c r="J111" s="413">
        <v>0</v>
      </c>
      <c r="K111" s="413">
        <v>0</v>
      </c>
      <c r="L111" s="413">
        <v>0</v>
      </c>
      <c r="M111" s="413">
        <v>0</v>
      </c>
      <c r="N111" s="413">
        <v>0</v>
      </c>
      <c r="O111" s="413">
        <v>0</v>
      </c>
      <c r="P111" s="413">
        <v>0</v>
      </c>
      <c r="Q111" s="413">
        <v>0</v>
      </c>
      <c r="R111" s="413">
        <v>0</v>
      </c>
      <c r="S111" s="413">
        <v>0</v>
      </c>
      <c r="T111" s="413">
        <v>0</v>
      </c>
      <c r="U111" s="413">
        <v>0</v>
      </c>
      <c r="V111" s="413">
        <v>0</v>
      </c>
      <c r="W111" s="413">
        <v>0</v>
      </c>
      <c r="X111" s="413">
        <v>0</v>
      </c>
      <c r="Y111" s="413">
        <v>0</v>
      </c>
      <c r="Z111" s="413">
        <v>0</v>
      </c>
      <c r="AA111" s="413">
        <v>0</v>
      </c>
      <c r="AB111" s="413">
        <v>0</v>
      </c>
      <c r="AC111" s="413">
        <v>0</v>
      </c>
      <c r="AD111" s="413">
        <v>0</v>
      </c>
      <c r="AE111" s="413">
        <v>0</v>
      </c>
      <c r="AF111" s="413">
        <v>0</v>
      </c>
      <c r="AG111" s="413">
        <v>0</v>
      </c>
      <c r="AH111" s="413">
        <v>0</v>
      </c>
      <c r="AI111" s="413">
        <v>0</v>
      </c>
      <c r="AJ111" s="413">
        <v>0</v>
      </c>
      <c r="AK111" s="413">
        <v>0</v>
      </c>
      <c r="AL111" s="413">
        <v>0</v>
      </c>
      <c r="AM111" s="413">
        <v>0</v>
      </c>
      <c r="AN111" s="413">
        <v>0</v>
      </c>
      <c r="AO111" s="413">
        <v>0</v>
      </c>
      <c r="AP111" s="413">
        <v>0</v>
      </c>
      <c r="AQ111" s="413">
        <v>0</v>
      </c>
      <c r="AR111" s="413">
        <v>0</v>
      </c>
      <c r="AS111" s="413">
        <v>0</v>
      </c>
      <c r="AT111" s="413">
        <v>0</v>
      </c>
      <c r="AU111" s="413">
        <v>0</v>
      </c>
      <c r="AV111" s="413">
        <v>0</v>
      </c>
      <c r="AW111" s="413">
        <v>0</v>
      </c>
      <c r="AX111" s="413">
        <v>0</v>
      </c>
      <c r="AY111" s="413">
        <v>0</v>
      </c>
      <c r="AZ111" s="413">
        <v>0</v>
      </c>
      <c r="BA111" s="413">
        <v>0</v>
      </c>
      <c r="BB111" s="413">
        <v>0</v>
      </c>
      <c r="BC111" s="413">
        <v>0</v>
      </c>
      <c r="BD111" s="413">
        <v>0</v>
      </c>
      <c r="BE111" s="413">
        <v>0</v>
      </c>
      <c r="BF111" s="413">
        <v>0</v>
      </c>
      <c r="BG111" s="413">
        <v>0</v>
      </c>
      <c r="BH111" s="413">
        <v>0</v>
      </c>
      <c r="BI111" s="413">
        <v>0</v>
      </c>
      <c r="BJ111" s="413">
        <v>0</v>
      </c>
      <c r="BK111" s="413">
        <v>0</v>
      </c>
      <c r="BL111" s="413">
        <v>2</v>
      </c>
      <c r="BM111" s="413">
        <v>31</v>
      </c>
      <c r="BN111" s="413">
        <v>27</v>
      </c>
      <c r="BO111" s="413">
        <v>64</v>
      </c>
      <c r="BP111" s="413">
        <v>193</v>
      </c>
      <c r="BQ111" s="413">
        <v>427</v>
      </c>
      <c r="BR111" s="413">
        <v>602</v>
      </c>
      <c r="BS111" s="413">
        <v>707</v>
      </c>
      <c r="BT111" s="413">
        <v>750</v>
      </c>
      <c r="BU111" s="413">
        <v>745</v>
      </c>
      <c r="BV111" s="413">
        <v>756</v>
      </c>
      <c r="BW111" s="413">
        <v>746</v>
      </c>
      <c r="BX111" s="413">
        <v>737</v>
      </c>
      <c r="BY111" s="413">
        <v>721</v>
      </c>
      <c r="BZ111" s="414">
        <v>704</v>
      </c>
    </row>
    <row r="112" spans="1:78" ht="26.25" customHeight="1" x14ac:dyDescent="0.35">
      <c r="B112" s="119" t="s">
        <v>487</v>
      </c>
      <c r="D112" s="413">
        <v>0</v>
      </c>
      <c r="E112" s="413">
        <v>0</v>
      </c>
      <c r="F112" s="413">
        <v>0</v>
      </c>
      <c r="G112" s="413">
        <v>0</v>
      </c>
      <c r="H112" s="413">
        <v>0</v>
      </c>
      <c r="I112" s="413">
        <v>0</v>
      </c>
      <c r="J112" s="413">
        <v>0</v>
      </c>
      <c r="K112" s="413">
        <v>0</v>
      </c>
      <c r="L112" s="413">
        <v>0</v>
      </c>
      <c r="M112" s="413">
        <v>0</v>
      </c>
      <c r="N112" s="413">
        <v>0</v>
      </c>
      <c r="O112" s="413">
        <v>0</v>
      </c>
      <c r="P112" s="413">
        <v>0</v>
      </c>
      <c r="Q112" s="413">
        <v>0</v>
      </c>
      <c r="R112" s="413">
        <v>0</v>
      </c>
      <c r="S112" s="413">
        <v>0</v>
      </c>
      <c r="T112" s="413">
        <v>0</v>
      </c>
      <c r="U112" s="413">
        <v>0</v>
      </c>
      <c r="V112" s="413">
        <v>0</v>
      </c>
      <c r="W112" s="413">
        <v>0</v>
      </c>
      <c r="X112" s="413">
        <v>0</v>
      </c>
      <c r="Y112" s="413">
        <v>0</v>
      </c>
      <c r="Z112" s="413">
        <v>0</v>
      </c>
      <c r="AA112" s="413">
        <v>0</v>
      </c>
      <c r="AB112" s="413">
        <v>0</v>
      </c>
      <c r="AC112" s="413">
        <v>0</v>
      </c>
      <c r="AD112" s="413">
        <v>0</v>
      </c>
      <c r="AE112" s="413">
        <v>0</v>
      </c>
      <c r="AF112" s="413">
        <v>0</v>
      </c>
      <c r="AG112" s="413">
        <v>0</v>
      </c>
      <c r="AH112" s="413">
        <v>0</v>
      </c>
      <c r="AI112" s="413">
        <v>0</v>
      </c>
      <c r="AJ112" s="413">
        <v>0</v>
      </c>
      <c r="AK112" s="413">
        <v>0</v>
      </c>
      <c r="AL112" s="413">
        <v>0</v>
      </c>
      <c r="AM112" s="413">
        <v>0</v>
      </c>
      <c r="AN112" s="413">
        <v>0</v>
      </c>
      <c r="AO112" s="413">
        <v>0</v>
      </c>
      <c r="AP112" s="413">
        <v>0</v>
      </c>
      <c r="AQ112" s="413">
        <v>0</v>
      </c>
      <c r="AR112" s="413">
        <v>0</v>
      </c>
      <c r="AS112" s="413">
        <v>0</v>
      </c>
      <c r="AT112" s="413">
        <v>0</v>
      </c>
      <c r="AU112" s="413">
        <v>0</v>
      </c>
      <c r="AV112" s="413">
        <v>0</v>
      </c>
      <c r="AW112" s="413">
        <v>0</v>
      </c>
      <c r="AX112" s="413">
        <v>0</v>
      </c>
      <c r="AY112" s="413">
        <v>0</v>
      </c>
      <c r="AZ112" s="413">
        <v>0</v>
      </c>
      <c r="BA112" s="413">
        <v>0</v>
      </c>
      <c r="BB112" s="413">
        <v>0</v>
      </c>
      <c r="BC112" s="413">
        <v>0</v>
      </c>
      <c r="BD112" s="413">
        <v>0</v>
      </c>
      <c r="BE112" s="413">
        <v>0</v>
      </c>
      <c r="BF112" s="413">
        <v>0</v>
      </c>
      <c r="BG112" s="413">
        <v>0</v>
      </c>
      <c r="BH112" s="413">
        <v>0</v>
      </c>
      <c r="BI112" s="413">
        <v>0</v>
      </c>
      <c r="BJ112" s="413">
        <v>0</v>
      </c>
      <c r="BK112" s="413">
        <v>0</v>
      </c>
      <c r="BL112" s="413">
        <v>56</v>
      </c>
      <c r="BM112" s="413">
        <v>168</v>
      </c>
      <c r="BN112" s="413">
        <v>275</v>
      </c>
      <c r="BO112" s="413">
        <v>424</v>
      </c>
      <c r="BP112" s="413">
        <v>784</v>
      </c>
      <c r="BQ112" s="413">
        <v>1116</v>
      </c>
      <c r="BR112" s="413">
        <v>1340</v>
      </c>
      <c r="BS112" s="413">
        <v>1398</v>
      </c>
      <c r="BT112" s="413">
        <v>1363</v>
      </c>
      <c r="BU112" s="413">
        <v>1294</v>
      </c>
      <c r="BV112" s="413">
        <v>1346</v>
      </c>
      <c r="BW112" s="413">
        <v>1355</v>
      </c>
      <c r="BX112" s="413">
        <v>1370</v>
      </c>
      <c r="BY112" s="413">
        <v>1375</v>
      </c>
      <c r="BZ112" s="414">
        <v>1379</v>
      </c>
    </row>
    <row r="113" spans="1:78" x14ac:dyDescent="0.35">
      <c r="B113" s="417" t="s">
        <v>302</v>
      </c>
      <c r="D113" s="413">
        <v>0</v>
      </c>
      <c r="E113" s="413">
        <v>0</v>
      </c>
      <c r="F113" s="413">
        <v>0</v>
      </c>
      <c r="G113" s="413">
        <v>0</v>
      </c>
      <c r="H113" s="413">
        <v>0</v>
      </c>
      <c r="I113" s="413">
        <v>0</v>
      </c>
      <c r="J113" s="413">
        <v>0</v>
      </c>
      <c r="K113" s="413">
        <v>0</v>
      </c>
      <c r="L113" s="413">
        <v>0</v>
      </c>
      <c r="M113" s="413">
        <v>0</v>
      </c>
      <c r="N113" s="413">
        <v>0</v>
      </c>
      <c r="O113" s="413">
        <v>0</v>
      </c>
      <c r="P113" s="413">
        <v>0</v>
      </c>
      <c r="Q113" s="413">
        <v>0</v>
      </c>
      <c r="R113" s="413">
        <v>0</v>
      </c>
      <c r="S113" s="413">
        <v>0</v>
      </c>
      <c r="T113" s="413">
        <v>0</v>
      </c>
      <c r="U113" s="413">
        <v>0</v>
      </c>
      <c r="V113" s="413">
        <v>0</v>
      </c>
      <c r="W113" s="413">
        <v>0</v>
      </c>
      <c r="X113" s="413">
        <v>0</v>
      </c>
      <c r="Y113" s="413">
        <v>0</v>
      </c>
      <c r="Z113" s="413">
        <v>0</v>
      </c>
      <c r="AA113" s="413">
        <v>0</v>
      </c>
      <c r="AB113" s="413">
        <v>0</v>
      </c>
      <c r="AC113" s="413">
        <v>0</v>
      </c>
      <c r="AD113" s="413">
        <v>0</v>
      </c>
      <c r="AE113" s="413">
        <v>0</v>
      </c>
      <c r="AF113" s="413">
        <v>0</v>
      </c>
      <c r="AG113" s="413">
        <v>0</v>
      </c>
      <c r="AH113" s="413">
        <v>0</v>
      </c>
      <c r="AI113" s="413">
        <v>0</v>
      </c>
      <c r="AJ113" s="413">
        <v>0</v>
      </c>
      <c r="AK113" s="413">
        <v>0</v>
      </c>
      <c r="AL113" s="413">
        <v>0</v>
      </c>
      <c r="AM113" s="413">
        <v>0</v>
      </c>
      <c r="AN113" s="413">
        <v>0</v>
      </c>
      <c r="AO113" s="413">
        <v>0</v>
      </c>
      <c r="AP113" s="413">
        <v>0</v>
      </c>
      <c r="AQ113" s="413">
        <v>0</v>
      </c>
      <c r="AR113" s="413">
        <v>0</v>
      </c>
      <c r="AS113" s="413">
        <v>0</v>
      </c>
      <c r="AT113" s="413">
        <v>0</v>
      </c>
      <c r="AU113" s="413">
        <v>0</v>
      </c>
      <c r="AV113" s="413">
        <v>0</v>
      </c>
      <c r="AW113" s="413">
        <v>0</v>
      </c>
      <c r="AX113" s="413">
        <v>0</v>
      </c>
      <c r="AY113" s="413">
        <v>0</v>
      </c>
      <c r="AZ113" s="413">
        <v>0</v>
      </c>
      <c r="BA113" s="413">
        <v>0</v>
      </c>
      <c r="BB113" s="413">
        <v>0</v>
      </c>
      <c r="BC113" s="413">
        <v>0</v>
      </c>
      <c r="BD113" s="413">
        <v>0</v>
      </c>
      <c r="BE113" s="413">
        <v>0</v>
      </c>
      <c r="BF113" s="413">
        <v>0</v>
      </c>
      <c r="BG113" s="413">
        <v>0</v>
      </c>
      <c r="BH113" s="413">
        <v>0</v>
      </c>
      <c r="BI113" s="413">
        <v>0</v>
      </c>
      <c r="BJ113" s="413">
        <v>0</v>
      </c>
      <c r="BK113" s="413">
        <v>0</v>
      </c>
      <c r="BL113" s="413">
        <v>53</v>
      </c>
      <c r="BM113" s="413">
        <v>132</v>
      </c>
      <c r="BN113" s="413">
        <v>181</v>
      </c>
      <c r="BO113" s="413">
        <v>226</v>
      </c>
      <c r="BP113" s="413">
        <v>313</v>
      </c>
      <c r="BQ113" s="413">
        <v>354</v>
      </c>
      <c r="BR113" s="413">
        <v>392</v>
      </c>
      <c r="BS113" s="413">
        <v>295</v>
      </c>
      <c r="BT113" s="413">
        <v>219</v>
      </c>
      <c r="BU113" s="413">
        <v>187</v>
      </c>
      <c r="BV113" s="413">
        <v>170</v>
      </c>
      <c r="BW113" s="413">
        <v>167</v>
      </c>
      <c r="BX113" s="413">
        <v>168</v>
      </c>
      <c r="BY113" s="413">
        <v>168</v>
      </c>
      <c r="BZ113" s="414">
        <v>172</v>
      </c>
    </row>
    <row r="114" spans="1:78" x14ac:dyDescent="0.35">
      <c r="B114" s="417" t="s">
        <v>470</v>
      </c>
      <c r="D114" s="413">
        <v>0</v>
      </c>
      <c r="E114" s="413">
        <v>0</v>
      </c>
      <c r="F114" s="413">
        <v>0</v>
      </c>
      <c r="G114" s="413">
        <v>0</v>
      </c>
      <c r="H114" s="413">
        <v>0</v>
      </c>
      <c r="I114" s="413">
        <v>0</v>
      </c>
      <c r="J114" s="413">
        <v>0</v>
      </c>
      <c r="K114" s="413">
        <v>0</v>
      </c>
      <c r="L114" s="413">
        <v>0</v>
      </c>
      <c r="M114" s="413">
        <v>0</v>
      </c>
      <c r="N114" s="413">
        <v>0</v>
      </c>
      <c r="O114" s="413">
        <v>0</v>
      </c>
      <c r="P114" s="413">
        <v>0</v>
      </c>
      <c r="Q114" s="413">
        <v>0</v>
      </c>
      <c r="R114" s="413">
        <v>0</v>
      </c>
      <c r="S114" s="413">
        <v>0</v>
      </c>
      <c r="T114" s="413">
        <v>0</v>
      </c>
      <c r="U114" s="413">
        <v>0</v>
      </c>
      <c r="V114" s="413">
        <v>0</v>
      </c>
      <c r="W114" s="413">
        <v>0</v>
      </c>
      <c r="X114" s="413">
        <v>0</v>
      </c>
      <c r="Y114" s="413">
        <v>0</v>
      </c>
      <c r="Z114" s="413">
        <v>0</v>
      </c>
      <c r="AA114" s="413">
        <v>0</v>
      </c>
      <c r="AB114" s="413">
        <v>0</v>
      </c>
      <c r="AC114" s="413">
        <v>0</v>
      </c>
      <c r="AD114" s="413">
        <v>0</v>
      </c>
      <c r="AE114" s="413">
        <v>0</v>
      </c>
      <c r="AF114" s="413">
        <v>0</v>
      </c>
      <c r="AG114" s="413">
        <v>0</v>
      </c>
      <c r="AH114" s="413">
        <v>0</v>
      </c>
      <c r="AI114" s="413">
        <v>0</v>
      </c>
      <c r="AJ114" s="413">
        <v>0</v>
      </c>
      <c r="AK114" s="413">
        <v>0</v>
      </c>
      <c r="AL114" s="413">
        <v>0</v>
      </c>
      <c r="AM114" s="413">
        <v>0</v>
      </c>
      <c r="AN114" s="413">
        <v>0</v>
      </c>
      <c r="AO114" s="413">
        <v>0</v>
      </c>
      <c r="AP114" s="413">
        <v>0</v>
      </c>
      <c r="AQ114" s="413">
        <v>0</v>
      </c>
      <c r="AR114" s="413">
        <v>0</v>
      </c>
      <c r="AS114" s="413">
        <v>0</v>
      </c>
      <c r="AT114" s="413">
        <v>0</v>
      </c>
      <c r="AU114" s="413">
        <v>0</v>
      </c>
      <c r="AV114" s="413">
        <v>0</v>
      </c>
      <c r="AW114" s="413">
        <v>0</v>
      </c>
      <c r="AX114" s="413">
        <v>0</v>
      </c>
      <c r="AY114" s="413">
        <v>0</v>
      </c>
      <c r="AZ114" s="413">
        <v>0</v>
      </c>
      <c r="BA114" s="413">
        <v>0</v>
      </c>
      <c r="BB114" s="413">
        <v>0</v>
      </c>
      <c r="BC114" s="413">
        <v>0</v>
      </c>
      <c r="BD114" s="413">
        <v>0</v>
      </c>
      <c r="BE114" s="413">
        <v>0</v>
      </c>
      <c r="BF114" s="413">
        <v>0</v>
      </c>
      <c r="BG114" s="413">
        <v>0</v>
      </c>
      <c r="BH114" s="413">
        <v>0</v>
      </c>
      <c r="BI114" s="413">
        <v>0</v>
      </c>
      <c r="BJ114" s="413">
        <v>0</v>
      </c>
      <c r="BK114" s="413">
        <v>0</v>
      </c>
      <c r="BL114" s="413">
        <v>0</v>
      </c>
      <c r="BM114" s="413">
        <v>8</v>
      </c>
      <c r="BN114" s="413">
        <v>71</v>
      </c>
      <c r="BO114" s="413">
        <v>132</v>
      </c>
      <c r="BP114" s="413">
        <v>285</v>
      </c>
      <c r="BQ114" s="413">
        <v>394</v>
      </c>
      <c r="BR114" s="413">
        <v>414</v>
      </c>
      <c r="BS114" s="413">
        <v>395</v>
      </c>
      <c r="BT114" s="413">
        <v>358</v>
      </c>
      <c r="BU114" s="413">
        <v>327</v>
      </c>
      <c r="BV114" s="413">
        <v>321</v>
      </c>
      <c r="BW114" s="413">
        <v>303</v>
      </c>
      <c r="BX114" s="413">
        <v>285</v>
      </c>
      <c r="BY114" s="413">
        <v>265</v>
      </c>
      <c r="BZ114" s="414">
        <v>245</v>
      </c>
    </row>
    <row r="115" spans="1:78" x14ac:dyDescent="0.35">
      <c r="B115" s="417" t="s">
        <v>304</v>
      </c>
      <c r="D115" s="413">
        <v>0</v>
      </c>
      <c r="E115" s="413">
        <v>0</v>
      </c>
      <c r="F115" s="413">
        <v>0</v>
      </c>
      <c r="G115" s="413">
        <v>0</v>
      </c>
      <c r="H115" s="413">
        <v>0</v>
      </c>
      <c r="I115" s="413">
        <v>0</v>
      </c>
      <c r="J115" s="413">
        <v>0</v>
      </c>
      <c r="K115" s="413">
        <v>0</v>
      </c>
      <c r="L115" s="413">
        <v>0</v>
      </c>
      <c r="M115" s="413">
        <v>0</v>
      </c>
      <c r="N115" s="413">
        <v>0</v>
      </c>
      <c r="O115" s="413">
        <v>0</v>
      </c>
      <c r="P115" s="413">
        <v>0</v>
      </c>
      <c r="Q115" s="413">
        <v>0</v>
      </c>
      <c r="R115" s="413">
        <v>0</v>
      </c>
      <c r="S115" s="413">
        <v>0</v>
      </c>
      <c r="T115" s="413">
        <v>0</v>
      </c>
      <c r="U115" s="413">
        <v>0</v>
      </c>
      <c r="V115" s="413">
        <v>0</v>
      </c>
      <c r="W115" s="413">
        <v>0</v>
      </c>
      <c r="X115" s="413">
        <v>0</v>
      </c>
      <c r="Y115" s="413">
        <v>0</v>
      </c>
      <c r="Z115" s="413">
        <v>0</v>
      </c>
      <c r="AA115" s="413">
        <v>0</v>
      </c>
      <c r="AB115" s="413">
        <v>0</v>
      </c>
      <c r="AC115" s="413">
        <v>0</v>
      </c>
      <c r="AD115" s="413">
        <v>0</v>
      </c>
      <c r="AE115" s="413">
        <v>0</v>
      </c>
      <c r="AF115" s="413">
        <v>0</v>
      </c>
      <c r="AG115" s="413">
        <v>0</v>
      </c>
      <c r="AH115" s="413">
        <v>0</v>
      </c>
      <c r="AI115" s="413">
        <v>0</v>
      </c>
      <c r="AJ115" s="413">
        <v>0</v>
      </c>
      <c r="AK115" s="413">
        <v>0</v>
      </c>
      <c r="AL115" s="413">
        <v>0</v>
      </c>
      <c r="AM115" s="413">
        <v>0</v>
      </c>
      <c r="AN115" s="413">
        <v>0</v>
      </c>
      <c r="AO115" s="413">
        <v>0</v>
      </c>
      <c r="AP115" s="413">
        <v>0</v>
      </c>
      <c r="AQ115" s="413">
        <v>0</v>
      </c>
      <c r="AR115" s="413">
        <v>0</v>
      </c>
      <c r="AS115" s="413">
        <v>0</v>
      </c>
      <c r="AT115" s="413">
        <v>0</v>
      </c>
      <c r="AU115" s="413">
        <v>0</v>
      </c>
      <c r="AV115" s="413">
        <v>0</v>
      </c>
      <c r="AW115" s="413">
        <v>0</v>
      </c>
      <c r="AX115" s="413">
        <v>0</v>
      </c>
      <c r="AY115" s="413">
        <v>0</v>
      </c>
      <c r="AZ115" s="413">
        <v>0</v>
      </c>
      <c r="BA115" s="413">
        <v>0</v>
      </c>
      <c r="BB115" s="413">
        <v>0</v>
      </c>
      <c r="BC115" s="413">
        <v>0</v>
      </c>
      <c r="BD115" s="413">
        <v>0</v>
      </c>
      <c r="BE115" s="413">
        <v>0</v>
      </c>
      <c r="BF115" s="413">
        <v>0</v>
      </c>
      <c r="BG115" s="413">
        <v>0</v>
      </c>
      <c r="BH115" s="413">
        <v>0</v>
      </c>
      <c r="BI115" s="413">
        <v>0</v>
      </c>
      <c r="BJ115" s="413">
        <v>0</v>
      </c>
      <c r="BK115" s="413">
        <v>0</v>
      </c>
      <c r="BL115" s="413">
        <v>2</v>
      </c>
      <c r="BM115" s="413">
        <v>28</v>
      </c>
      <c r="BN115" s="413">
        <v>23</v>
      </c>
      <c r="BO115" s="413">
        <v>66</v>
      </c>
      <c r="BP115" s="413">
        <v>186</v>
      </c>
      <c r="BQ115" s="413">
        <v>367</v>
      </c>
      <c r="BR115" s="413">
        <v>533</v>
      </c>
      <c r="BS115" s="413">
        <v>707</v>
      </c>
      <c r="BT115" s="413">
        <v>785</v>
      </c>
      <c r="BU115" s="413">
        <v>780</v>
      </c>
      <c r="BV115" s="413">
        <v>855</v>
      </c>
      <c r="BW115" s="413">
        <v>885</v>
      </c>
      <c r="BX115" s="413">
        <v>918</v>
      </c>
      <c r="BY115" s="413">
        <v>942</v>
      </c>
      <c r="BZ115" s="414">
        <v>962</v>
      </c>
    </row>
    <row r="116" spans="1:78" ht="26.25" customHeight="1" x14ac:dyDescent="0.35">
      <c r="B116" s="119" t="s">
        <v>488</v>
      </c>
      <c r="D116" s="413">
        <v>0</v>
      </c>
      <c r="E116" s="413">
        <v>0</v>
      </c>
      <c r="F116" s="413">
        <v>0</v>
      </c>
      <c r="G116" s="413">
        <v>0</v>
      </c>
      <c r="H116" s="413">
        <v>0</v>
      </c>
      <c r="I116" s="413">
        <v>0</v>
      </c>
      <c r="J116" s="413">
        <v>0</v>
      </c>
      <c r="K116" s="413">
        <v>0</v>
      </c>
      <c r="L116" s="413">
        <v>0</v>
      </c>
      <c r="M116" s="413">
        <v>0</v>
      </c>
      <c r="N116" s="413">
        <v>0</v>
      </c>
      <c r="O116" s="413">
        <v>0</v>
      </c>
      <c r="P116" s="413">
        <v>0</v>
      </c>
      <c r="Q116" s="413">
        <v>0</v>
      </c>
      <c r="R116" s="413">
        <v>0</v>
      </c>
      <c r="S116" s="413">
        <v>0</v>
      </c>
      <c r="T116" s="413">
        <v>0</v>
      </c>
      <c r="U116" s="413">
        <v>0</v>
      </c>
      <c r="V116" s="413">
        <v>0</v>
      </c>
      <c r="W116" s="413">
        <v>0</v>
      </c>
      <c r="X116" s="413">
        <v>0</v>
      </c>
      <c r="Y116" s="413">
        <v>0</v>
      </c>
      <c r="Z116" s="413">
        <v>0</v>
      </c>
      <c r="AA116" s="413">
        <v>0</v>
      </c>
      <c r="AB116" s="413">
        <v>0</v>
      </c>
      <c r="AC116" s="413">
        <v>0</v>
      </c>
      <c r="AD116" s="413">
        <v>0</v>
      </c>
      <c r="AE116" s="413">
        <v>0</v>
      </c>
      <c r="AF116" s="413">
        <v>0</v>
      </c>
      <c r="AG116" s="413">
        <v>0</v>
      </c>
      <c r="AH116" s="413">
        <v>0</v>
      </c>
      <c r="AI116" s="413">
        <v>0</v>
      </c>
      <c r="AJ116" s="413">
        <v>0</v>
      </c>
      <c r="AK116" s="413">
        <v>0</v>
      </c>
      <c r="AL116" s="413">
        <v>0</v>
      </c>
      <c r="AM116" s="413">
        <v>0</v>
      </c>
      <c r="AN116" s="413">
        <v>0</v>
      </c>
      <c r="AO116" s="413">
        <v>0</v>
      </c>
      <c r="AP116" s="413">
        <v>0</v>
      </c>
      <c r="AQ116" s="413">
        <v>0</v>
      </c>
      <c r="AR116" s="413">
        <v>0</v>
      </c>
      <c r="AS116" s="413">
        <v>0</v>
      </c>
      <c r="AT116" s="413">
        <v>0</v>
      </c>
      <c r="AU116" s="413">
        <v>0</v>
      </c>
      <c r="AV116" s="413">
        <v>0</v>
      </c>
      <c r="AW116" s="413">
        <v>0</v>
      </c>
      <c r="AX116" s="413">
        <v>0</v>
      </c>
      <c r="AY116" s="413">
        <v>0</v>
      </c>
      <c r="AZ116" s="413">
        <v>0</v>
      </c>
      <c r="BA116" s="413">
        <v>0</v>
      </c>
      <c r="BB116" s="413">
        <v>0</v>
      </c>
      <c r="BC116" s="413">
        <v>0</v>
      </c>
      <c r="BD116" s="413">
        <v>0</v>
      </c>
      <c r="BE116" s="413">
        <v>0</v>
      </c>
      <c r="BF116" s="413">
        <v>0</v>
      </c>
      <c r="BG116" s="413">
        <v>0</v>
      </c>
      <c r="BH116" s="413">
        <v>0</v>
      </c>
      <c r="BI116" s="413">
        <v>0</v>
      </c>
      <c r="BJ116" s="413">
        <v>0</v>
      </c>
      <c r="BK116" s="413">
        <v>0</v>
      </c>
      <c r="BL116" s="413">
        <v>16</v>
      </c>
      <c r="BM116" s="413">
        <v>56</v>
      </c>
      <c r="BN116" s="413">
        <v>67</v>
      </c>
      <c r="BO116" s="413">
        <v>65</v>
      </c>
      <c r="BP116" s="413">
        <v>114</v>
      </c>
      <c r="BQ116" s="413">
        <v>124</v>
      </c>
      <c r="BR116" s="413">
        <v>141</v>
      </c>
      <c r="BS116" s="413">
        <v>144</v>
      </c>
      <c r="BT116" s="413">
        <v>137</v>
      </c>
      <c r="BU116" s="413">
        <v>143</v>
      </c>
      <c r="BV116" s="413">
        <v>153</v>
      </c>
      <c r="BW116" s="413">
        <v>162</v>
      </c>
      <c r="BX116" s="413">
        <v>169</v>
      </c>
      <c r="BY116" s="413">
        <v>176</v>
      </c>
      <c r="BZ116" s="414">
        <v>182</v>
      </c>
    </row>
    <row r="117" spans="1:78" ht="26.25" customHeight="1" x14ac:dyDescent="0.35">
      <c r="B117" s="265" t="s">
        <v>489</v>
      </c>
      <c r="D117" s="413">
        <v>0</v>
      </c>
      <c r="E117" s="413">
        <v>0</v>
      </c>
      <c r="F117" s="413">
        <v>0</v>
      </c>
      <c r="G117" s="413">
        <v>0</v>
      </c>
      <c r="H117" s="413">
        <v>0</v>
      </c>
      <c r="I117" s="413">
        <v>0</v>
      </c>
      <c r="J117" s="413">
        <v>0</v>
      </c>
      <c r="K117" s="413">
        <v>0</v>
      </c>
      <c r="L117" s="413">
        <v>0</v>
      </c>
      <c r="M117" s="413">
        <v>0</v>
      </c>
      <c r="N117" s="413">
        <v>0</v>
      </c>
      <c r="O117" s="413">
        <v>0</v>
      </c>
      <c r="P117" s="413">
        <v>0</v>
      </c>
      <c r="Q117" s="413">
        <v>0</v>
      </c>
      <c r="R117" s="413">
        <v>0</v>
      </c>
      <c r="S117" s="413">
        <v>0</v>
      </c>
      <c r="T117" s="413">
        <v>0</v>
      </c>
      <c r="U117" s="413">
        <v>0</v>
      </c>
      <c r="V117" s="413">
        <v>0</v>
      </c>
      <c r="W117" s="413">
        <v>0</v>
      </c>
      <c r="X117" s="413">
        <v>0</v>
      </c>
      <c r="Y117" s="413">
        <v>0</v>
      </c>
      <c r="Z117" s="413">
        <v>0</v>
      </c>
      <c r="AA117" s="413">
        <v>0</v>
      </c>
      <c r="AB117" s="413">
        <v>0</v>
      </c>
      <c r="AC117" s="413">
        <v>0</v>
      </c>
      <c r="AD117" s="413">
        <v>0</v>
      </c>
      <c r="AE117" s="413">
        <v>0</v>
      </c>
      <c r="AF117" s="413">
        <v>0</v>
      </c>
      <c r="AG117" s="413">
        <v>0</v>
      </c>
      <c r="AH117" s="413">
        <v>0</v>
      </c>
      <c r="AI117" s="413">
        <v>0</v>
      </c>
      <c r="AJ117" s="413">
        <v>0</v>
      </c>
      <c r="AK117" s="413">
        <v>0</v>
      </c>
      <c r="AL117" s="413">
        <v>0</v>
      </c>
      <c r="AM117" s="413">
        <v>0</v>
      </c>
      <c r="AN117" s="413">
        <v>0</v>
      </c>
      <c r="AO117" s="413">
        <v>0</v>
      </c>
      <c r="AP117" s="413">
        <v>0</v>
      </c>
      <c r="AQ117" s="413">
        <v>0</v>
      </c>
      <c r="AR117" s="413">
        <v>0</v>
      </c>
      <c r="AS117" s="413">
        <v>0</v>
      </c>
      <c r="AT117" s="413">
        <v>0</v>
      </c>
      <c r="AU117" s="413">
        <v>0</v>
      </c>
      <c r="AV117" s="413">
        <v>0</v>
      </c>
      <c r="AW117" s="413">
        <v>0</v>
      </c>
      <c r="AX117" s="413">
        <v>0</v>
      </c>
      <c r="AY117" s="413">
        <v>0</v>
      </c>
      <c r="AZ117" s="413">
        <v>0</v>
      </c>
      <c r="BA117" s="413">
        <v>0</v>
      </c>
      <c r="BB117" s="413">
        <v>0</v>
      </c>
      <c r="BC117" s="413">
        <v>0</v>
      </c>
      <c r="BD117" s="413">
        <v>0</v>
      </c>
      <c r="BE117" s="413">
        <v>0</v>
      </c>
      <c r="BF117" s="413">
        <v>0</v>
      </c>
      <c r="BG117" s="413">
        <v>0</v>
      </c>
      <c r="BH117" s="413">
        <v>0</v>
      </c>
      <c r="BI117" s="413">
        <v>0</v>
      </c>
      <c r="BJ117" s="413">
        <v>0</v>
      </c>
      <c r="BK117" s="413">
        <v>0</v>
      </c>
      <c r="BL117" s="413">
        <v>59</v>
      </c>
      <c r="BM117" s="413">
        <v>145</v>
      </c>
      <c r="BN117" s="413">
        <v>199</v>
      </c>
      <c r="BO117" s="413">
        <v>262</v>
      </c>
      <c r="BP117" s="413">
        <v>364</v>
      </c>
      <c r="BQ117" s="413">
        <v>492</v>
      </c>
      <c r="BR117" s="413">
        <v>507</v>
      </c>
      <c r="BS117" s="413">
        <v>489</v>
      </c>
      <c r="BT117" s="413">
        <v>483</v>
      </c>
      <c r="BU117" s="413">
        <v>469</v>
      </c>
      <c r="BV117" s="413">
        <v>429</v>
      </c>
      <c r="BW117" s="413">
        <v>401</v>
      </c>
      <c r="BX117" s="413">
        <v>399</v>
      </c>
      <c r="BY117" s="413">
        <v>394</v>
      </c>
      <c r="BZ117" s="414">
        <v>389</v>
      </c>
    </row>
    <row r="118" spans="1:78" x14ac:dyDescent="0.35">
      <c r="B118" s="265" t="s">
        <v>490</v>
      </c>
      <c r="D118" s="413">
        <v>0</v>
      </c>
      <c r="E118" s="413">
        <v>0</v>
      </c>
      <c r="F118" s="413">
        <v>0</v>
      </c>
      <c r="G118" s="413">
        <v>0</v>
      </c>
      <c r="H118" s="413">
        <v>0</v>
      </c>
      <c r="I118" s="413">
        <v>0</v>
      </c>
      <c r="J118" s="413">
        <v>0</v>
      </c>
      <c r="K118" s="413">
        <v>0</v>
      </c>
      <c r="L118" s="413">
        <v>0</v>
      </c>
      <c r="M118" s="413">
        <v>0</v>
      </c>
      <c r="N118" s="413">
        <v>0</v>
      </c>
      <c r="O118" s="413">
        <v>0</v>
      </c>
      <c r="P118" s="413">
        <v>0</v>
      </c>
      <c r="Q118" s="413">
        <v>0</v>
      </c>
      <c r="R118" s="413">
        <v>0</v>
      </c>
      <c r="S118" s="413">
        <v>0</v>
      </c>
      <c r="T118" s="413">
        <v>0</v>
      </c>
      <c r="U118" s="413">
        <v>0</v>
      </c>
      <c r="V118" s="413">
        <v>0</v>
      </c>
      <c r="W118" s="413">
        <v>0</v>
      </c>
      <c r="X118" s="413">
        <v>0</v>
      </c>
      <c r="Y118" s="413">
        <v>0</v>
      </c>
      <c r="Z118" s="413">
        <v>0</v>
      </c>
      <c r="AA118" s="413">
        <v>0</v>
      </c>
      <c r="AB118" s="413">
        <v>0</v>
      </c>
      <c r="AC118" s="413">
        <v>0</v>
      </c>
      <c r="AD118" s="413">
        <v>0</v>
      </c>
      <c r="AE118" s="413">
        <v>0</v>
      </c>
      <c r="AF118" s="413">
        <v>0</v>
      </c>
      <c r="AG118" s="413">
        <v>0</v>
      </c>
      <c r="AH118" s="413">
        <v>0</v>
      </c>
      <c r="AI118" s="413">
        <v>0</v>
      </c>
      <c r="AJ118" s="413">
        <v>0</v>
      </c>
      <c r="AK118" s="413">
        <v>0</v>
      </c>
      <c r="AL118" s="413">
        <v>0</v>
      </c>
      <c r="AM118" s="413">
        <v>0</v>
      </c>
      <c r="AN118" s="413">
        <v>0</v>
      </c>
      <c r="AO118" s="413">
        <v>0</v>
      </c>
      <c r="AP118" s="413">
        <v>0</v>
      </c>
      <c r="AQ118" s="413">
        <v>0</v>
      </c>
      <c r="AR118" s="413">
        <v>0</v>
      </c>
      <c r="AS118" s="413">
        <v>0</v>
      </c>
      <c r="AT118" s="413">
        <v>0</v>
      </c>
      <c r="AU118" s="413">
        <v>0</v>
      </c>
      <c r="AV118" s="413">
        <v>0</v>
      </c>
      <c r="AW118" s="413">
        <v>0</v>
      </c>
      <c r="AX118" s="413">
        <v>0</v>
      </c>
      <c r="AY118" s="413">
        <v>0</v>
      </c>
      <c r="AZ118" s="413">
        <v>0</v>
      </c>
      <c r="BA118" s="413">
        <v>0</v>
      </c>
      <c r="BB118" s="413">
        <v>0</v>
      </c>
      <c r="BC118" s="413">
        <v>0</v>
      </c>
      <c r="BD118" s="413">
        <v>0</v>
      </c>
      <c r="BE118" s="413">
        <v>0</v>
      </c>
      <c r="BF118" s="413">
        <v>0</v>
      </c>
      <c r="BG118" s="413">
        <v>0</v>
      </c>
      <c r="BH118" s="413">
        <v>0</v>
      </c>
      <c r="BI118" s="413">
        <v>0</v>
      </c>
      <c r="BJ118" s="413">
        <v>0</v>
      </c>
      <c r="BK118" s="413">
        <v>0</v>
      </c>
      <c r="BL118" s="413">
        <v>6</v>
      </c>
      <c r="BM118" s="413">
        <v>22</v>
      </c>
      <c r="BN118" s="413">
        <v>38</v>
      </c>
      <c r="BO118" s="413">
        <v>59</v>
      </c>
      <c r="BP118" s="413">
        <v>103</v>
      </c>
      <c r="BQ118" s="413">
        <v>180</v>
      </c>
      <c r="BR118" s="413">
        <v>248</v>
      </c>
      <c r="BS118" s="413">
        <v>325</v>
      </c>
      <c r="BT118" s="413">
        <v>374</v>
      </c>
      <c r="BU118" s="413">
        <v>379</v>
      </c>
      <c r="BV118" s="413">
        <v>415</v>
      </c>
      <c r="BW118" s="413">
        <v>431</v>
      </c>
      <c r="BX118" s="413">
        <v>423</v>
      </c>
      <c r="BY118" s="413">
        <v>412</v>
      </c>
      <c r="BZ118" s="414">
        <v>401</v>
      </c>
    </row>
    <row r="119" spans="1:78" x14ac:dyDescent="0.35">
      <c r="B119" s="265" t="s">
        <v>491</v>
      </c>
      <c r="D119" s="413">
        <v>0</v>
      </c>
      <c r="E119" s="413">
        <v>0</v>
      </c>
      <c r="F119" s="413">
        <v>0</v>
      </c>
      <c r="G119" s="413">
        <v>0</v>
      </c>
      <c r="H119" s="413">
        <v>0</v>
      </c>
      <c r="I119" s="413">
        <v>0</v>
      </c>
      <c r="J119" s="413">
        <v>0</v>
      </c>
      <c r="K119" s="413">
        <v>0</v>
      </c>
      <c r="L119" s="413">
        <v>0</v>
      </c>
      <c r="M119" s="413">
        <v>0</v>
      </c>
      <c r="N119" s="413">
        <v>0</v>
      </c>
      <c r="O119" s="413">
        <v>0</v>
      </c>
      <c r="P119" s="413">
        <v>0</v>
      </c>
      <c r="Q119" s="413">
        <v>0</v>
      </c>
      <c r="R119" s="413">
        <v>0</v>
      </c>
      <c r="S119" s="413">
        <v>0</v>
      </c>
      <c r="T119" s="413">
        <v>0</v>
      </c>
      <c r="U119" s="413">
        <v>0</v>
      </c>
      <c r="V119" s="413">
        <v>0</v>
      </c>
      <c r="W119" s="413">
        <v>0</v>
      </c>
      <c r="X119" s="413">
        <v>0</v>
      </c>
      <c r="Y119" s="413">
        <v>0</v>
      </c>
      <c r="Z119" s="413">
        <v>0</v>
      </c>
      <c r="AA119" s="413">
        <v>0</v>
      </c>
      <c r="AB119" s="413">
        <v>0</v>
      </c>
      <c r="AC119" s="413">
        <v>0</v>
      </c>
      <c r="AD119" s="413">
        <v>0</v>
      </c>
      <c r="AE119" s="413">
        <v>0</v>
      </c>
      <c r="AF119" s="413">
        <v>0</v>
      </c>
      <c r="AG119" s="413">
        <v>0</v>
      </c>
      <c r="AH119" s="413">
        <v>0</v>
      </c>
      <c r="AI119" s="413">
        <v>0</v>
      </c>
      <c r="AJ119" s="413">
        <v>0</v>
      </c>
      <c r="AK119" s="413">
        <v>0</v>
      </c>
      <c r="AL119" s="413">
        <v>0</v>
      </c>
      <c r="AM119" s="413">
        <v>0</v>
      </c>
      <c r="AN119" s="413">
        <v>0</v>
      </c>
      <c r="AO119" s="413">
        <v>0</v>
      </c>
      <c r="AP119" s="413">
        <v>0</v>
      </c>
      <c r="AQ119" s="413">
        <v>0</v>
      </c>
      <c r="AR119" s="413">
        <v>0</v>
      </c>
      <c r="AS119" s="413">
        <v>0</v>
      </c>
      <c r="AT119" s="413">
        <v>0</v>
      </c>
      <c r="AU119" s="413">
        <v>0</v>
      </c>
      <c r="AV119" s="413">
        <v>0</v>
      </c>
      <c r="AW119" s="413">
        <v>0</v>
      </c>
      <c r="AX119" s="413">
        <v>0</v>
      </c>
      <c r="AY119" s="413">
        <v>0</v>
      </c>
      <c r="AZ119" s="413">
        <v>0</v>
      </c>
      <c r="BA119" s="413">
        <v>0</v>
      </c>
      <c r="BB119" s="413">
        <v>0</v>
      </c>
      <c r="BC119" s="413">
        <v>0</v>
      </c>
      <c r="BD119" s="413">
        <v>0</v>
      </c>
      <c r="BE119" s="413">
        <v>0</v>
      </c>
      <c r="BF119" s="413">
        <v>0</v>
      </c>
      <c r="BG119" s="413">
        <v>0</v>
      </c>
      <c r="BH119" s="413">
        <v>0</v>
      </c>
      <c r="BI119" s="413">
        <v>0</v>
      </c>
      <c r="BJ119" s="413">
        <v>0</v>
      </c>
      <c r="BK119" s="413">
        <v>0</v>
      </c>
      <c r="BL119" s="413">
        <v>56</v>
      </c>
      <c r="BM119" s="413">
        <v>168</v>
      </c>
      <c r="BN119" s="413">
        <v>275</v>
      </c>
      <c r="BO119" s="413">
        <v>424</v>
      </c>
      <c r="BP119" s="413">
        <v>784</v>
      </c>
      <c r="BQ119" s="413">
        <v>1116</v>
      </c>
      <c r="BR119" s="413">
        <v>1340</v>
      </c>
      <c r="BS119" s="413">
        <v>1398</v>
      </c>
      <c r="BT119" s="413">
        <v>1363</v>
      </c>
      <c r="BU119" s="413">
        <v>1294</v>
      </c>
      <c r="BV119" s="413">
        <v>1346</v>
      </c>
      <c r="BW119" s="413">
        <v>1355</v>
      </c>
      <c r="BX119" s="413">
        <v>1370</v>
      </c>
      <c r="BY119" s="413">
        <v>1375</v>
      </c>
      <c r="BZ119" s="414">
        <v>1379</v>
      </c>
    </row>
    <row r="120" spans="1:78" s="232" customFormat="1" ht="26.25" customHeight="1" x14ac:dyDescent="0.35">
      <c r="B120" s="156" t="s">
        <v>147</v>
      </c>
      <c r="C120" s="358"/>
      <c r="D120" s="450" t="s">
        <v>405</v>
      </c>
      <c r="E120" s="450" t="s">
        <v>405</v>
      </c>
      <c r="F120" s="450" t="s">
        <v>405</v>
      </c>
      <c r="G120" s="450" t="s">
        <v>405</v>
      </c>
      <c r="H120" s="450" t="s">
        <v>405</v>
      </c>
      <c r="I120" s="450" t="s">
        <v>405</v>
      </c>
      <c r="J120" s="450" t="s">
        <v>405</v>
      </c>
      <c r="K120" s="450" t="s">
        <v>405</v>
      </c>
      <c r="L120" s="450" t="s">
        <v>405</v>
      </c>
      <c r="M120" s="450" t="s">
        <v>405</v>
      </c>
      <c r="N120" s="450" t="s">
        <v>405</v>
      </c>
      <c r="O120" s="450" t="s">
        <v>405</v>
      </c>
      <c r="P120" s="450" t="s">
        <v>405</v>
      </c>
      <c r="Q120" s="450" t="s">
        <v>405</v>
      </c>
      <c r="R120" s="450" t="s">
        <v>405</v>
      </c>
      <c r="S120" s="450" t="s">
        <v>405</v>
      </c>
      <c r="T120" s="450" t="s">
        <v>405</v>
      </c>
      <c r="U120" s="450" t="s">
        <v>405</v>
      </c>
      <c r="V120" s="450" t="s">
        <v>405</v>
      </c>
      <c r="W120" s="450" t="s">
        <v>405</v>
      </c>
      <c r="X120" s="450" t="s">
        <v>405</v>
      </c>
      <c r="Y120" s="450" t="s">
        <v>405</v>
      </c>
      <c r="Z120" s="450" t="s">
        <v>405</v>
      </c>
      <c r="AA120" s="450" t="s">
        <v>405</v>
      </c>
      <c r="AB120" s="450" t="s">
        <v>405</v>
      </c>
      <c r="AC120" s="450" t="s">
        <v>405</v>
      </c>
      <c r="AD120" s="450" t="s">
        <v>405</v>
      </c>
      <c r="AE120" s="450" t="s">
        <v>405</v>
      </c>
      <c r="AF120" s="450" t="s">
        <v>405</v>
      </c>
      <c r="AG120" s="450" t="s">
        <v>405</v>
      </c>
      <c r="AH120" s="409">
        <v>0</v>
      </c>
      <c r="AI120" s="409">
        <v>0</v>
      </c>
      <c r="AJ120" s="409">
        <v>0</v>
      </c>
      <c r="AK120" s="409">
        <v>0</v>
      </c>
      <c r="AL120" s="409">
        <v>0</v>
      </c>
      <c r="AM120" s="409">
        <v>0</v>
      </c>
      <c r="AN120" s="409">
        <v>0</v>
      </c>
      <c r="AO120" s="409">
        <v>0</v>
      </c>
      <c r="AP120" s="409">
        <v>0</v>
      </c>
      <c r="AQ120" s="409">
        <v>0</v>
      </c>
      <c r="AR120" s="409">
        <v>0</v>
      </c>
      <c r="AS120" s="409">
        <v>0</v>
      </c>
      <c r="AT120" s="409">
        <v>0</v>
      </c>
      <c r="AU120" s="409">
        <v>0</v>
      </c>
      <c r="AV120" s="409">
        <v>0</v>
      </c>
      <c r="AW120" s="409">
        <v>0</v>
      </c>
      <c r="AX120" s="409">
        <v>0</v>
      </c>
      <c r="AY120" s="409">
        <v>2490</v>
      </c>
      <c r="AZ120" s="409">
        <v>2455</v>
      </c>
      <c r="BA120" s="409">
        <v>2437</v>
      </c>
      <c r="BB120" s="409">
        <v>2371</v>
      </c>
      <c r="BC120" s="409">
        <v>2354</v>
      </c>
      <c r="BD120" s="409">
        <v>2391</v>
      </c>
      <c r="BE120" s="409">
        <v>2430</v>
      </c>
      <c r="BF120" s="409">
        <v>2483</v>
      </c>
      <c r="BG120" s="409">
        <v>2504</v>
      </c>
      <c r="BH120" s="409">
        <v>2510</v>
      </c>
      <c r="BI120" s="409">
        <v>2475</v>
      </c>
      <c r="BJ120" s="409">
        <v>2443</v>
      </c>
      <c r="BK120" s="409">
        <v>2415</v>
      </c>
      <c r="BL120" s="409">
        <v>2332</v>
      </c>
      <c r="BM120" s="409">
        <v>2031</v>
      </c>
      <c r="BN120" s="409">
        <v>1827</v>
      </c>
      <c r="BO120" s="409">
        <v>1577</v>
      </c>
      <c r="BP120" s="409">
        <v>965</v>
      </c>
      <c r="BQ120" s="409">
        <v>366</v>
      </c>
      <c r="BR120" s="409">
        <v>133</v>
      </c>
      <c r="BS120" s="409">
        <v>74</v>
      </c>
      <c r="BT120" s="409">
        <v>52</v>
      </c>
      <c r="BU120" s="409">
        <v>40</v>
      </c>
      <c r="BV120" s="409">
        <v>33</v>
      </c>
      <c r="BW120" s="409">
        <v>30</v>
      </c>
      <c r="BX120" s="409">
        <v>27</v>
      </c>
      <c r="BY120" s="409">
        <v>24</v>
      </c>
      <c r="BZ120" s="410">
        <v>22</v>
      </c>
    </row>
    <row r="121" spans="1:78" x14ac:dyDescent="0.35">
      <c r="A121" s="316"/>
      <c r="B121" s="331" t="s">
        <v>324</v>
      </c>
      <c r="D121" s="413">
        <v>0</v>
      </c>
      <c r="E121" s="413">
        <v>0</v>
      </c>
      <c r="F121" s="413">
        <v>0</v>
      </c>
      <c r="G121" s="413">
        <v>0</v>
      </c>
      <c r="H121" s="413">
        <v>0</v>
      </c>
      <c r="I121" s="413">
        <v>0</v>
      </c>
      <c r="J121" s="413">
        <v>0</v>
      </c>
      <c r="K121" s="413">
        <v>0</v>
      </c>
      <c r="L121" s="413">
        <v>0</v>
      </c>
      <c r="M121" s="413">
        <v>0</v>
      </c>
      <c r="N121" s="413">
        <v>0</v>
      </c>
      <c r="O121" s="413">
        <v>0</v>
      </c>
      <c r="P121" s="413">
        <v>0</v>
      </c>
      <c r="Q121" s="413">
        <v>0</v>
      </c>
      <c r="R121" s="413">
        <v>0</v>
      </c>
      <c r="S121" s="413">
        <v>0</v>
      </c>
      <c r="T121" s="413">
        <v>0</v>
      </c>
      <c r="U121" s="413">
        <v>0</v>
      </c>
      <c r="V121" s="413">
        <v>0</v>
      </c>
      <c r="W121" s="413">
        <v>0</v>
      </c>
      <c r="X121" s="413">
        <v>0</v>
      </c>
      <c r="Y121" s="413">
        <v>0</v>
      </c>
      <c r="Z121" s="413">
        <v>0</v>
      </c>
      <c r="AA121" s="413">
        <v>0</v>
      </c>
      <c r="AB121" s="413">
        <v>0</v>
      </c>
      <c r="AC121" s="413">
        <v>0</v>
      </c>
      <c r="AD121" s="413">
        <v>0</v>
      </c>
      <c r="AE121" s="413">
        <v>0</v>
      </c>
      <c r="AF121" s="413">
        <v>0</v>
      </c>
      <c r="AG121" s="413">
        <v>0</v>
      </c>
      <c r="AH121" s="413">
        <v>0</v>
      </c>
      <c r="AI121" s="413">
        <v>0</v>
      </c>
      <c r="AJ121" s="413">
        <v>0</v>
      </c>
      <c r="AK121" s="413">
        <v>0</v>
      </c>
      <c r="AL121" s="413">
        <v>0</v>
      </c>
      <c r="AM121" s="413">
        <v>0</v>
      </c>
      <c r="AN121" s="413">
        <v>0</v>
      </c>
      <c r="AO121" s="413">
        <v>0</v>
      </c>
      <c r="AP121" s="413">
        <v>0</v>
      </c>
      <c r="AQ121" s="413">
        <v>0</v>
      </c>
      <c r="AR121" s="413">
        <v>0</v>
      </c>
      <c r="AS121" s="413">
        <v>0</v>
      </c>
      <c r="AT121" s="413">
        <v>0</v>
      </c>
      <c r="AU121" s="413">
        <v>0</v>
      </c>
      <c r="AV121" s="413">
        <v>0</v>
      </c>
      <c r="AW121" s="413">
        <v>0</v>
      </c>
      <c r="AX121" s="413">
        <v>0</v>
      </c>
      <c r="AY121" s="413">
        <v>2218</v>
      </c>
      <c r="AZ121" s="413">
        <v>2240</v>
      </c>
      <c r="BA121" s="413">
        <v>2285</v>
      </c>
      <c r="BB121" s="413">
        <v>2288</v>
      </c>
      <c r="BC121" s="413">
        <v>2328</v>
      </c>
      <c r="BD121" s="413">
        <v>2384</v>
      </c>
      <c r="BE121" s="413">
        <v>2427</v>
      </c>
      <c r="BF121" s="413">
        <v>2483</v>
      </c>
      <c r="BG121" s="413">
        <v>2504</v>
      </c>
      <c r="BH121" s="413">
        <v>2510</v>
      </c>
      <c r="BI121" s="413">
        <v>2475</v>
      </c>
      <c r="BJ121" s="413">
        <v>2443</v>
      </c>
      <c r="BK121" s="413">
        <v>2415</v>
      </c>
      <c r="BL121" s="413">
        <v>2332</v>
      </c>
      <c r="BM121" s="413">
        <v>2031</v>
      </c>
      <c r="BN121" s="413">
        <v>1827</v>
      </c>
      <c r="BO121" s="413">
        <v>1577</v>
      </c>
      <c r="BP121" s="413">
        <v>965</v>
      </c>
      <c r="BQ121" s="413">
        <v>366</v>
      </c>
      <c r="BR121" s="413">
        <v>133</v>
      </c>
      <c r="BS121" s="413">
        <v>74</v>
      </c>
      <c r="BT121" s="413">
        <v>52</v>
      </c>
      <c r="BU121" s="413">
        <v>40</v>
      </c>
      <c r="BV121" s="413">
        <v>33</v>
      </c>
      <c r="BW121" s="413">
        <v>30</v>
      </c>
      <c r="BX121" s="413">
        <v>27</v>
      </c>
      <c r="BY121" s="413">
        <v>24</v>
      </c>
      <c r="BZ121" s="414">
        <v>22</v>
      </c>
    </row>
    <row r="122" spans="1:78" x14ac:dyDescent="0.35">
      <c r="A122" s="316"/>
      <c r="B122" s="331" t="s">
        <v>323</v>
      </c>
      <c r="D122" s="448" t="s">
        <v>405</v>
      </c>
      <c r="E122" s="448" t="s">
        <v>405</v>
      </c>
      <c r="F122" s="448" t="s">
        <v>405</v>
      </c>
      <c r="G122" s="448" t="s">
        <v>405</v>
      </c>
      <c r="H122" s="448" t="s">
        <v>405</v>
      </c>
      <c r="I122" s="448" t="s">
        <v>405</v>
      </c>
      <c r="J122" s="448" t="s">
        <v>405</v>
      </c>
      <c r="K122" s="448" t="s">
        <v>405</v>
      </c>
      <c r="L122" s="448" t="s">
        <v>405</v>
      </c>
      <c r="M122" s="448" t="s">
        <v>405</v>
      </c>
      <c r="N122" s="448" t="s">
        <v>405</v>
      </c>
      <c r="O122" s="448" t="s">
        <v>405</v>
      </c>
      <c r="P122" s="448" t="s">
        <v>405</v>
      </c>
      <c r="Q122" s="448" t="s">
        <v>405</v>
      </c>
      <c r="R122" s="448" t="s">
        <v>405</v>
      </c>
      <c r="S122" s="448" t="s">
        <v>405</v>
      </c>
      <c r="T122" s="448" t="s">
        <v>405</v>
      </c>
      <c r="U122" s="448" t="s">
        <v>405</v>
      </c>
      <c r="V122" s="448" t="s">
        <v>405</v>
      </c>
      <c r="W122" s="448" t="s">
        <v>405</v>
      </c>
      <c r="X122" s="448" t="s">
        <v>405</v>
      </c>
      <c r="Y122" s="448" t="s">
        <v>405</v>
      </c>
      <c r="Z122" s="448" t="s">
        <v>405</v>
      </c>
      <c r="AA122" s="448" t="s">
        <v>405</v>
      </c>
      <c r="AB122" s="448" t="s">
        <v>405</v>
      </c>
      <c r="AC122" s="448" t="s">
        <v>405</v>
      </c>
      <c r="AD122" s="448" t="s">
        <v>405</v>
      </c>
      <c r="AE122" s="448" t="s">
        <v>405</v>
      </c>
      <c r="AF122" s="448" t="s">
        <v>405</v>
      </c>
      <c r="AG122" s="448" t="s">
        <v>405</v>
      </c>
      <c r="AH122" s="413">
        <v>0</v>
      </c>
      <c r="AI122" s="413">
        <v>0</v>
      </c>
      <c r="AJ122" s="413">
        <v>0</v>
      </c>
      <c r="AK122" s="413">
        <v>0</v>
      </c>
      <c r="AL122" s="413">
        <v>0</v>
      </c>
      <c r="AM122" s="413">
        <v>0</v>
      </c>
      <c r="AN122" s="413">
        <v>0</v>
      </c>
      <c r="AO122" s="413">
        <v>0</v>
      </c>
      <c r="AP122" s="413">
        <v>0</v>
      </c>
      <c r="AQ122" s="413">
        <v>0</v>
      </c>
      <c r="AR122" s="413">
        <v>0</v>
      </c>
      <c r="AS122" s="413">
        <v>0</v>
      </c>
      <c r="AT122" s="413">
        <v>0</v>
      </c>
      <c r="AU122" s="413">
        <v>0</v>
      </c>
      <c r="AV122" s="413">
        <v>0</v>
      </c>
      <c r="AW122" s="413">
        <v>0</v>
      </c>
      <c r="AX122" s="413">
        <v>0</v>
      </c>
      <c r="AY122" s="413">
        <v>272</v>
      </c>
      <c r="AZ122" s="413">
        <v>215</v>
      </c>
      <c r="BA122" s="413">
        <v>152</v>
      </c>
      <c r="BB122" s="413">
        <v>83</v>
      </c>
      <c r="BC122" s="413">
        <v>26</v>
      </c>
      <c r="BD122" s="413">
        <v>7</v>
      </c>
      <c r="BE122" s="413">
        <v>2</v>
      </c>
      <c r="BF122" s="413">
        <v>0</v>
      </c>
      <c r="BG122" s="413">
        <v>0</v>
      </c>
      <c r="BH122" s="413">
        <v>0</v>
      </c>
      <c r="BI122" s="413">
        <v>0</v>
      </c>
      <c r="BJ122" s="413">
        <v>0</v>
      </c>
      <c r="BK122" s="413">
        <v>0</v>
      </c>
      <c r="BL122" s="413">
        <v>0</v>
      </c>
      <c r="BM122" s="413">
        <v>0</v>
      </c>
      <c r="BN122" s="413">
        <v>0</v>
      </c>
      <c r="BO122" s="413">
        <v>0</v>
      </c>
      <c r="BP122" s="413">
        <v>0</v>
      </c>
      <c r="BQ122" s="413">
        <v>0</v>
      </c>
      <c r="BR122" s="413">
        <v>0</v>
      </c>
      <c r="BS122" s="413">
        <v>0</v>
      </c>
      <c r="BT122" s="413">
        <v>0</v>
      </c>
      <c r="BU122" s="413">
        <v>0</v>
      </c>
      <c r="BV122" s="413">
        <v>0</v>
      </c>
      <c r="BW122" s="413">
        <v>0</v>
      </c>
      <c r="BX122" s="413">
        <v>0</v>
      </c>
      <c r="BY122" s="413">
        <v>0</v>
      </c>
      <c r="BZ122" s="414">
        <v>0</v>
      </c>
    </row>
    <row r="123" spans="1:78" ht="25.5" customHeight="1" x14ac:dyDescent="0.35">
      <c r="B123" s="119" t="s">
        <v>472</v>
      </c>
      <c r="D123" s="413"/>
      <c r="E123" s="413"/>
      <c r="F123" s="413"/>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v>0</v>
      </c>
      <c r="BB123" s="413">
        <v>0</v>
      </c>
      <c r="BC123" s="413">
        <v>0</v>
      </c>
      <c r="BD123" s="413">
        <v>115</v>
      </c>
      <c r="BE123" s="413">
        <v>111</v>
      </c>
      <c r="BF123" s="413">
        <v>123</v>
      </c>
      <c r="BG123" s="413">
        <v>108</v>
      </c>
      <c r="BH123" s="413">
        <v>100</v>
      </c>
      <c r="BI123" s="413">
        <v>94</v>
      </c>
      <c r="BJ123" s="413">
        <v>91</v>
      </c>
      <c r="BK123" s="413">
        <v>91</v>
      </c>
      <c r="BL123" s="413">
        <v>72</v>
      </c>
      <c r="BM123" s="413">
        <v>7</v>
      </c>
      <c r="BN123" s="413">
        <v>5</v>
      </c>
      <c r="BO123" s="413">
        <v>2</v>
      </c>
      <c r="BP123" s="413">
        <v>1</v>
      </c>
      <c r="BQ123" s="413">
        <v>1</v>
      </c>
      <c r="BR123" s="413">
        <v>0</v>
      </c>
      <c r="BS123" s="413">
        <v>0</v>
      </c>
      <c r="BT123" s="413">
        <v>0</v>
      </c>
      <c r="BU123" s="413">
        <v>0</v>
      </c>
      <c r="BV123" s="413">
        <v>0</v>
      </c>
      <c r="BW123" s="413">
        <v>0</v>
      </c>
      <c r="BX123" s="413">
        <v>0</v>
      </c>
      <c r="BY123" s="413">
        <v>0</v>
      </c>
      <c r="BZ123" s="414">
        <v>0</v>
      </c>
    </row>
    <row r="124" spans="1:78" x14ac:dyDescent="0.35">
      <c r="B124" s="119" t="s">
        <v>473</v>
      </c>
      <c r="D124" s="413">
        <v>0</v>
      </c>
      <c r="E124" s="413">
        <v>0</v>
      </c>
      <c r="F124" s="413">
        <v>0</v>
      </c>
      <c r="G124" s="413">
        <v>0</v>
      </c>
      <c r="H124" s="413">
        <v>0</v>
      </c>
      <c r="I124" s="413">
        <v>0</v>
      </c>
      <c r="J124" s="413">
        <v>0</v>
      </c>
      <c r="K124" s="413">
        <v>0</v>
      </c>
      <c r="L124" s="413">
        <v>0</v>
      </c>
      <c r="M124" s="413">
        <v>0</v>
      </c>
      <c r="N124" s="413">
        <v>0</v>
      </c>
      <c r="O124" s="413">
        <v>0</v>
      </c>
      <c r="P124" s="413">
        <v>0</v>
      </c>
      <c r="Q124" s="413">
        <v>0</v>
      </c>
      <c r="R124" s="413">
        <v>0</v>
      </c>
      <c r="S124" s="413">
        <v>0</v>
      </c>
      <c r="T124" s="413">
        <v>0</v>
      </c>
      <c r="U124" s="413">
        <v>0</v>
      </c>
      <c r="V124" s="413">
        <v>0</v>
      </c>
      <c r="W124" s="413">
        <v>0</v>
      </c>
      <c r="X124" s="413">
        <v>0</v>
      </c>
      <c r="Y124" s="413">
        <v>0</v>
      </c>
      <c r="Z124" s="413">
        <v>0</v>
      </c>
      <c r="AA124" s="413">
        <v>0</v>
      </c>
      <c r="AB124" s="413">
        <v>0</v>
      </c>
      <c r="AC124" s="413">
        <v>0</v>
      </c>
      <c r="AD124" s="413">
        <v>0</v>
      </c>
      <c r="AE124" s="413">
        <v>0</v>
      </c>
      <c r="AF124" s="413">
        <v>0</v>
      </c>
      <c r="AG124" s="413">
        <v>0</v>
      </c>
      <c r="AH124" s="413">
        <v>0</v>
      </c>
      <c r="AI124" s="413">
        <v>0</v>
      </c>
      <c r="AJ124" s="413">
        <v>0</v>
      </c>
      <c r="AK124" s="413">
        <v>0</v>
      </c>
      <c r="AL124" s="413">
        <v>0</v>
      </c>
      <c r="AM124" s="413">
        <v>0</v>
      </c>
      <c r="AN124" s="413">
        <v>0</v>
      </c>
      <c r="AO124" s="413">
        <v>0</v>
      </c>
      <c r="AP124" s="413">
        <v>0</v>
      </c>
      <c r="AQ124" s="413">
        <v>0</v>
      </c>
      <c r="AR124" s="413">
        <v>0</v>
      </c>
      <c r="AS124" s="413">
        <v>0</v>
      </c>
      <c r="AT124" s="413">
        <v>0</v>
      </c>
      <c r="AU124" s="413">
        <v>0</v>
      </c>
      <c r="AV124" s="413">
        <v>0</v>
      </c>
      <c r="AW124" s="413">
        <v>0</v>
      </c>
      <c r="AX124" s="413">
        <v>0</v>
      </c>
      <c r="AY124" s="413">
        <v>0</v>
      </c>
      <c r="AZ124" s="413">
        <v>0</v>
      </c>
      <c r="BA124" s="413">
        <v>0</v>
      </c>
      <c r="BB124" s="413">
        <v>0</v>
      </c>
      <c r="BC124" s="413">
        <v>0</v>
      </c>
      <c r="BD124" s="413">
        <v>115</v>
      </c>
      <c r="BE124" s="413">
        <v>117</v>
      </c>
      <c r="BF124" s="413">
        <v>123</v>
      </c>
      <c r="BG124" s="413">
        <v>113</v>
      </c>
      <c r="BH124" s="413">
        <v>109</v>
      </c>
      <c r="BI124" s="413">
        <v>98</v>
      </c>
      <c r="BJ124" s="413">
        <v>92</v>
      </c>
      <c r="BK124" s="413">
        <v>92</v>
      </c>
      <c r="BL124" s="413">
        <v>82</v>
      </c>
      <c r="BM124" s="413">
        <v>23</v>
      </c>
      <c r="BN124" s="413">
        <v>4</v>
      </c>
      <c r="BO124" s="413">
        <v>3</v>
      </c>
      <c r="BP124" s="413">
        <v>1</v>
      </c>
      <c r="BQ124" s="413">
        <v>0</v>
      </c>
      <c r="BR124" s="413">
        <v>0</v>
      </c>
      <c r="BS124" s="413">
        <v>0</v>
      </c>
      <c r="BT124" s="413">
        <v>0</v>
      </c>
      <c r="BU124" s="413">
        <v>0</v>
      </c>
      <c r="BV124" s="413">
        <v>0</v>
      </c>
      <c r="BW124" s="413">
        <v>0</v>
      </c>
      <c r="BX124" s="413">
        <v>0</v>
      </c>
      <c r="BY124" s="413">
        <v>0</v>
      </c>
      <c r="BZ124" s="414">
        <v>0</v>
      </c>
    </row>
    <row r="125" spans="1:78" x14ac:dyDescent="0.35">
      <c r="B125" s="119" t="s">
        <v>474</v>
      </c>
      <c r="D125" s="413">
        <v>0</v>
      </c>
      <c r="E125" s="413">
        <v>0</v>
      </c>
      <c r="F125" s="413">
        <v>0</v>
      </c>
      <c r="G125" s="413">
        <v>0</v>
      </c>
      <c r="H125" s="413">
        <v>0</v>
      </c>
      <c r="I125" s="413">
        <v>0</v>
      </c>
      <c r="J125" s="413">
        <v>0</v>
      </c>
      <c r="K125" s="413">
        <v>0</v>
      </c>
      <c r="L125" s="413">
        <v>0</v>
      </c>
      <c r="M125" s="413">
        <v>0</v>
      </c>
      <c r="N125" s="413">
        <v>0</v>
      </c>
      <c r="O125" s="413">
        <v>0</v>
      </c>
      <c r="P125" s="413">
        <v>0</v>
      </c>
      <c r="Q125" s="413">
        <v>0</v>
      </c>
      <c r="R125" s="413">
        <v>0</v>
      </c>
      <c r="S125" s="413">
        <v>0</v>
      </c>
      <c r="T125" s="413">
        <v>0</v>
      </c>
      <c r="U125" s="413">
        <v>0</v>
      </c>
      <c r="V125" s="413">
        <v>0</v>
      </c>
      <c r="W125" s="413">
        <v>0</v>
      </c>
      <c r="X125" s="413">
        <v>0</v>
      </c>
      <c r="Y125" s="413">
        <v>0</v>
      </c>
      <c r="Z125" s="413">
        <v>0</v>
      </c>
      <c r="AA125" s="413">
        <v>0</v>
      </c>
      <c r="AB125" s="413">
        <v>0</v>
      </c>
      <c r="AC125" s="413">
        <v>0</v>
      </c>
      <c r="AD125" s="413">
        <v>0</v>
      </c>
      <c r="AE125" s="413">
        <v>0</v>
      </c>
      <c r="AF125" s="413">
        <v>0</v>
      </c>
      <c r="AG125" s="413">
        <v>0</v>
      </c>
      <c r="AH125" s="413">
        <v>0</v>
      </c>
      <c r="AI125" s="413">
        <v>0</v>
      </c>
      <c r="AJ125" s="413">
        <v>0</v>
      </c>
      <c r="AK125" s="413">
        <v>0</v>
      </c>
      <c r="AL125" s="413">
        <v>0</v>
      </c>
      <c r="AM125" s="413">
        <v>0</v>
      </c>
      <c r="AN125" s="413">
        <v>0</v>
      </c>
      <c r="AO125" s="413">
        <v>0</v>
      </c>
      <c r="AP125" s="413">
        <v>0</v>
      </c>
      <c r="AQ125" s="413">
        <v>0</v>
      </c>
      <c r="AR125" s="413">
        <v>0</v>
      </c>
      <c r="AS125" s="413">
        <v>0</v>
      </c>
      <c r="AT125" s="413">
        <v>0</v>
      </c>
      <c r="AU125" s="413">
        <v>0</v>
      </c>
      <c r="AV125" s="413">
        <v>0</v>
      </c>
      <c r="AW125" s="413">
        <v>0</v>
      </c>
      <c r="AX125" s="413">
        <v>0</v>
      </c>
      <c r="AY125" s="413">
        <v>0</v>
      </c>
      <c r="AZ125" s="413">
        <v>0</v>
      </c>
      <c r="BA125" s="413">
        <v>0</v>
      </c>
      <c r="BB125" s="413">
        <v>0</v>
      </c>
      <c r="BC125" s="413">
        <v>0</v>
      </c>
      <c r="BD125" s="413">
        <v>1343</v>
      </c>
      <c r="BE125" s="413">
        <v>1344</v>
      </c>
      <c r="BF125" s="413">
        <v>1340</v>
      </c>
      <c r="BG125" s="413">
        <v>1349</v>
      </c>
      <c r="BH125" s="413">
        <v>1334</v>
      </c>
      <c r="BI125" s="413">
        <v>1308</v>
      </c>
      <c r="BJ125" s="413">
        <v>1273</v>
      </c>
      <c r="BK125" s="413">
        <v>1230</v>
      </c>
      <c r="BL125" s="413">
        <v>1191</v>
      </c>
      <c r="BM125" s="413">
        <v>1146</v>
      </c>
      <c r="BN125" s="413">
        <v>1045</v>
      </c>
      <c r="BO125" s="413">
        <v>904</v>
      </c>
      <c r="BP125" s="413">
        <v>564</v>
      </c>
      <c r="BQ125" s="413">
        <v>192</v>
      </c>
      <c r="BR125" s="413">
        <v>37</v>
      </c>
      <c r="BS125" s="413">
        <v>10</v>
      </c>
      <c r="BT125" s="413">
        <v>3</v>
      </c>
      <c r="BU125" s="413">
        <v>2</v>
      </c>
      <c r="BV125" s="413">
        <v>0</v>
      </c>
      <c r="BW125" s="413">
        <v>0</v>
      </c>
      <c r="BX125" s="413">
        <v>0</v>
      </c>
      <c r="BY125" s="413">
        <v>0</v>
      </c>
      <c r="BZ125" s="414">
        <v>0</v>
      </c>
    </row>
    <row r="126" spans="1:78" x14ac:dyDescent="0.35">
      <c r="B126" s="119" t="s">
        <v>475</v>
      </c>
      <c r="D126" s="413">
        <v>0</v>
      </c>
      <c r="E126" s="413">
        <v>0</v>
      </c>
      <c r="F126" s="413">
        <v>0</v>
      </c>
      <c r="G126" s="413">
        <v>0</v>
      </c>
      <c r="H126" s="413">
        <v>0</v>
      </c>
      <c r="I126" s="413">
        <v>0</v>
      </c>
      <c r="J126" s="413">
        <v>0</v>
      </c>
      <c r="K126" s="413">
        <v>0</v>
      </c>
      <c r="L126" s="413">
        <v>0</v>
      </c>
      <c r="M126" s="413">
        <v>0</v>
      </c>
      <c r="N126" s="413">
        <v>0</v>
      </c>
      <c r="O126" s="413">
        <v>0</v>
      </c>
      <c r="P126" s="413">
        <v>0</v>
      </c>
      <c r="Q126" s="413">
        <v>0</v>
      </c>
      <c r="R126" s="413">
        <v>0</v>
      </c>
      <c r="S126" s="413">
        <v>0</v>
      </c>
      <c r="T126" s="413">
        <v>0</v>
      </c>
      <c r="U126" s="413">
        <v>0</v>
      </c>
      <c r="V126" s="413">
        <v>0</v>
      </c>
      <c r="W126" s="413">
        <v>0</v>
      </c>
      <c r="X126" s="413">
        <v>0</v>
      </c>
      <c r="Y126" s="413">
        <v>0</v>
      </c>
      <c r="Z126" s="413">
        <v>0</v>
      </c>
      <c r="AA126" s="413">
        <v>0</v>
      </c>
      <c r="AB126" s="413">
        <v>0</v>
      </c>
      <c r="AC126" s="413">
        <v>0</v>
      </c>
      <c r="AD126" s="413">
        <v>0</v>
      </c>
      <c r="AE126" s="413">
        <v>0</v>
      </c>
      <c r="AF126" s="413">
        <v>0</v>
      </c>
      <c r="AG126" s="413">
        <v>0</v>
      </c>
      <c r="AH126" s="413">
        <v>0</v>
      </c>
      <c r="AI126" s="413">
        <v>0</v>
      </c>
      <c r="AJ126" s="413">
        <v>0</v>
      </c>
      <c r="AK126" s="413">
        <v>0</v>
      </c>
      <c r="AL126" s="413">
        <v>0</v>
      </c>
      <c r="AM126" s="413">
        <v>0</v>
      </c>
      <c r="AN126" s="413">
        <v>0</v>
      </c>
      <c r="AO126" s="413">
        <v>0</v>
      </c>
      <c r="AP126" s="413">
        <v>0</v>
      </c>
      <c r="AQ126" s="413">
        <v>0</v>
      </c>
      <c r="AR126" s="413">
        <v>0</v>
      </c>
      <c r="AS126" s="413">
        <v>0</v>
      </c>
      <c r="AT126" s="413">
        <v>0</v>
      </c>
      <c r="AU126" s="413">
        <v>0</v>
      </c>
      <c r="AV126" s="413">
        <v>0</v>
      </c>
      <c r="AW126" s="413">
        <v>0</v>
      </c>
      <c r="AX126" s="413">
        <v>0</v>
      </c>
      <c r="AY126" s="413">
        <v>1899</v>
      </c>
      <c r="AZ126" s="413">
        <v>1832</v>
      </c>
      <c r="BA126" s="413">
        <v>1765</v>
      </c>
      <c r="BB126" s="413">
        <v>1660</v>
      </c>
      <c r="BC126" s="413">
        <v>1595</v>
      </c>
      <c r="BD126" s="413">
        <v>1580</v>
      </c>
      <c r="BE126" s="413">
        <v>1574</v>
      </c>
      <c r="BF126" s="413">
        <v>1586</v>
      </c>
      <c r="BG126" s="413">
        <v>1570</v>
      </c>
      <c r="BH126" s="413">
        <v>1543</v>
      </c>
      <c r="BI126" s="413">
        <v>1500</v>
      </c>
      <c r="BJ126" s="413">
        <v>1456</v>
      </c>
      <c r="BK126" s="413">
        <v>1413</v>
      </c>
      <c r="BL126" s="413">
        <v>1346</v>
      </c>
      <c r="BM126" s="413">
        <v>1177</v>
      </c>
      <c r="BN126" s="413">
        <v>1054</v>
      </c>
      <c r="BO126" s="413">
        <v>909</v>
      </c>
      <c r="BP126" s="413">
        <v>566</v>
      </c>
      <c r="BQ126" s="413">
        <v>192</v>
      </c>
      <c r="BR126" s="413">
        <v>38</v>
      </c>
      <c r="BS126" s="413">
        <v>10</v>
      </c>
      <c r="BT126" s="413">
        <v>3</v>
      </c>
      <c r="BU126" s="413">
        <v>2</v>
      </c>
      <c r="BV126" s="413">
        <v>0</v>
      </c>
      <c r="BW126" s="413">
        <v>0</v>
      </c>
      <c r="BX126" s="413">
        <v>0</v>
      </c>
      <c r="BY126" s="413">
        <v>0</v>
      </c>
      <c r="BZ126" s="414">
        <v>0</v>
      </c>
    </row>
    <row r="127" spans="1:78" x14ac:dyDescent="0.35">
      <c r="B127" s="417" t="s">
        <v>324</v>
      </c>
      <c r="D127" s="413">
        <v>0</v>
      </c>
      <c r="E127" s="413">
        <v>0</v>
      </c>
      <c r="F127" s="413">
        <v>0</v>
      </c>
      <c r="G127" s="413">
        <v>0</v>
      </c>
      <c r="H127" s="413">
        <v>0</v>
      </c>
      <c r="I127" s="413">
        <v>0</v>
      </c>
      <c r="J127" s="413">
        <v>0</v>
      </c>
      <c r="K127" s="413">
        <v>0</v>
      </c>
      <c r="L127" s="413">
        <v>0</v>
      </c>
      <c r="M127" s="413">
        <v>0</v>
      </c>
      <c r="N127" s="413">
        <v>0</v>
      </c>
      <c r="O127" s="413">
        <v>0</v>
      </c>
      <c r="P127" s="413">
        <v>0</v>
      </c>
      <c r="Q127" s="413">
        <v>0</v>
      </c>
      <c r="R127" s="413">
        <v>0</v>
      </c>
      <c r="S127" s="413">
        <v>0</v>
      </c>
      <c r="T127" s="413">
        <v>0</v>
      </c>
      <c r="U127" s="413">
        <v>0</v>
      </c>
      <c r="V127" s="413">
        <v>0</v>
      </c>
      <c r="W127" s="413">
        <v>0</v>
      </c>
      <c r="X127" s="413">
        <v>0</v>
      </c>
      <c r="Y127" s="413">
        <v>0</v>
      </c>
      <c r="Z127" s="413">
        <v>0</v>
      </c>
      <c r="AA127" s="413">
        <v>0</v>
      </c>
      <c r="AB127" s="413">
        <v>0</v>
      </c>
      <c r="AC127" s="413">
        <v>0</v>
      </c>
      <c r="AD127" s="413">
        <v>0</v>
      </c>
      <c r="AE127" s="413">
        <v>0</v>
      </c>
      <c r="AF127" s="413">
        <v>0</v>
      </c>
      <c r="AG127" s="413">
        <v>0</v>
      </c>
      <c r="AH127" s="413">
        <v>0</v>
      </c>
      <c r="AI127" s="413">
        <v>0</v>
      </c>
      <c r="AJ127" s="413">
        <v>0</v>
      </c>
      <c r="AK127" s="413">
        <v>0</v>
      </c>
      <c r="AL127" s="413">
        <v>0</v>
      </c>
      <c r="AM127" s="413">
        <v>0</v>
      </c>
      <c r="AN127" s="413">
        <v>0</v>
      </c>
      <c r="AO127" s="413">
        <v>0</v>
      </c>
      <c r="AP127" s="413">
        <v>0</v>
      </c>
      <c r="AQ127" s="413">
        <v>0</v>
      </c>
      <c r="AR127" s="413">
        <v>0</v>
      </c>
      <c r="AS127" s="413">
        <v>0</v>
      </c>
      <c r="AT127" s="413">
        <v>0</v>
      </c>
      <c r="AU127" s="413">
        <v>0</v>
      </c>
      <c r="AV127" s="413">
        <v>0</v>
      </c>
      <c r="AW127" s="413">
        <v>0</v>
      </c>
      <c r="AX127" s="413">
        <v>0</v>
      </c>
      <c r="AY127" s="413">
        <v>1634</v>
      </c>
      <c r="AZ127" s="413">
        <v>1622</v>
      </c>
      <c r="BA127" s="413">
        <v>1618</v>
      </c>
      <c r="BB127" s="413">
        <v>1581</v>
      </c>
      <c r="BC127" s="413">
        <v>1569</v>
      </c>
      <c r="BD127" s="413">
        <v>1573</v>
      </c>
      <c r="BE127" s="413">
        <v>1572</v>
      </c>
      <c r="BF127" s="413">
        <v>1586</v>
      </c>
      <c r="BG127" s="413">
        <v>1570</v>
      </c>
      <c r="BH127" s="413">
        <v>1543</v>
      </c>
      <c r="BI127" s="413">
        <v>1500</v>
      </c>
      <c r="BJ127" s="413">
        <v>1456</v>
      </c>
      <c r="BK127" s="413">
        <v>1413</v>
      </c>
      <c r="BL127" s="413">
        <v>1346</v>
      </c>
      <c r="BM127" s="413">
        <v>1177</v>
      </c>
      <c r="BN127" s="413">
        <v>1054</v>
      </c>
      <c r="BO127" s="413">
        <v>909</v>
      </c>
      <c r="BP127" s="413">
        <v>566</v>
      </c>
      <c r="BQ127" s="413">
        <v>192</v>
      </c>
      <c r="BR127" s="413">
        <v>38</v>
      </c>
      <c r="BS127" s="413">
        <v>10</v>
      </c>
      <c r="BT127" s="413">
        <v>3</v>
      </c>
      <c r="BU127" s="413">
        <v>2</v>
      </c>
      <c r="BV127" s="413">
        <v>0</v>
      </c>
      <c r="BW127" s="413">
        <v>0</v>
      </c>
      <c r="BX127" s="413">
        <v>0</v>
      </c>
      <c r="BY127" s="413">
        <v>0</v>
      </c>
      <c r="BZ127" s="414">
        <v>0</v>
      </c>
    </row>
    <row r="128" spans="1:78" x14ac:dyDescent="0.35">
      <c r="B128" s="417" t="s">
        <v>323</v>
      </c>
      <c r="D128" s="413">
        <v>0</v>
      </c>
      <c r="E128" s="413">
        <v>0</v>
      </c>
      <c r="F128" s="413">
        <v>0</v>
      </c>
      <c r="G128" s="413">
        <v>0</v>
      </c>
      <c r="H128" s="413">
        <v>0</v>
      </c>
      <c r="I128" s="413">
        <v>0</v>
      </c>
      <c r="J128" s="413">
        <v>0</v>
      </c>
      <c r="K128" s="413">
        <v>0</v>
      </c>
      <c r="L128" s="413">
        <v>0</v>
      </c>
      <c r="M128" s="413">
        <v>0</v>
      </c>
      <c r="N128" s="413">
        <v>0</v>
      </c>
      <c r="O128" s="413">
        <v>0</v>
      </c>
      <c r="P128" s="413">
        <v>0</v>
      </c>
      <c r="Q128" s="413">
        <v>0</v>
      </c>
      <c r="R128" s="413">
        <v>0</v>
      </c>
      <c r="S128" s="413">
        <v>0</v>
      </c>
      <c r="T128" s="413">
        <v>0</v>
      </c>
      <c r="U128" s="413">
        <v>0</v>
      </c>
      <c r="V128" s="413">
        <v>0</v>
      </c>
      <c r="W128" s="413">
        <v>0</v>
      </c>
      <c r="X128" s="413">
        <v>0</v>
      </c>
      <c r="Y128" s="413">
        <v>0</v>
      </c>
      <c r="Z128" s="413">
        <v>0</v>
      </c>
      <c r="AA128" s="413">
        <v>0</v>
      </c>
      <c r="AB128" s="413">
        <v>0</v>
      </c>
      <c r="AC128" s="413">
        <v>0</v>
      </c>
      <c r="AD128" s="413">
        <v>0</v>
      </c>
      <c r="AE128" s="413">
        <v>0</v>
      </c>
      <c r="AF128" s="413">
        <v>0</v>
      </c>
      <c r="AG128" s="413">
        <v>0</v>
      </c>
      <c r="AH128" s="413">
        <v>0</v>
      </c>
      <c r="AI128" s="413">
        <v>0</v>
      </c>
      <c r="AJ128" s="413">
        <v>0</v>
      </c>
      <c r="AK128" s="413">
        <v>0</v>
      </c>
      <c r="AL128" s="413">
        <v>0</v>
      </c>
      <c r="AM128" s="413">
        <v>0</v>
      </c>
      <c r="AN128" s="413">
        <v>0</v>
      </c>
      <c r="AO128" s="413">
        <v>0</v>
      </c>
      <c r="AP128" s="413">
        <v>0</v>
      </c>
      <c r="AQ128" s="413">
        <v>0</v>
      </c>
      <c r="AR128" s="413">
        <v>0</v>
      </c>
      <c r="AS128" s="413">
        <v>0</v>
      </c>
      <c r="AT128" s="413">
        <v>0</v>
      </c>
      <c r="AU128" s="413">
        <v>0</v>
      </c>
      <c r="AV128" s="413">
        <v>0</v>
      </c>
      <c r="AW128" s="413">
        <v>0</v>
      </c>
      <c r="AX128" s="413">
        <v>0</v>
      </c>
      <c r="AY128" s="413">
        <v>266</v>
      </c>
      <c r="AZ128" s="413">
        <v>210</v>
      </c>
      <c r="BA128" s="413">
        <v>148</v>
      </c>
      <c r="BB128" s="413">
        <v>78</v>
      </c>
      <c r="BC128" s="413">
        <v>26</v>
      </c>
      <c r="BD128" s="413">
        <v>7</v>
      </c>
      <c r="BE128" s="413">
        <v>2</v>
      </c>
      <c r="BF128" s="413">
        <v>0</v>
      </c>
      <c r="BG128" s="413">
        <v>0</v>
      </c>
      <c r="BH128" s="413">
        <v>0</v>
      </c>
      <c r="BI128" s="413">
        <v>0</v>
      </c>
      <c r="BJ128" s="413">
        <v>0</v>
      </c>
      <c r="BK128" s="413">
        <v>0</v>
      </c>
      <c r="BL128" s="413">
        <v>0</v>
      </c>
      <c r="BM128" s="413">
        <v>0</v>
      </c>
      <c r="BN128" s="413">
        <v>0</v>
      </c>
      <c r="BO128" s="413">
        <v>0</v>
      </c>
      <c r="BP128" s="413">
        <v>0</v>
      </c>
      <c r="BQ128" s="413">
        <v>0</v>
      </c>
      <c r="BR128" s="413">
        <v>0</v>
      </c>
      <c r="BS128" s="413">
        <v>0</v>
      </c>
      <c r="BT128" s="413">
        <v>0</v>
      </c>
      <c r="BU128" s="413">
        <v>0</v>
      </c>
      <c r="BV128" s="413">
        <v>0</v>
      </c>
      <c r="BW128" s="413">
        <v>0</v>
      </c>
      <c r="BX128" s="413">
        <v>0</v>
      </c>
      <c r="BY128" s="413">
        <v>0</v>
      </c>
      <c r="BZ128" s="414">
        <v>0</v>
      </c>
    </row>
    <row r="129" spans="1:78" ht="24.75" customHeight="1" x14ac:dyDescent="0.35">
      <c r="B129" s="119" t="s">
        <v>492</v>
      </c>
      <c r="D129" s="413">
        <v>0</v>
      </c>
      <c r="E129" s="413">
        <v>0</v>
      </c>
      <c r="F129" s="413">
        <v>0</v>
      </c>
      <c r="G129" s="413">
        <v>0</v>
      </c>
      <c r="H129" s="413">
        <v>0</v>
      </c>
      <c r="I129" s="413">
        <v>0</v>
      </c>
      <c r="J129" s="413">
        <v>0</v>
      </c>
      <c r="K129" s="413">
        <v>0</v>
      </c>
      <c r="L129" s="413">
        <v>0</v>
      </c>
      <c r="M129" s="413">
        <v>0</v>
      </c>
      <c r="N129" s="413">
        <v>0</v>
      </c>
      <c r="O129" s="413">
        <v>0</v>
      </c>
      <c r="P129" s="413">
        <v>0</v>
      </c>
      <c r="Q129" s="413">
        <v>0</v>
      </c>
      <c r="R129" s="413">
        <v>0</v>
      </c>
      <c r="S129" s="413">
        <v>0</v>
      </c>
      <c r="T129" s="413">
        <v>0</v>
      </c>
      <c r="U129" s="413">
        <v>0</v>
      </c>
      <c r="V129" s="413">
        <v>0</v>
      </c>
      <c r="W129" s="413">
        <v>0</v>
      </c>
      <c r="X129" s="413">
        <v>0</v>
      </c>
      <c r="Y129" s="413">
        <v>0</v>
      </c>
      <c r="Z129" s="413">
        <v>0</v>
      </c>
      <c r="AA129" s="413">
        <v>0</v>
      </c>
      <c r="AB129" s="413">
        <v>0</v>
      </c>
      <c r="AC129" s="413">
        <v>0</v>
      </c>
      <c r="AD129" s="413">
        <v>0</v>
      </c>
      <c r="AE129" s="413">
        <v>0</v>
      </c>
      <c r="AF129" s="413">
        <v>0</v>
      </c>
      <c r="AG129" s="413">
        <v>0</v>
      </c>
      <c r="AH129" s="413">
        <v>0</v>
      </c>
      <c r="AI129" s="413">
        <v>0</v>
      </c>
      <c r="AJ129" s="413">
        <v>0</v>
      </c>
      <c r="AK129" s="413">
        <v>0</v>
      </c>
      <c r="AL129" s="413">
        <v>0</v>
      </c>
      <c r="AM129" s="413">
        <v>0</v>
      </c>
      <c r="AN129" s="413">
        <v>0</v>
      </c>
      <c r="AO129" s="413">
        <v>0</v>
      </c>
      <c r="AP129" s="413">
        <v>0</v>
      </c>
      <c r="AQ129" s="413">
        <v>0</v>
      </c>
      <c r="AR129" s="413">
        <v>0</v>
      </c>
      <c r="AS129" s="413">
        <v>0</v>
      </c>
      <c r="AT129" s="413">
        <v>0</v>
      </c>
      <c r="AU129" s="413">
        <v>0</v>
      </c>
      <c r="AV129" s="413">
        <v>0</v>
      </c>
      <c r="AW129" s="413">
        <v>0</v>
      </c>
      <c r="AX129" s="413">
        <v>0</v>
      </c>
      <c r="AY129" s="413">
        <v>590</v>
      </c>
      <c r="AZ129" s="413">
        <v>623</v>
      </c>
      <c r="BA129" s="413">
        <v>671</v>
      </c>
      <c r="BB129" s="413">
        <v>712</v>
      </c>
      <c r="BC129" s="413">
        <v>759</v>
      </c>
      <c r="BD129" s="413">
        <v>811</v>
      </c>
      <c r="BE129" s="413">
        <v>856</v>
      </c>
      <c r="BF129" s="413">
        <v>898</v>
      </c>
      <c r="BG129" s="413">
        <v>934</v>
      </c>
      <c r="BH129" s="413">
        <v>967</v>
      </c>
      <c r="BI129" s="413">
        <v>975</v>
      </c>
      <c r="BJ129" s="413">
        <v>987</v>
      </c>
      <c r="BK129" s="413">
        <v>1002</v>
      </c>
      <c r="BL129" s="413">
        <v>986</v>
      </c>
      <c r="BM129" s="413">
        <v>854</v>
      </c>
      <c r="BN129" s="413">
        <v>773</v>
      </c>
      <c r="BO129" s="413">
        <v>668</v>
      </c>
      <c r="BP129" s="413">
        <v>399</v>
      </c>
      <c r="BQ129" s="413">
        <v>174</v>
      </c>
      <c r="BR129" s="413">
        <v>95</v>
      </c>
      <c r="BS129" s="413">
        <v>65</v>
      </c>
      <c r="BT129" s="413">
        <v>49</v>
      </c>
      <c r="BU129" s="413">
        <v>39</v>
      </c>
      <c r="BV129" s="413">
        <v>33</v>
      </c>
      <c r="BW129" s="413">
        <v>30</v>
      </c>
      <c r="BX129" s="413">
        <v>27</v>
      </c>
      <c r="BY129" s="413">
        <v>24</v>
      </c>
      <c r="BZ129" s="414">
        <v>22</v>
      </c>
    </row>
    <row r="130" spans="1:78" x14ac:dyDescent="0.35">
      <c r="B130" s="417" t="s">
        <v>324</v>
      </c>
      <c r="D130" s="413">
        <v>0</v>
      </c>
      <c r="E130" s="413">
        <v>0</v>
      </c>
      <c r="F130" s="413">
        <v>0</v>
      </c>
      <c r="G130" s="413">
        <v>0</v>
      </c>
      <c r="H130" s="413">
        <v>0</v>
      </c>
      <c r="I130" s="413">
        <v>0</v>
      </c>
      <c r="J130" s="413">
        <v>0</v>
      </c>
      <c r="K130" s="413">
        <v>0</v>
      </c>
      <c r="L130" s="413">
        <v>0</v>
      </c>
      <c r="M130" s="413">
        <v>0</v>
      </c>
      <c r="N130" s="413">
        <v>0</v>
      </c>
      <c r="O130" s="413">
        <v>0</v>
      </c>
      <c r="P130" s="413">
        <v>0</v>
      </c>
      <c r="Q130" s="413">
        <v>0</v>
      </c>
      <c r="R130" s="413">
        <v>0</v>
      </c>
      <c r="S130" s="413">
        <v>0</v>
      </c>
      <c r="T130" s="413">
        <v>0</v>
      </c>
      <c r="U130" s="413">
        <v>0</v>
      </c>
      <c r="V130" s="413">
        <v>0</v>
      </c>
      <c r="W130" s="413">
        <v>0</v>
      </c>
      <c r="X130" s="413">
        <v>0</v>
      </c>
      <c r="Y130" s="413">
        <v>0</v>
      </c>
      <c r="Z130" s="413">
        <v>0</v>
      </c>
      <c r="AA130" s="413">
        <v>0</v>
      </c>
      <c r="AB130" s="413">
        <v>0</v>
      </c>
      <c r="AC130" s="413">
        <v>0</v>
      </c>
      <c r="AD130" s="413">
        <v>0</v>
      </c>
      <c r="AE130" s="413">
        <v>0</v>
      </c>
      <c r="AF130" s="413">
        <v>0</v>
      </c>
      <c r="AG130" s="413">
        <v>0</v>
      </c>
      <c r="AH130" s="413">
        <v>0</v>
      </c>
      <c r="AI130" s="413">
        <v>0</v>
      </c>
      <c r="AJ130" s="413">
        <v>0</v>
      </c>
      <c r="AK130" s="413">
        <v>0</v>
      </c>
      <c r="AL130" s="413">
        <v>0</v>
      </c>
      <c r="AM130" s="413">
        <v>0</v>
      </c>
      <c r="AN130" s="413">
        <v>0</v>
      </c>
      <c r="AO130" s="413">
        <v>0</v>
      </c>
      <c r="AP130" s="413">
        <v>0</v>
      </c>
      <c r="AQ130" s="413">
        <v>0</v>
      </c>
      <c r="AR130" s="413">
        <v>0</v>
      </c>
      <c r="AS130" s="413">
        <v>0</v>
      </c>
      <c r="AT130" s="413">
        <v>0</v>
      </c>
      <c r="AU130" s="413">
        <v>0</v>
      </c>
      <c r="AV130" s="413">
        <v>0</v>
      </c>
      <c r="AW130" s="413">
        <v>0</v>
      </c>
      <c r="AX130" s="413">
        <v>0</v>
      </c>
      <c r="AY130" s="413">
        <v>584</v>
      </c>
      <c r="AZ130" s="413">
        <v>618</v>
      </c>
      <c r="BA130" s="413">
        <v>667</v>
      </c>
      <c r="BB130" s="413">
        <v>707</v>
      </c>
      <c r="BC130" s="413">
        <v>759</v>
      </c>
      <c r="BD130" s="413">
        <v>811</v>
      </c>
      <c r="BE130" s="413">
        <v>856</v>
      </c>
      <c r="BF130" s="413">
        <v>898</v>
      </c>
      <c r="BG130" s="413">
        <v>934</v>
      </c>
      <c r="BH130" s="413">
        <v>967</v>
      </c>
      <c r="BI130" s="413">
        <v>975</v>
      </c>
      <c r="BJ130" s="413">
        <v>987</v>
      </c>
      <c r="BK130" s="413">
        <v>1002</v>
      </c>
      <c r="BL130" s="413">
        <v>986</v>
      </c>
      <c r="BM130" s="413">
        <v>854</v>
      </c>
      <c r="BN130" s="413">
        <v>773</v>
      </c>
      <c r="BO130" s="413">
        <v>668</v>
      </c>
      <c r="BP130" s="413">
        <v>399</v>
      </c>
      <c r="BQ130" s="413">
        <v>174</v>
      </c>
      <c r="BR130" s="413">
        <v>95</v>
      </c>
      <c r="BS130" s="413">
        <v>65</v>
      </c>
      <c r="BT130" s="413">
        <v>49</v>
      </c>
      <c r="BU130" s="413">
        <v>39</v>
      </c>
      <c r="BV130" s="413">
        <v>33</v>
      </c>
      <c r="BW130" s="413">
        <v>30</v>
      </c>
      <c r="BX130" s="413">
        <v>27</v>
      </c>
      <c r="BY130" s="413">
        <v>24</v>
      </c>
      <c r="BZ130" s="414">
        <v>22</v>
      </c>
    </row>
    <row r="131" spans="1:78" x14ac:dyDescent="0.35">
      <c r="B131" s="417" t="s">
        <v>323</v>
      </c>
      <c r="D131" s="413">
        <v>0</v>
      </c>
      <c r="E131" s="413">
        <v>0</v>
      </c>
      <c r="F131" s="413">
        <v>0</v>
      </c>
      <c r="G131" s="413">
        <v>0</v>
      </c>
      <c r="H131" s="413">
        <v>0</v>
      </c>
      <c r="I131" s="413">
        <v>0</v>
      </c>
      <c r="J131" s="413">
        <v>0</v>
      </c>
      <c r="K131" s="413">
        <v>0</v>
      </c>
      <c r="L131" s="413">
        <v>0</v>
      </c>
      <c r="M131" s="413">
        <v>0</v>
      </c>
      <c r="N131" s="413">
        <v>0</v>
      </c>
      <c r="O131" s="413">
        <v>0</v>
      </c>
      <c r="P131" s="413">
        <v>0</v>
      </c>
      <c r="Q131" s="413">
        <v>0</v>
      </c>
      <c r="R131" s="413">
        <v>0</v>
      </c>
      <c r="S131" s="413">
        <v>0</v>
      </c>
      <c r="T131" s="413">
        <v>0</v>
      </c>
      <c r="U131" s="413">
        <v>0</v>
      </c>
      <c r="V131" s="413">
        <v>0</v>
      </c>
      <c r="W131" s="413">
        <v>0</v>
      </c>
      <c r="X131" s="413">
        <v>0</v>
      </c>
      <c r="Y131" s="413">
        <v>0</v>
      </c>
      <c r="Z131" s="413">
        <v>0</v>
      </c>
      <c r="AA131" s="413">
        <v>0</v>
      </c>
      <c r="AB131" s="413">
        <v>0</v>
      </c>
      <c r="AC131" s="413">
        <v>0</v>
      </c>
      <c r="AD131" s="413">
        <v>0</v>
      </c>
      <c r="AE131" s="413">
        <v>0</v>
      </c>
      <c r="AF131" s="413">
        <v>0</v>
      </c>
      <c r="AG131" s="413">
        <v>0</v>
      </c>
      <c r="AH131" s="413">
        <v>0</v>
      </c>
      <c r="AI131" s="413">
        <v>0</v>
      </c>
      <c r="AJ131" s="413">
        <v>0</v>
      </c>
      <c r="AK131" s="413">
        <v>0</v>
      </c>
      <c r="AL131" s="413">
        <v>0</v>
      </c>
      <c r="AM131" s="413">
        <v>0</v>
      </c>
      <c r="AN131" s="413">
        <v>0</v>
      </c>
      <c r="AO131" s="413">
        <v>0</v>
      </c>
      <c r="AP131" s="413">
        <v>0</v>
      </c>
      <c r="AQ131" s="413">
        <v>0</v>
      </c>
      <c r="AR131" s="413">
        <v>0</v>
      </c>
      <c r="AS131" s="413">
        <v>0</v>
      </c>
      <c r="AT131" s="413">
        <v>0</v>
      </c>
      <c r="AU131" s="413">
        <v>0</v>
      </c>
      <c r="AV131" s="413">
        <v>0</v>
      </c>
      <c r="AW131" s="413">
        <v>0</v>
      </c>
      <c r="AX131" s="413">
        <v>0</v>
      </c>
      <c r="AY131" s="413">
        <v>6</v>
      </c>
      <c r="AZ131" s="413">
        <v>5</v>
      </c>
      <c r="BA131" s="413">
        <v>4</v>
      </c>
      <c r="BB131" s="413">
        <v>5</v>
      </c>
      <c r="BC131" s="413">
        <v>0</v>
      </c>
      <c r="BD131" s="413">
        <v>0</v>
      </c>
      <c r="BE131" s="413">
        <v>0</v>
      </c>
      <c r="BF131" s="413">
        <v>0</v>
      </c>
      <c r="BG131" s="413">
        <v>0</v>
      </c>
      <c r="BH131" s="413">
        <v>0</v>
      </c>
      <c r="BI131" s="413">
        <v>0</v>
      </c>
      <c r="BJ131" s="413">
        <v>0</v>
      </c>
      <c r="BK131" s="413">
        <v>0</v>
      </c>
      <c r="BL131" s="413">
        <v>0</v>
      </c>
      <c r="BM131" s="413">
        <v>0</v>
      </c>
      <c r="BN131" s="413">
        <v>0</v>
      </c>
      <c r="BO131" s="413">
        <v>0</v>
      </c>
      <c r="BP131" s="413">
        <v>0</v>
      </c>
      <c r="BQ131" s="413">
        <v>0</v>
      </c>
      <c r="BR131" s="413">
        <v>0</v>
      </c>
      <c r="BS131" s="413">
        <v>0</v>
      </c>
      <c r="BT131" s="413">
        <v>0</v>
      </c>
      <c r="BU131" s="413">
        <v>0</v>
      </c>
      <c r="BV131" s="413">
        <v>0</v>
      </c>
      <c r="BW131" s="413">
        <v>0</v>
      </c>
      <c r="BX131" s="413">
        <v>0</v>
      </c>
      <c r="BY131" s="413">
        <v>0</v>
      </c>
      <c r="BZ131" s="414">
        <v>0</v>
      </c>
    </row>
    <row r="132" spans="1:78" s="232" customFormat="1" ht="26.25" customHeight="1" x14ac:dyDescent="0.35">
      <c r="A132" s="363"/>
      <c r="B132" s="327" t="s">
        <v>150</v>
      </c>
      <c r="C132" s="358"/>
      <c r="D132" s="450" t="s">
        <v>405</v>
      </c>
      <c r="E132" s="450" t="s">
        <v>405</v>
      </c>
      <c r="F132" s="450" t="s">
        <v>405</v>
      </c>
      <c r="G132" s="450" t="s">
        <v>405</v>
      </c>
      <c r="H132" s="450" t="s">
        <v>405</v>
      </c>
      <c r="I132" s="450" t="s">
        <v>405</v>
      </c>
      <c r="J132" s="450" t="s">
        <v>405</v>
      </c>
      <c r="K132" s="450" t="s">
        <v>405</v>
      </c>
      <c r="L132" s="450" t="s">
        <v>405</v>
      </c>
      <c r="M132" s="450" t="s">
        <v>405</v>
      </c>
      <c r="N132" s="450" t="s">
        <v>405</v>
      </c>
      <c r="O132" s="450" t="s">
        <v>405</v>
      </c>
      <c r="P132" s="450" t="s">
        <v>405</v>
      </c>
      <c r="Q132" s="450" t="s">
        <v>405</v>
      </c>
      <c r="R132" s="450" t="s">
        <v>405</v>
      </c>
      <c r="S132" s="450" t="s">
        <v>405</v>
      </c>
      <c r="T132" s="450" t="s">
        <v>405</v>
      </c>
      <c r="U132" s="450" t="s">
        <v>405</v>
      </c>
      <c r="V132" s="450" t="s">
        <v>405</v>
      </c>
      <c r="W132" s="450" t="s">
        <v>405</v>
      </c>
      <c r="X132" s="450" t="s">
        <v>405</v>
      </c>
      <c r="Y132" s="450" t="s">
        <v>405</v>
      </c>
      <c r="Z132" s="450" t="s">
        <v>405</v>
      </c>
      <c r="AA132" s="450" t="s">
        <v>405</v>
      </c>
      <c r="AB132" s="450" t="s">
        <v>405</v>
      </c>
      <c r="AC132" s="450" t="s">
        <v>405</v>
      </c>
      <c r="AD132" s="450" t="s">
        <v>405</v>
      </c>
      <c r="AE132" s="450" t="s">
        <v>405</v>
      </c>
      <c r="AF132" s="450" t="s">
        <v>405</v>
      </c>
      <c r="AG132" s="450" t="s">
        <v>405</v>
      </c>
      <c r="AH132" s="409">
        <v>586</v>
      </c>
      <c r="AI132" s="409">
        <v>613</v>
      </c>
      <c r="AJ132" s="409">
        <v>643</v>
      </c>
      <c r="AK132" s="409">
        <v>710</v>
      </c>
      <c r="AL132" s="409">
        <v>754</v>
      </c>
      <c r="AM132" s="409">
        <v>796</v>
      </c>
      <c r="AN132" s="409">
        <v>861</v>
      </c>
      <c r="AO132" s="409">
        <v>921</v>
      </c>
      <c r="AP132" s="409">
        <v>974</v>
      </c>
      <c r="AQ132" s="409">
        <v>1067</v>
      </c>
      <c r="AR132" s="409">
        <v>1178</v>
      </c>
      <c r="AS132" s="409">
        <v>1300</v>
      </c>
      <c r="AT132" s="409">
        <v>1441</v>
      </c>
      <c r="AU132" s="409">
        <v>1623</v>
      </c>
      <c r="AV132" s="409">
        <v>1826</v>
      </c>
      <c r="AW132" s="409">
        <v>1990</v>
      </c>
      <c r="AX132" s="409">
        <v>2142</v>
      </c>
      <c r="AY132" s="409">
        <v>0</v>
      </c>
      <c r="AZ132" s="409">
        <v>0</v>
      </c>
      <c r="BA132" s="409">
        <v>0</v>
      </c>
      <c r="BB132" s="409">
        <v>0</v>
      </c>
      <c r="BC132" s="409">
        <v>0</v>
      </c>
      <c r="BD132" s="409">
        <v>0</v>
      </c>
      <c r="BE132" s="409">
        <v>0</v>
      </c>
      <c r="BF132" s="409">
        <v>0</v>
      </c>
      <c r="BG132" s="409">
        <v>0</v>
      </c>
      <c r="BH132" s="409">
        <v>0</v>
      </c>
      <c r="BI132" s="409">
        <v>0</v>
      </c>
      <c r="BJ132" s="409">
        <v>0</v>
      </c>
      <c r="BK132" s="409">
        <v>0</v>
      </c>
      <c r="BL132" s="409">
        <v>0</v>
      </c>
      <c r="BM132" s="409">
        <v>0</v>
      </c>
      <c r="BN132" s="409">
        <v>0</v>
      </c>
      <c r="BO132" s="409">
        <v>0</v>
      </c>
      <c r="BP132" s="409">
        <v>0</v>
      </c>
      <c r="BQ132" s="409">
        <v>0</v>
      </c>
      <c r="BR132" s="409">
        <v>0</v>
      </c>
      <c r="BS132" s="409">
        <v>0</v>
      </c>
      <c r="BT132" s="409">
        <v>0</v>
      </c>
      <c r="BU132" s="409">
        <v>0</v>
      </c>
      <c r="BV132" s="409">
        <v>0</v>
      </c>
      <c r="BW132" s="409">
        <v>0</v>
      </c>
      <c r="BX132" s="409">
        <v>0</v>
      </c>
      <c r="BY132" s="409">
        <v>0</v>
      </c>
      <c r="BZ132" s="410">
        <v>0</v>
      </c>
    </row>
    <row r="133" spans="1:78" x14ac:dyDescent="0.35">
      <c r="A133" s="447"/>
      <c r="B133" s="331" t="s">
        <v>324</v>
      </c>
      <c r="D133" s="448" t="s">
        <v>405</v>
      </c>
      <c r="E133" s="448" t="s">
        <v>405</v>
      </c>
      <c r="F133" s="448" t="s">
        <v>405</v>
      </c>
      <c r="G133" s="448" t="s">
        <v>405</v>
      </c>
      <c r="H133" s="448" t="s">
        <v>405</v>
      </c>
      <c r="I133" s="448" t="s">
        <v>405</v>
      </c>
      <c r="J133" s="448" t="s">
        <v>405</v>
      </c>
      <c r="K133" s="448" t="s">
        <v>405</v>
      </c>
      <c r="L133" s="448" t="s">
        <v>405</v>
      </c>
      <c r="M133" s="448" t="s">
        <v>405</v>
      </c>
      <c r="N133" s="448" t="s">
        <v>405</v>
      </c>
      <c r="O133" s="448" t="s">
        <v>405</v>
      </c>
      <c r="P133" s="448" t="s">
        <v>405</v>
      </c>
      <c r="Q133" s="448" t="s">
        <v>405</v>
      </c>
      <c r="R133" s="448" t="s">
        <v>405</v>
      </c>
      <c r="S133" s="448" t="s">
        <v>405</v>
      </c>
      <c r="T133" s="448" t="s">
        <v>405</v>
      </c>
      <c r="U133" s="448" t="s">
        <v>405</v>
      </c>
      <c r="V133" s="448" t="s">
        <v>405</v>
      </c>
      <c r="W133" s="448" t="s">
        <v>405</v>
      </c>
      <c r="X133" s="448" t="s">
        <v>405</v>
      </c>
      <c r="Y133" s="448" t="s">
        <v>405</v>
      </c>
      <c r="Z133" s="448" t="s">
        <v>405</v>
      </c>
      <c r="AA133" s="448" t="s">
        <v>405</v>
      </c>
      <c r="AB133" s="448" t="s">
        <v>405</v>
      </c>
      <c r="AC133" s="448" t="s">
        <v>405</v>
      </c>
      <c r="AD133" s="448" t="s">
        <v>405</v>
      </c>
      <c r="AE133" s="448" t="s">
        <v>405</v>
      </c>
      <c r="AF133" s="448" t="s">
        <v>405</v>
      </c>
      <c r="AG133" s="448" t="s">
        <v>405</v>
      </c>
      <c r="AH133" s="413">
        <v>545</v>
      </c>
      <c r="AI133" s="413">
        <v>565</v>
      </c>
      <c r="AJ133" s="413">
        <v>591</v>
      </c>
      <c r="AK133" s="413">
        <v>654</v>
      </c>
      <c r="AL133" s="413">
        <v>694</v>
      </c>
      <c r="AM133" s="413">
        <v>730</v>
      </c>
      <c r="AN133" s="413">
        <v>782</v>
      </c>
      <c r="AO133" s="413">
        <v>826</v>
      </c>
      <c r="AP133" s="413">
        <v>857</v>
      </c>
      <c r="AQ133" s="413">
        <v>926</v>
      </c>
      <c r="AR133" s="413">
        <v>1012</v>
      </c>
      <c r="AS133" s="413">
        <v>1105</v>
      </c>
      <c r="AT133" s="413">
        <v>1214</v>
      </c>
      <c r="AU133" s="413">
        <v>1366</v>
      </c>
      <c r="AV133" s="413">
        <v>1547</v>
      </c>
      <c r="AW133" s="413">
        <v>1694</v>
      </c>
      <c r="AX133" s="413">
        <v>1838</v>
      </c>
      <c r="AY133" s="413">
        <v>0</v>
      </c>
      <c r="AZ133" s="413">
        <v>0</v>
      </c>
      <c r="BA133" s="413">
        <v>0</v>
      </c>
      <c r="BB133" s="413">
        <v>0</v>
      </c>
      <c r="BC133" s="413">
        <v>0</v>
      </c>
      <c r="BD133" s="413">
        <v>0</v>
      </c>
      <c r="BE133" s="413">
        <v>0</v>
      </c>
      <c r="BF133" s="413">
        <v>0</v>
      </c>
      <c r="BG133" s="413">
        <v>0</v>
      </c>
      <c r="BH133" s="413">
        <v>0</v>
      </c>
      <c r="BI133" s="413">
        <v>0</v>
      </c>
      <c r="BJ133" s="413">
        <v>0</v>
      </c>
      <c r="BK133" s="413">
        <v>0</v>
      </c>
      <c r="BL133" s="413">
        <v>0</v>
      </c>
      <c r="BM133" s="413">
        <v>0</v>
      </c>
      <c r="BN133" s="413">
        <v>0</v>
      </c>
      <c r="BO133" s="413">
        <v>0</v>
      </c>
      <c r="BP133" s="413">
        <v>0</v>
      </c>
      <c r="BQ133" s="413">
        <v>0</v>
      </c>
      <c r="BR133" s="413">
        <v>0</v>
      </c>
      <c r="BS133" s="413">
        <v>0</v>
      </c>
      <c r="BT133" s="413">
        <v>0</v>
      </c>
      <c r="BU133" s="413">
        <v>0</v>
      </c>
      <c r="BV133" s="413">
        <v>0</v>
      </c>
      <c r="BW133" s="413">
        <v>0</v>
      </c>
      <c r="BX133" s="413">
        <v>0</v>
      </c>
      <c r="BY133" s="413">
        <v>0</v>
      </c>
      <c r="BZ133" s="414">
        <v>0</v>
      </c>
    </row>
    <row r="134" spans="1:78" x14ac:dyDescent="0.35">
      <c r="A134" s="447"/>
      <c r="B134" s="331" t="s">
        <v>323</v>
      </c>
      <c r="D134" s="448" t="s">
        <v>405</v>
      </c>
      <c r="E134" s="448" t="s">
        <v>405</v>
      </c>
      <c r="F134" s="448" t="s">
        <v>405</v>
      </c>
      <c r="G134" s="448" t="s">
        <v>405</v>
      </c>
      <c r="H134" s="448" t="s">
        <v>405</v>
      </c>
      <c r="I134" s="448" t="s">
        <v>405</v>
      </c>
      <c r="J134" s="448" t="s">
        <v>405</v>
      </c>
      <c r="K134" s="448" t="s">
        <v>405</v>
      </c>
      <c r="L134" s="448" t="s">
        <v>405</v>
      </c>
      <c r="M134" s="448" t="s">
        <v>405</v>
      </c>
      <c r="N134" s="448" t="s">
        <v>405</v>
      </c>
      <c r="O134" s="448" t="s">
        <v>405</v>
      </c>
      <c r="P134" s="448" t="s">
        <v>405</v>
      </c>
      <c r="Q134" s="448" t="s">
        <v>405</v>
      </c>
      <c r="R134" s="448" t="s">
        <v>405</v>
      </c>
      <c r="S134" s="448" t="s">
        <v>405</v>
      </c>
      <c r="T134" s="448" t="s">
        <v>405</v>
      </c>
      <c r="U134" s="448" t="s">
        <v>405</v>
      </c>
      <c r="V134" s="448" t="s">
        <v>405</v>
      </c>
      <c r="W134" s="448" t="s">
        <v>405</v>
      </c>
      <c r="X134" s="448" t="s">
        <v>405</v>
      </c>
      <c r="Y134" s="448" t="s">
        <v>405</v>
      </c>
      <c r="Z134" s="448" t="s">
        <v>405</v>
      </c>
      <c r="AA134" s="448" t="s">
        <v>405</v>
      </c>
      <c r="AB134" s="448" t="s">
        <v>405</v>
      </c>
      <c r="AC134" s="448" t="s">
        <v>405</v>
      </c>
      <c r="AD134" s="448" t="s">
        <v>405</v>
      </c>
      <c r="AE134" s="448" t="s">
        <v>405</v>
      </c>
      <c r="AF134" s="448" t="s">
        <v>405</v>
      </c>
      <c r="AG134" s="448" t="s">
        <v>405</v>
      </c>
      <c r="AH134" s="413">
        <v>40</v>
      </c>
      <c r="AI134" s="413">
        <v>48</v>
      </c>
      <c r="AJ134" s="413">
        <v>52</v>
      </c>
      <c r="AK134" s="413">
        <v>56</v>
      </c>
      <c r="AL134" s="413">
        <v>60</v>
      </c>
      <c r="AM134" s="413">
        <v>66</v>
      </c>
      <c r="AN134" s="413">
        <v>79</v>
      </c>
      <c r="AO134" s="413">
        <v>95</v>
      </c>
      <c r="AP134" s="413">
        <v>117</v>
      </c>
      <c r="AQ134" s="413">
        <v>142</v>
      </c>
      <c r="AR134" s="413">
        <v>166</v>
      </c>
      <c r="AS134" s="413">
        <v>195</v>
      </c>
      <c r="AT134" s="413">
        <v>228</v>
      </c>
      <c r="AU134" s="413">
        <v>257</v>
      </c>
      <c r="AV134" s="413">
        <v>279</v>
      </c>
      <c r="AW134" s="413">
        <v>297</v>
      </c>
      <c r="AX134" s="413">
        <v>305</v>
      </c>
      <c r="AY134" s="413">
        <v>0</v>
      </c>
      <c r="AZ134" s="413">
        <v>0</v>
      </c>
      <c r="BA134" s="413">
        <v>0</v>
      </c>
      <c r="BB134" s="413">
        <v>0</v>
      </c>
      <c r="BC134" s="413">
        <v>0</v>
      </c>
      <c r="BD134" s="413">
        <v>0</v>
      </c>
      <c r="BE134" s="413">
        <v>0</v>
      </c>
      <c r="BF134" s="413">
        <v>0</v>
      </c>
      <c r="BG134" s="413">
        <v>0</v>
      </c>
      <c r="BH134" s="413">
        <v>0</v>
      </c>
      <c r="BI134" s="413">
        <v>0</v>
      </c>
      <c r="BJ134" s="413">
        <v>0</v>
      </c>
      <c r="BK134" s="413">
        <v>0</v>
      </c>
      <c r="BL134" s="413">
        <v>0</v>
      </c>
      <c r="BM134" s="413">
        <v>0</v>
      </c>
      <c r="BN134" s="413">
        <v>0</v>
      </c>
      <c r="BO134" s="413">
        <v>0</v>
      </c>
      <c r="BP134" s="413">
        <v>0</v>
      </c>
      <c r="BQ134" s="413">
        <v>0</v>
      </c>
      <c r="BR134" s="413">
        <v>0</v>
      </c>
      <c r="BS134" s="413">
        <v>0</v>
      </c>
      <c r="BT134" s="413">
        <v>0</v>
      </c>
      <c r="BU134" s="413">
        <v>0</v>
      </c>
      <c r="BV134" s="413">
        <v>0</v>
      </c>
      <c r="BW134" s="413">
        <v>0</v>
      </c>
      <c r="BX134" s="413">
        <v>0</v>
      </c>
      <c r="BY134" s="413">
        <v>0</v>
      </c>
      <c r="BZ134" s="414">
        <v>0</v>
      </c>
    </row>
    <row r="135" spans="1:78" ht="25.5" customHeight="1" x14ac:dyDescent="0.35">
      <c r="B135" s="119" t="s">
        <v>493</v>
      </c>
      <c r="D135" s="413">
        <v>0</v>
      </c>
      <c r="E135" s="413">
        <v>0</v>
      </c>
      <c r="F135" s="413">
        <v>0</v>
      </c>
      <c r="G135" s="413">
        <v>0</v>
      </c>
      <c r="H135" s="413">
        <v>0</v>
      </c>
      <c r="I135" s="413">
        <v>0</v>
      </c>
      <c r="J135" s="413">
        <v>0</v>
      </c>
      <c r="K135" s="413">
        <v>0</v>
      </c>
      <c r="L135" s="413">
        <v>0</v>
      </c>
      <c r="M135" s="413">
        <v>0</v>
      </c>
      <c r="N135" s="413">
        <v>0</v>
      </c>
      <c r="O135" s="413">
        <v>0</v>
      </c>
      <c r="P135" s="413">
        <v>0</v>
      </c>
      <c r="Q135" s="413">
        <v>0</v>
      </c>
      <c r="R135" s="413">
        <v>0</v>
      </c>
      <c r="S135" s="413">
        <v>0</v>
      </c>
      <c r="T135" s="413">
        <v>0</v>
      </c>
      <c r="U135" s="413">
        <v>0</v>
      </c>
      <c r="V135" s="413">
        <v>0</v>
      </c>
      <c r="W135" s="413">
        <v>0</v>
      </c>
      <c r="X135" s="413">
        <v>0</v>
      </c>
      <c r="Y135" s="413">
        <v>0</v>
      </c>
      <c r="Z135" s="413">
        <v>0</v>
      </c>
      <c r="AA135" s="413">
        <v>0</v>
      </c>
      <c r="AB135" s="413">
        <v>0</v>
      </c>
      <c r="AC135" s="413">
        <v>0</v>
      </c>
      <c r="AD135" s="413">
        <v>0</v>
      </c>
      <c r="AE135" s="413">
        <v>0</v>
      </c>
      <c r="AF135" s="413">
        <v>0</v>
      </c>
      <c r="AG135" s="413">
        <v>0</v>
      </c>
      <c r="AH135" s="413">
        <v>0</v>
      </c>
      <c r="AI135" s="413">
        <v>0</v>
      </c>
      <c r="AJ135" s="413">
        <v>0</v>
      </c>
      <c r="AK135" s="413">
        <v>0</v>
      </c>
      <c r="AL135" s="413">
        <v>0</v>
      </c>
      <c r="AM135" s="413">
        <v>0</v>
      </c>
      <c r="AN135" s="413">
        <v>813</v>
      </c>
      <c r="AO135" s="413">
        <v>864</v>
      </c>
      <c r="AP135" s="413">
        <v>900</v>
      </c>
      <c r="AQ135" s="413">
        <v>964</v>
      </c>
      <c r="AR135" s="413">
        <v>1030</v>
      </c>
      <c r="AS135" s="413">
        <v>1099</v>
      </c>
      <c r="AT135" s="413">
        <v>1181</v>
      </c>
      <c r="AU135" s="413">
        <v>1303</v>
      </c>
      <c r="AV135" s="413">
        <v>1439</v>
      </c>
      <c r="AW135" s="413">
        <v>1540</v>
      </c>
      <c r="AX135" s="413">
        <v>1624</v>
      </c>
      <c r="AY135" s="413">
        <v>0</v>
      </c>
      <c r="AZ135" s="413">
        <v>0</v>
      </c>
      <c r="BA135" s="413">
        <v>0</v>
      </c>
      <c r="BB135" s="413">
        <v>0</v>
      </c>
      <c r="BC135" s="413">
        <v>0</v>
      </c>
      <c r="BD135" s="413">
        <v>0</v>
      </c>
      <c r="BE135" s="413">
        <v>0</v>
      </c>
      <c r="BF135" s="413">
        <v>0</v>
      </c>
      <c r="BG135" s="413">
        <v>0</v>
      </c>
      <c r="BH135" s="413">
        <v>0</v>
      </c>
      <c r="BI135" s="413">
        <v>0</v>
      </c>
      <c r="BJ135" s="413">
        <v>0</v>
      </c>
      <c r="BK135" s="413">
        <v>0</v>
      </c>
      <c r="BL135" s="413">
        <v>0</v>
      </c>
      <c r="BM135" s="413">
        <v>0</v>
      </c>
      <c r="BN135" s="413">
        <v>0</v>
      </c>
      <c r="BO135" s="413">
        <v>0</v>
      </c>
      <c r="BP135" s="413">
        <v>0</v>
      </c>
      <c r="BQ135" s="413">
        <v>0</v>
      </c>
      <c r="BR135" s="413">
        <v>0</v>
      </c>
      <c r="BS135" s="413">
        <v>0</v>
      </c>
      <c r="BT135" s="413">
        <v>0</v>
      </c>
      <c r="BU135" s="413">
        <v>0</v>
      </c>
      <c r="BV135" s="413">
        <v>0</v>
      </c>
      <c r="BW135" s="413">
        <v>0</v>
      </c>
      <c r="BX135" s="413">
        <v>0</v>
      </c>
      <c r="BY135" s="413">
        <v>0</v>
      </c>
      <c r="BZ135" s="414">
        <v>0</v>
      </c>
    </row>
    <row r="136" spans="1:78" x14ac:dyDescent="0.35">
      <c r="B136" s="417" t="s">
        <v>324</v>
      </c>
      <c r="D136" s="413">
        <v>0</v>
      </c>
      <c r="E136" s="413">
        <v>0</v>
      </c>
      <c r="F136" s="413">
        <v>0</v>
      </c>
      <c r="G136" s="413">
        <v>0</v>
      </c>
      <c r="H136" s="413">
        <v>0</v>
      </c>
      <c r="I136" s="413">
        <v>0</v>
      </c>
      <c r="J136" s="413">
        <v>0</v>
      </c>
      <c r="K136" s="413">
        <v>0</v>
      </c>
      <c r="L136" s="413">
        <v>0</v>
      </c>
      <c r="M136" s="413">
        <v>0</v>
      </c>
      <c r="N136" s="413">
        <v>0</v>
      </c>
      <c r="O136" s="413">
        <v>0</v>
      </c>
      <c r="P136" s="413">
        <v>0</v>
      </c>
      <c r="Q136" s="413">
        <v>0</v>
      </c>
      <c r="R136" s="413">
        <v>0</v>
      </c>
      <c r="S136" s="413">
        <v>0</v>
      </c>
      <c r="T136" s="413">
        <v>0</v>
      </c>
      <c r="U136" s="413">
        <v>0</v>
      </c>
      <c r="V136" s="413">
        <v>0</v>
      </c>
      <c r="W136" s="413">
        <v>0</v>
      </c>
      <c r="X136" s="413">
        <v>0</v>
      </c>
      <c r="Y136" s="413">
        <v>0</v>
      </c>
      <c r="Z136" s="413">
        <v>0</v>
      </c>
      <c r="AA136" s="413">
        <v>0</v>
      </c>
      <c r="AB136" s="413">
        <v>0</v>
      </c>
      <c r="AC136" s="413">
        <v>0</v>
      </c>
      <c r="AD136" s="413">
        <v>0</v>
      </c>
      <c r="AE136" s="413">
        <v>0</v>
      </c>
      <c r="AF136" s="413">
        <v>0</v>
      </c>
      <c r="AG136" s="413">
        <v>0</v>
      </c>
      <c r="AH136" s="413">
        <v>0</v>
      </c>
      <c r="AI136" s="413">
        <v>0</v>
      </c>
      <c r="AJ136" s="413">
        <v>0</v>
      </c>
      <c r="AK136" s="413">
        <v>0</v>
      </c>
      <c r="AL136" s="413">
        <v>0</v>
      </c>
      <c r="AM136" s="413">
        <v>0</v>
      </c>
      <c r="AN136" s="413">
        <v>734</v>
      </c>
      <c r="AO136" s="413">
        <v>768</v>
      </c>
      <c r="AP136" s="413">
        <v>782</v>
      </c>
      <c r="AQ136" s="413">
        <v>823</v>
      </c>
      <c r="AR136" s="413">
        <v>864</v>
      </c>
      <c r="AS136" s="413">
        <v>904</v>
      </c>
      <c r="AT136" s="413">
        <v>955</v>
      </c>
      <c r="AU136" s="413">
        <v>1048</v>
      </c>
      <c r="AV136" s="413">
        <v>1164</v>
      </c>
      <c r="AW136" s="413">
        <v>1249</v>
      </c>
      <c r="AX136" s="413">
        <v>1325</v>
      </c>
      <c r="AY136" s="413">
        <v>0</v>
      </c>
      <c r="AZ136" s="413">
        <v>0</v>
      </c>
      <c r="BA136" s="413">
        <v>0</v>
      </c>
      <c r="BB136" s="413">
        <v>0</v>
      </c>
      <c r="BC136" s="413">
        <v>0</v>
      </c>
      <c r="BD136" s="413">
        <v>0</v>
      </c>
      <c r="BE136" s="413">
        <v>0</v>
      </c>
      <c r="BF136" s="413">
        <v>0</v>
      </c>
      <c r="BG136" s="413">
        <v>0</v>
      </c>
      <c r="BH136" s="413">
        <v>0</v>
      </c>
      <c r="BI136" s="413">
        <v>0</v>
      </c>
      <c r="BJ136" s="413">
        <v>0</v>
      </c>
      <c r="BK136" s="413">
        <v>0</v>
      </c>
      <c r="BL136" s="413">
        <v>0</v>
      </c>
      <c r="BM136" s="413">
        <v>0</v>
      </c>
      <c r="BN136" s="413">
        <v>0</v>
      </c>
      <c r="BO136" s="413">
        <v>0</v>
      </c>
      <c r="BP136" s="413">
        <v>0</v>
      </c>
      <c r="BQ136" s="413">
        <v>0</v>
      </c>
      <c r="BR136" s="413">
        <v>0</v>
      </c>
      <c r="BS136" s="413">
        <v>0</v>
      </c>
      <c r="BT136" s="413">
        <v>0</v>
      </c>
      <c r="BU136" s="413">
        <v>0</v>
      </c>
      <c r="BV136" s="413">
        <v>0</v>
      </c>
      <c r="BW136" s="413">
        <v>0</v>
      </c>
      <c r="BX136" s="413">
        <v>0</v>
      </c>
      <c r="BY136" s="413">
        <v>0</v>
      </c>
      <c r="BZ136" s="414">
        <v>0</v>
      </c>
    </row>
    <row r="137" spans="1:78" x14ac:dyDescent="0.35">
      <c r="B137" s="417" t="s">
        <v>323</v>
      </c>
      <c r="D137" s="413">
        <v>0</v>
      </c>
      <c r="E137" s="413">
        <v>0</v>
      </c>
      <c r="F137" s="413">
        <v>0</v>
      </c>
      <c r="G137" s="413">
        <v>0</v>
      </c>
      <c r="H137" s="413">
        <v>0</v>
      </c>
      <c r="I137" s="413">
        <v>0</v>
      </c>
      <c r="J137" s="413">
        <v>0</v>
      </c>
      <c r="K137" s="413">
        <v>0</v>
      </c>
      <c r="L137" s="413">
        <v>0</v>
      </c>
      <c r="M137" s="413">
        <v>0</v>
      </c>
      <c r="N137" s="413">
        <v>0</v>
      </c>
      <c r="O137" s="413">
        <v>0</v>
      </c>
      <c r="P137" s="413">
        <v>0</v>
      </c>
      <c r="Q137" s="413">
        <v>0</v>
      </c>
      <c r="R137" s="413">
        <v>0</v>
      </c>
      <c r="S137" s="413">
        <v>0</v>
      </c>
      <c r="T137" s="413">
        <v>0</v>
      </c>
      <c r="U137" s="413">
        <v>0</v>
      </c>
      <c r="V137" s="413">
        <v>0</v>
      </c>
      <c r="W137" s="413">
        <v>0</v>
      </c>
      <c r="X137" s="413">
        <v>0</v>
      </c>
      <c r="Y137" s="413">
        <v>0</v>
      </c>
      <c r="Z137" s="413">
        <v>0</v>
      </c>
      <c r="AA137" s="413">
        <v>0</v>
      </c>
      <c r="AB137" s="413">
        <v>0</v>
      </c>
      <c r="AC137" s="413">
        <v>0</v>
      </c>
      <c r="AD137" s="413">
        <v>0</v>
      </c>
      <c r="AE137" s="413">
        <v>0</v>
      </c>
      <c r="AF137" s="413">
        <v>0</v>
      </c>
      <c r="AG137" s="413">
        <v>0</v>
      </c>
      <c r="AH137" s="413">
        <v>0</v>
      </c>
      <c r="AI137" s="413">
        <v>0</v>
      </c>
      <c r="AJ137" s="413">
        <v>0</v>
      </c>
      <c r="AK137" s="413">
        <v>0</v>
      </c>
      <c r="AL137" s="413">
        <v>0</v>
      </c>
      <c r="AM137" s="413">
        <v>0</v>
      </c>
      <c r="AN137" s="413">
        <v>79</v>
      </c>
      <c r="AO137" s="413">
        <v>96</v>
      </c>
      <c r="AP137" s="413">
        <v>118</v>
      </c>
      <c r="AQ137" s="413">
        <v>141</v>
      </c>
      <c r="AR137" s="413">
        <v>166</v>
      </c>
      <c r="AS137" s="413">
        <v>195</v>
      </c>
      <c r="AT137" s="413">
        <v>226</v>
      </c>
      <c r="AU137" s="413">
        <v>255</v>
      </c>
      <c r="AV137" s="413">
        <v>275</v>
      </c>
      <c r="AW137" s="413">
        <v>291</v>
      </c>
      <c r="AX137" s="413">
        <v>299</v>
      </c>
      <c r="AY137" s="413">
        <v>0</v>
      </c>
      <c r="AZ137" s="413">
        <v>0</v>
      </c>
      <c r="BA137" s="413">
        <v>0</v>
      </c>
      <c r="BB137" s="413">
        <v>0</v>
      </c>
      <c r="BC137" s="413">
        <v>0</v>
      </c>
      <c r="BD137" s="413">
        <v>0</v>
      </c>
      <c r="BE137" s="413">
        <v>0</v>
      </c>
      <c r="BF137" s="413">
        <v>0</v>
      </c>
      <c r="BG137" s="413">
        <v>0</v>
      </c>
      <c r="BH137" s="413">
        <v>0</v>
      </c>
      <c r="BI137" s="413">
        <v>0</v>
      </c>
      <c r="BJ137" s="413">
        <v>0</v>
      </c>
      <c r="BK137" s="413">
        <v>0</v>
      </c>
      <c r="BL137" s="413">
        <v>0</v>
      </c>
      <c r="BM137" s="413">
        <v>0</v>
      </c>
      <c r="BN137" s="413">
        <v>0</v>
      </c>
      <c r="BO137" s="413">
        <v>0</v>
      </c>
      <c r="BP137" s="413">
        <v>0</v>
      </c>
      <c r="BQ137" s="413">
        <v>0</v>
      </c>
      <c r="BR137" s="413">
        <v>0</v>
      </c>
      <c r="BS137" s="413">
        <v>0</v>
      </c>
      <c r="BT137" s="413">
        <v>0</v>
      </c>
      <c r="BU137" s="413">
        <v>0</v>
      </c>
      <c r="BV137" s="413">
        <v>0</v>
      </c>
      <c r="BW137" s="413">
        <v>0</v>
      </c>
      <c r="BX137" s="413">
        <v>0</v>
      </c>
      <c r="BY137" s="413">
        <v>0</v>
      </c>
      <c r="BZ137" s="414">
        <v>0</v>
      </c>
    </row>
    <row r="138" spans="1:78" ht="24.75" customHeight="1" x14ac:dyDescent="0.35">
      <c r="A138" s="316"/>
      <c r="B138" s="119" t="s">
        <v>494</v>
      </c>
      <c r="D138" s="413">
        <v>0</v>
      </c>
      <c r="E138" s="413">
        <v>0</v>
      </c>
      <c r="F138" s="413">
        <v>0</v>
      </c>
      <c r="G138" s="413">
        <v>0</v>
      </c>
      <c r="H138" s="413">
        <v>0</v>
      </c>
      <c r="I138" s="413">
        <v>0</v>
      </c>
      <c r="J138" s="413">
        <v>0</v>
      </c>
      <c r="K138" s="413">
        <v>0</v>
      </c>
      <c r="L138" s="413">
        <v>0</v>
      </c>
      <c r="M138" s="413">
        <v>0</v>
      </c>
      <c r="N138" s="413">
        <v>0</v>
      </c>
      <c r="O138" s="413">
        <v>0</v>
      </c>
      <c r="P138" s="413">
        <v>0</v>
      </c>
      <c r="Q138" s="413">
        <v>0</v>
      </c>
      <c r="R138" s="413">
        <v>0</v>
      </c>
      <c r="S138" s="413">
        <v>0</v>
      </c>
      <c r="T138" s="413">
        <v>0</v>
      </c>
      <c r="U138" s="413">
        <v>0</v>
      </c>
      <c r="V138" s="413">
        <v>0</v>
      </c>
      <c r="W138" s="413">
        <v>0</v>
      </c>
      <c r="X138" s="413">
        <v>0</v>
      </c>
      <c r="Y138" s="413">
        <v>0</v>
      </c>
      <c r="Z138" s="413">
        <v>0</v>
      </c>
      <c r="AA138" s="413">
        <v>0</v>
      </c>
      <c r="AB138" s="413">
        <v>0</v>
      </c>
      <c r="AC138" s="413">
        <v>0</v>
      </c>
      <c r="AD138" s="413">
        <v>0</v>
      </c>
      <c r="AE138" s="413">
        <v>0</v>
      </c>
      <c r="AF138" s="413">
        <v>0</v>
      </c>
      <c r="AG138" s="413">
        <v>0</v>
      </c>
      <c r="AH138" s="413">
        <v>0</v>
      </c>
      <c r="AI138" s="413">
        <v>0</v>
      </c>
      <c r="AJ138" s="413">
        <v>0</v>
      </c>
      <c r="AK138" s="413">
        <v>0</v>
      </c>
      <c r="AL138" s="413">
        <v>0</v>
      </c>
      <c r="AM138" s="413">
        <v>0</v>
      </c>
      <c r="AN138" s="413">
        <v>48</v>
      </c>
      <c r="AO138" s="413">
        <v>57</v>
      </c>
      <c r="AP138" s="413">
        <v>74</v>
      </c>
      <c r="AQ138" s="413">
        <v>103</v>
      </c>
      <c r="AR138" s="413">
        <v>148</v>
      </c>
      <c r="AS138" s="413">
        <v>201</v>
      </c>
      <c r="AT138" s="413">
        <v>260</v>
      </c>
      <c r="AU138" s="413">
        <v>320</v>
      </c>
      <c r="AV138" s="413">
        <v>387</v>
      </c>
      <c r="AW138" s="413">
        <v>450</v>
      </c>
      <c r="AX138" s="413">
        <v>518</v>
      </c>
      <c r="AY138" s="413">
        <v>0</v>
      </c>
      <c r="AZ138" s="413">
        <v>0</v>
      </c>
      <c r="BA138" s="413">
        <v>0</v>
      </c>
      <c r="BB138" s="413">
        <v>0</v>
      </c>
      <c r="BC138" s="413">
        <v>0</v>
      </c>
      <c r="BD138" s="413">
        <v>0</v>
      </c>
      <c r="BE138" s="413">
        <v>0</v>
      </c>
      <c r="BF138" s="413">
        <v>0</v>
      </c>
      <c r="BG138" s="413">
        <v>0</v>
      </c>
      <c r="BH138" s="413">
        <v>0</v>
      </c>
      <c r="BI138" s="413">
        <v>0</v>
      </c>
      <c r="BJ138" s="413">
        <v>0</v>
      </c>
      <c r="BK138" s="413">
        <v>0</v>
      </c>
      <c r="BL138" s="413">
        <v>0</v>
      </c>
      <c r="BM138" s="413">
        <v>0</v>
      </c>
      <c r="BN138" s="413">
        <v>0</v>
      </c>
      <c r="BO138" s="413">
        <v>0</v>
      </c>
      <c r="BP138" s="413">
        <v>0</v>
      </c>
      <c r="BQ138" s="413">
        <v>0</v>
      </c>
      <c r="BR138" s="413">
        <v>0</v>
      </c>
      <c r="BS138" s="413">
        <v>0</v>
      </c>
      <c r="BT138" s="413">
        <v>0</v>
      </c>
      <c r="BU138" s="413">
        <v>0</v>
      </c>
      <c r="BV138" s="413">
        <v>0</v>
      </c>
      <c r="BW138" s="413">
        <v>0</v>
      </c>
      <c r="BX138" s="413">
        <v>0</v>
      </c>
      <c r="BY138" s="413">
        <v>0</v>
      </c>
      <c r="BZ138" s="414">
        <v>0</v>
      </c>
    </row>
    <row r="139" spans="1:78" x14ac:dyDescent="0.35">
      <c r="A139" s="316"/>
      <c r="B139" s="417" t="s">
        <v>324</v>
      </c>
      <c r="D139" s="413">
        <v>0</v>
      </c>
      <c r="E139" s="413">
        <v>0</v>
      </c>
      <c r="F139" s="413">
        <v>0</v>
      </c>
      <c r="G139" s="413">
        <v>0</v>
      </c>
      <c r="H139" s="413">
        <v>0</v>
      </c>
      <c r="I139" s="413">
        <v>0</v>
      </c>
      <c r="J139" s="413">
        <v>0</v>
      </c>
      <c r="K139" s="413">
        <v>0</v>
      </c>
      <c r="L139" s="413">
        <v>0</v>
      </c>
      <c r="M139" s="413">
        <v>0</v>
      </c>
      <c r="N139" s="413">
        <v>0</v>
      </c>
      <c r="O139" s="413">
        <v>0</v>
      </c>
      <c r="P139" s="413">
        <v>0</v>
      </c>
      <c r="Q139" s="413">
        <v>0</v>
      </c>
      <c r="R139" s="413">
        <v>0</v>
      </c>
      <c r="S139" s="413">
        <v>0</v>
      </c>
      <c r="T139" s="413">
        <v>0</v>
      </c>
      <c r="U139" s="413">
        <v>0</v>
      </c>
      <c r="V139" s="413">
        <v>0</v>
      </c>
      <c r="W139" s="413">
        <v>0</v>
      </c>
      <c r="X139" s="413">
        <v>0</v>
      </c>
      <c r="Y139" s="413">
        <v>0</v>
      </c>
      <c r="Z139" s="413">
        <v>0</v>
      </c>
      <c r="AA139" s="413">
        <v>0</v>
      </c>
      <c r="AB139" s="413">
        <v>0</v>
      </c>
      <c r="AC139" s="413">
        <v>0</v>
      </c>
      <c r="AD139" s="413">
        <v>0</v>
      </c>
      <c r="AE139" s="413">
        <v>0</v>
      </c>
      <c r="AF139" s="413">
        <v>0</v>
      </c>
      <c r="AG139" s="413">
        <v>0</v>
      </c>
      <c r="AH139" s="413">
        <v>0</v>
      </c>
      <c r="AI139" s="413">
        <v>0</v>
      </c>
      <c r="AJ139" s="413">
        <v>0</v>
      </c>
      <c r="AK139" s="413">
        <v>0</v>
      </c>
      <c r="AL139" s="413">
        <v>0</v>
      </c>
      <c r="AM139" s="413">
        <v>0</v>
      </c>
      <c r="AN139" s="413">
        <v>46</v>
      </c>
      <c r="AO139" s="413">
        <v>57</v>
      </c>
      <c r="AP139" s="413">
        <v>74</v>
      </c>
      <c r="AQ139" s="413">
        <v>101</v>
      </c>
      <c r="AR139" s="413">
        <v>146</v>
      </c>
      <c r="AS139" s="413">
        <v>199</v>
      </c>
      <c r="AT139" s="413">
        <v>257</v>
      </c>
      <c r="AU139" s="413">
        <v>316</v>
      </c>
      <c r="AV139" s="413">
        <v>382</v>
      </c>
      <c r="AW139" s="413">
        <v>442</v>
      </c>
      <c r="AX139" s="413">
        <v>511</v>
      </c>
      <c r="AY139" s="413">
        <v>0</v>
      </c>
      <c r="AZ139" s="413">
        <v>0</v>
      </c>
      <c r="BA139" s="413">
        <v>0</v>
      </c>
      <c r="BB139" s="413">
        <v>0</v>
      </c>
      <c r="BC139" s="413">
        <v>0</v>
      </c>
      <c r="BD139" s="413">
        <v>0</v>
      </c>
      <c r="BE139" s="413">
        <v>0</v>
      </c>
      <c r="BF139" s="413">
        <v>0</v>
      </c>
      <c r="BG139" s="413">
        <v>0</v>
      </c>
      <c r="BH139" s="413">
        <v>0</v>
      </c>
      <c r="BI139" s="413">
        <v>0</v>
      </c>
      <c r="BJ139" s="413">
        <v>0</v>
      </c>
      <c r="BK139" s="413">
        <v>0</v>
      </c>
      <c r="BL139" s="413">
        <v>0</v>
      </c>
      <c r="BM139" s="413">
        <v>0</v>
      </c>
      <c r="BN139" s="413">
        <v>0</v>
      </c>
      <c r="BO139" s="413">
        <v>0</v>
      </c>
      <c r="BP139" s="413">
        <v>0</v>
      </c>
      <c r="BQ139" s="413">
        <v>0</v>
      </c>
      <c r="BR139" s="413">
        <v>0</v>
      </c>
      <c r="BS139" s="413">
        <v>0</v>
      </c>
      <c r="BT139" s="413">
        <v>0</v>
      </c>
      <c r="BU139" s="413">
        <v>0</v>
      </c>
      <c r="BV139" s="413">
        <v>0</v>
      </c>
      <c r="BW139" s="413">
        <v>0</v>
      </c>
      <c r="BX139" s="413">
        <v>0</v>
      </c>
      <c r="BY139" s="413">
        <v>0</v>
      </c>
      <c r="BZ139" s="414">
        <v>0</v>
      </c>
    </row>
    <row r="140" spans="1:78" x14ac:dyDescent="0.35">
      <c r="A140" s="316"/>
      <c r="B140" s="417" t="s">
        <v>323</v>
      </c>
      <c r="D140" s="413">
        <v>0</v>
      </c>
      <c r="E140" s="413">
        <v>0</v>
      </c>
      <c r="F140" s="413">
        <v>0</v>
      </c>
      <c r="G140" s="413">
        <v>0</v>
      </c>
      <c r="H140" s="413">
        <v>0</v>
      </c>
      <c r="I140" s="413">
        <v>0</v>
      </c>
      <c r="J140" s="413">
        <v>0</v>
      </c>
      <c r="K140" s="413">
        <v>0</v>
      </c>
      <c r="L140" s="413">
        <v>0</v>
      </c>
      <c r="M140" s="413">
        <v>0</v>
      </c>
      <c r="N140" s="413">
        <v>0</v>
      </c>
      <c r="O140" s="413">
        <v>0</v>
      </c>
      <c r="P140" s="413">
        <v>0</v>
      </c>
      <c r="Q140" s="413">
        <v>0</v>
      </c>
      <c r="R140" s="413">
        <v>0</v>
      </c>
      <c r="S140" s="413">
        <v>0</v>
      </c>
      <c r="T140" s="413">
        <v>0</v>
      </c>
      <c r="U140" s="413">
        <v>0</v>
      </c>
      <c r="V140" s="413">
        <v>0</v>
      </c>
      <c r="W140" s="413">
        <v>0</v>
      </c>
      <c r="X140" s="413">
        <v>0</v>
      </c>
      <c r="Y140" s="413">
        <v>0</v>
      </c>
      <c r="Z140" s="413">
        <v>0</v>
      </c>
      <c r="AA140" s="413">
        <v>0</v>
      </c>
      <c r="AB140" s="413">
        <v>0</v>
      </c>
      <c r="AC140" s="413">
        <v>0</v>
      </c>
      <c r="AD140" s="413">
        <v>0</v>
      </c>
      <c r="AE140" s="413">
        <v>0</v>
      </c>
      <c r="AF140" s="413">
        <v>0</v>
      </c>
      <c r="AG140" s="413">
        <v>0</v>
      </c>
      <c r="AH140" s="413">
        <v>0</v>
      </c>
      <c r="AI140" s="413">
        <v>0</v>
      </c>
      <c r="AJ140" s="413">
        <v>0</v>
      </c>
      <c r="AK140" s="413">
        <v>0</v>
      </c>
      <c r="AL140" s="413">
        <v>0</v>
      </c>
      <c r="AM140" s="413">
        <v>0</v>
      </c>
      <c r="AN140" s="413">
        <v>2</v>
      </c>
      <c r="AO140" s="413">
        <v>0</v>
      </c>
      <c r="AP140" s="413">
        <v>0</v>
      </c>
      <c r="AQ140" s="413">
        <v>2</v>
      </c>
      <c r="AR140" s="413">
        <v>2</v>
      </c>
      <c r="AS140" s="413">
        <v>2</v>
      </c>
      <c r="AT140" s="413">
        <v>3</v>
      </c>
      <c r="AU140" s="413">
        <v>4</v>
      </c>
      <c r="AV140" s="413">
        <v>5</v>
      </c>
      <c r="AW140" s="413">
        <v>8</v>
      </c>
      <c r="AX140" s="413">
        <v>7</v>
      </c>
      <c r="AY140" s="413">
        <v>0</v>
      </c>
      <c r="AZ140" s="413">
        <v>0</v>
      </c>
      <c r="BA140" s="413">
        <v>0</v>
      </c>
      <c r="BB140" s="413">
        <v>0</v>
      </c>
      <c r="BC140" s="413">
        <v>0</v>
      </c>
      <c r="BD140" s="413">
        <v>0</v>
      </c>
      <c r="BE140" s="413">
        <v>0</v>
      </c>
      <c r="BF140" s="413">
        <v>0</v>
      </c>
      <c r="BG140" s="413">
        <v>0</v>
      </c>
      <c r="BH140" s="413">
        <v>0</v>
      </c>
      <c r="BI140" s="413">
        <v>0</v>
      </c>
      <c r="BJ140" s="413">
        <v>0</v>
      </c>
      <c r="BK140" s="413">
        <v>0</v>
      </c>
      <c r="BL140" s="413">
        <v>0</v>
      </c>
      <c r="BM140" s="413">
        <v>0</v>
      </c>
      <c r="BN140" s="413">
        <v>0</v>
      </c>
      <c r="BO140" s="413">
        <v>0</v>
      </c>
      <c r="BP140" s="413">
        <v>0</v>
      </c>
      <c r="BQ140" s="413">
        <v>0</v>
      </c>
      <c r="BR140" s="413">
        <v>0</v>
      </c>
      <c r="BS140" s="413">
        <v>0</v>
      </c>
      <c r="BT140" s="413">
        <v>0</v>
      </c>
      <c r="BU140" s="413">
        <v>0</v>
      </c>
      <c r="BV140" s="413">
        <v>0</v>
      </c>
      <c r="BW140" s="413">
        <v>0</v>
      </c>
      <c r="BX140" s="413">
        <v>0</v>
      </c>
      <c r="BY140" s="413">
        <v>0</v>
      </c>
      <c r="BZ140" s="414">
        <v>0</v>
      </c>
    </row>
    <row r="141" spans="1:78" s="232" customFormat="1" ht="26.25" customHeight="1" x14ac:dyDescent="0.35">
      <c r="B141" s="156" t="s">
        <v>168</v>
      </c>
      <c r="C141" s="358"/>
      <c r="D141" s="409">
        <v>0</v>
      </c>
      <c r="E141" s="409">
        <v>0</v>
      </c>
      <c r="F141" s="409">
        <v>0</v>
      </c>
      <c r="G141" s="409">
        <v>0</v>
      </c>
      <c r="H141" s="409">
        <v>0</v>
      </c>
      <c r="I141" s="409">
        <v>0</v>
      </c>
      <c r="J141" s="409">
        <v>0</v>
      </c>
      <c r="K141" s="409">
        <v>0</v>
      </c>
      <c r="L141" s="409">
        <v>0</v>
      </c>
      <c r="M141" s="409">
        <v>0</v>
      </c>
      <c r="N141" s="409">
        <v>0</v>
      </c>
      <c r="O141" s="409">
        <v>0</v>
      </c>
      <c r="P141" s="409">
        <v>0</v>
      </c>
      <c r="Q141" s="409">
        <v>0</v>
      </c>
      <c r="R141" s="409">
        <v>0</v>
      </c>
      <c r="S141" s="409">
        <v>0</v>
      </c>
      <c r="T141" s="409">
        <v>0</v>
      </c>
      <c r="U141" s="409">
        <v>0</v>
      </c>
      <c r="V141" s="409">
        <v>0</v>
      </c>
      <c r="W141" s="409">
        <v>0</v>
      </c>
      <c r="X141" s="409">
        <v>0</v>
      </c>
      <c r="Y141" s="409">
        <v>0</v>
      </c>
      <c r="Z141" s="409">
        <v>0</v>
      </c>
      <c r="AA141" s="409">
        <v>0</v>
      </c>
      <c r="AB141" s="409">
        <v>0</v>
      </c>
      <c r="AC141" s="409">
        <v>0</v>
      </c>
      <c r="AD141" s="409">
        <v>0</v>
      </c>
      <c r="AE141" s="409">
        <v>0</v>
      </c>
      <c r="AF141" s="409">
        <v>0</v>
      </c>
      <c r="AG141" s="409">
        <v>0</v>
      </c>
      <c r="AH141" s="409">
        <v>552</v>
      </c>
      <c r="AI141" s="409">
        <v>506</v>
      </c>
      <c r="AJ141" s="409">
        <v>449</v>
      </c>
      <c r="AK141" s="409">
        <v>444</v>
      </c>
      <c r="AL141" s="409">
        <v>437</v>
      </c>
      <c r="AM141" s="409">
        <v>327</v>
      </c>
      <c r="AN141" s="409">
        <v>242</v>
      </c>
      <c r="AO141" s="409">
        <v>233</v>
      </c>
      <c r="AP141" s="409">
        <v>215</v>
      </c>
      <c r="AQ141" s="409">
        <v>206</v>
      </c>
      <c r="AR141" s="409">
        <v>217</v>
      </c>
      <c r="AS141" s="409">
        <v>222</v>
      </c>
      <c r="AT141" s="409">
        <v>232</v>
      </c>
      <c r="AU141" s="409">
        <v>253</v>
      </c>
      <c r="AV141" s="409">
        <v>276</v>
      </c>
      <c r="AW141" s="409">
        <v>283</v>
      </c>
      <c r="AX141" s="409">
        <v>286</v>
      </c>
      <c r="AY141" s="409">
        <v>0</v>
      </c>
      <c r="AZ141" s="409">
        <v>0</v>
      </c>
      <c r="BA141" s="409">
        <v>0</v>
      </c>
      <c r="BB141" s="409">
        <v>0</v>
      </c>
      <c r="BC141" s="409">
        <v>0</v>
      </c>
      <c r="BD141" s="409">
        <v>0</v>
      </c>
      <c r="BE141" s="409">
        <v>0</v>
      </c>
      <c r="BF141" s="409">
        <v>0</v>
      </c>
      <c r="BG141" s="409">
        <v>0</v>
      </c>
      <c r="BH141" s="409">
        <v>0</v>
      </c>
      <c r="BI141" s="409">
        <v>0</v>
      </c>
      <c r="BJ141" s="409">
        <v>0</v>
      </c>
      <c r="BK141" s="409">
        <v>0</v>
      </c>
      <c r="BL141" s="409">
        <v>0</v>
      </c>
      <c r="BM141" s="409">
        <v>0</v>
      </c>
      <c r="BN141" s="409">
        <v>0</v>
      </c>
      <c r="BO141" s="409">
        <v>0</v>
      </c>
      <c r="BP141" s="409">
        <v>0</v>
      </c>
      <c r="BQ141" s="409">
        <v>0</v>
      </c>
      <c r="BR141" s="409">
        <v>0</v>
      </c>
      <c r="BS141" s="409">
        <v>0</v>
      </c>
      <c r="BT141" s="409">
        <v>0</v>
      </c>
      <c r="BU141" s="409">
        <v>0</v>
      </c>
      <c r="BV141" s="409">
        <v>0</v>
      </c>
      <c r="BW141" s="409">
        <v>0</v>
      </c>
      <c r="BX141" s="409">
        <v>0</v>
      </c>
      <c r="BY141" s="409">
        <v>0</v>
      </c>
      <c r="BZ141" s="410">
        <v>0</v>
      </c>
    </row>
    <row r="142" spans="1:78" x14ac:dyDescent="0.35">
      <c r="A142" s="316"/>
      <c r="B142" s="331" t="s">
        <v>324</v>
      </c>
      <c r="D142" s="413">
        <v>0</v>
      </c>
      <c r="E142" s="413">
        <v>0</v>
      </c>
      <c r="F142" s="413">
        <v>0</v>
      </c>
      <c r="G142" s="413">
        <v>0</v>
      </c>
      <c r="H142" s="413">
        <v>0</v>
      </c>
      <c r="I142" s="413">
        <v>0</v>
      </c>
      <c r="J142" s="413">
        <v>0</v>
      </c>
      <c r="K142" s="413">
        <v>0</v>
      </c>
      <c r="L142" s="413">
        <v>0</v>
      </c>
      <c r="M142" s="413">
        <v>0</v>
      </c>
      <c r="N142" s="413">
        <v>0</v>
      </c>
      <c r="O142" s="413">
        <v>0</v>
      </c>
      <c r="P142" s="413">
        <v>0</v>
      </c>
      <c r="Q142" s="413">
        <v>0</v>
      </c>
      <c r="R142" s="413">
        <v>0</v>
      </c>
      <c r="S142" s="413">
        <v>0</v>
      </c>
      <c r="T142" s="413">
        <v>0</v>
      </c>
      <c r="U142" s="413">
        <v>0</v>
      </c>
      <c r="V142" s="413">
        <v>0</v>
      </c>
      <c r="W142" s="413">
        <v>0</v>
      </c>
      <c r="X142" s="413">
        <v>0</v>
      </c>
      <c r="Y142" s="413">
        <v>0</v>
      </c>
      <c r="Z142" s="413">
        <v>0</v>
      </c>
      <c r="AA142" s="413">
        <v>0</v>
      </c>
      <c r="AB142" s="413">
        <v>0</v>
      </c>
      <c r="AC142" s="413">
        <v>0</v>
      </c>
      <c r="AD142" s="413">
        <v>0</v>
      </c>
      <c r="AE142" s="413">
        <v>0</v>
      </c>
      <c r="AF142" s="413">
        <v>0</v>
      </c>
      <c r="AG142" s="413">
        <v>0</v>
      </c>
      <c r="AH142" s="413">
        <v>549</v>
      </c>
      <c r="AI142" s="413">
        <v>503</v>
      </c>
      <c r="AJ142" s="413">
        <v>446</v>
      </c>
      <c r="AK142" s="413">
        <v>442</v>
      </c>
      <c r="AL142" s="413">
        <v>435</v>
      </c>
      <c r="AM142" s="413">
        <v>325</v>
      </c>
      <c r="AN142" s="413">
        <v>240</v>
      </c>
      <c r="AO142" s="413">
        <v>232</v>
      </c>
      <c r="AP142" s="413">
        <v>215</v>
      </c>
      <c r="AQ142" s="413">
        <v>205</v>
      </c>
      <c r="AR142" s="413">
        <v>215</v>
      </c>
      <c r="AS142" s="413">
        <v>220</v>
      </c>
      <c r="AT142" s="413">
        <v>230</v>
      </c>
      <c r="AU142" s="413">
        <v>252</v>
      </c>
      <c r="AV142" s="413">
        <v>274</v>
      </c>
      <c r="AW142" s="413">
        <v>281</v>
      </c>
      <c r="AX142" s="413">
        <v>285</v>
      </c>
      <c r="AY142" s="413">
        <v>0</v>
      </c>
      <c r="AZ142" s="413">
        <v>0</v>
      </c>
      <c r="BA142" s="413">
        <v>0</v>
      </c>
      <c r="BB142" s="413">
        <v>0</v>
      </c>
      <c r="BC142" s="413">
        <v>0</v>
      </c>
      <c r="BD142" s="413">
        <v>0</v>
      </c>
      <c r="BE142" s="413">
        <v>0</v>
      </c>
      <c r="BF142" s="413">
        <v>0</v>
      </c>
      <c r="BG142" s="413">
        <v>0</v>
      </c>
      <c r="BH142" s="413">
        <v>0</v>
      </c>
      <c r="BI142" s="413">
        <v>0</v>
      </c>
      <c r="BJ142" s="413">
        <v>0</v>
      </c>
      <c r="BK142" s="413">
        <v>0</v>
      </c>
      <c r="BL142" s="413">
        <v>0</v>
      </c>
      <c r="BM142" s="413">
        <v>0</v>
      </c>
      <c r="BN142" s="413">
        <v>0</v>
      </c>
      <c r="BO142" s="413">
        <v>0</v>
      </c>
      <c r="BP142" s="413">
        <v>0</v>
      </c>
      <c r="BQ142" s="413">
        <v>0</v>
      </c>
      <c r="BR142" s="413">
        <v>0</v>
      </c>
      <c r="BS142" s="413">
        <v>0</v>
      </c>
      <c r="BT142" s="413">
        <v>0</v>
      </c>
      <c r="BU142" s="413">
        <v>0</v>
      </c>
      <c r="BV142" s="413">
        <v>0</v>
      </c>
      <c r="BW142" s="413">
        <v>0</v>
      </c>
      <c r="BX142" s="413">
        <v>0</v>
      </c>
      <c r="BY142" s="413">
        <v>0</v>
      </c>
      <c r="BZ142" s="414">
        <v>0</v>
      </c>
    </row>
    <row r="143" spans="1:78" x14ac:dyDescent="0.35">
      <c r="A143" s="316"/>
      <c r="B143" s="331" t="s">
        <v>323</v>
      </c>
      <c r="D143" s="413">
        <v>0</v>
      </c>
      <c r="E143" s="413">
        <v>0</v>
      </c>
      <c r="F143" s="413">
        <v>0</v>
      </c>
      <c r="G143" s="413">
        <v>0</v>
      </c>
      <c r="H143" s="413">
        <v>0</v>
      </c>
      <c r="I143" s="413">
        <v>0</v>
      </c>
      <c r="J143" s="413">
        <v>0</v>
      </c>
      <c r="K143" s="413">
        <v>0</v>
      </c>
      <c r="L143" s="413">
        <v>0</v>
      </c>
      <c r="M143" s="413">
        <v>0</v>
      </c>
      <c r="N143" s="413">
        <v>0</v>
      </c>
      <c r="O143" s="413">
        <v>0</v>
      </c>
      <c r="P143" s="413">
        <v>0</v>
      </c>
      <c r="Q143" s="413">
        <v>0</v>
      </c>
      <c r="R143" s="413">
        <v>0</v>
      </c>
      <c r="S143" s="413">
        <v>0</v>
      </c>
      <c r="T143" s="413">
        <v>0</v>
      </c>
      <c r="U143" s="413">
        <v>0</v>
      </c>
      <c r="V143" s="413">
        <v>0</v>
      </c>
      <c r="W143" s="413">
        <v>0</v>
      </c>
      <c r="X143" s="413">
        <v>0</v>
      </c>
      <c r="Y143" s="413">
        <v>0</v>
      </c>
      <c r="Z143" s="413">
        <v>0</v>
      </c>
      <c r="AA143" s="413">
        <v>0</v>
      </c>
      <c r="AB143" s="413">
        <v>0</v>
      </c>
      <c r="AC143" s="413">
        <v>0</v>
      </c>
      <c r="AD143" s="413">
        <v>0</v>
      </c>
      <c r="AE143" s="413">
        <v>0</v>
      </c>
      <c r="AF143" s="413">
        <v>0</v>
      </c>
      <c r="AG143" s="413">
        <v>0</v>
      </c>
      <c r="AH143" s="413">
        <v>3</v>
      </c>
      <c r="AI143" s="413">
        <v>3</v>
      </c>
      <c r="AJ143" s="413">
        <v>3</v>
      </c>
      <c r="AK143" s="413">
        <v>2</v>
      </c>
      <c r="AL143" s="413">
        <v>2</v>
      </c>
      <c r="AM143" s="413">
        <v>2</v>
      </c>
      <c r="AN143" s="413">
        <v>2</v>
      </c>
      <c r="AO143" s="413">
        <v>1</v>
      </c>
      <c r="AP143" s="413">
        <v>1</v>
      </c>
      <c r="AQ143" s="413">
        <v>1</v>
      </c>
      <c r="AR143" s="413">
        <v>2</v>
      </c>
      <c r="AS143" s="413">
        <v>2</v>
      </c>
      <c r="AT143" s="413">
        <v>2</v>
      </c>
      <c r="AU143" s="413">
        <v>2</v>
      </c>
      <c r="AV143" s="413">
        <v>2</v>
      </c>
      <c r="AW143" s="413">
        <v>2</v>
      </c>
      <c r="AX143" s="413">
        <v>1</v>
      </c>
      <c r="AY143" s="413">
        <v>0</v>
      </c>
      <c r="AZ143" s="413">
        <v>0</v>
      </c>
      <c r="BA143" s="413">
        <v>0</v>
      </c>
      <c r="BB143" s="413">
        <v>0</v>
      </c>
      <c r="BC143" s="413">
        <v>0</v>
      </c>
      <c r="BD143" s="413">
        <v>0</v>
      </c>
      <c r="BE143" s="413">
        <v>0</v>
      </c>
      <c r="BF143" s="413">
        <v>0</v>
      </c>
      <c r="BG143" s="413">
        <v>0</v>
      </c>
      <c r="BH143" s="413">
        <v>0</v>
      </c>
      <c r="BI143" s="413">
        <v>0</v>
      </c>
      <c r="BJ143" s="413">
        <v>0</v>
      </c>
      <c r="BK143" s="413">
        <v>0</v>
      </c>
      <c r="BL143" s="413">
        <v>0</v>
      </c>
      <c r="BM143" s="413">
        <v>0</v>
      </c>
      <c r="BN143" s="413">
        <v>0</v>
      </c>
      <c r="BO143" s="413">
        <v>0</v>
      </c>
      <c r="BP143" s="413">
        <v>0</v>
      </c>
      <c r="BQ143" s="413">
        <v>0</v>
      </c>
      <c r="BR143" s="413">
        <v>0</v>
      </c>
      <c r="BS143" s="413">
        <v>0</v>
      </c>
      <c r="BT143" s="413">
        <v>0</v>
      </c>
      <c r="BU143" s="413">
        <v>0</v>
      </c>
      <c r="BV143" s="413">
        <v>0</v>
      </c>
      <c r="BW143" s="413">
        <v>0</v>
      </c>
      <c r="BX143" s="413">
        <v>0</v>
      </c>
      <c r="BY143" s="413">
        <v>0</v>
      </c>
      <c r="BZ143" s="414">
        <v>0</v>
      </c>
    </row>
    <row r="144" spans="1:78" s="232" customFormat="1" ht="27.75" customHeight="1" x14ac:dyDescent="0.35">
      <c r="A144" s="358"/>
      <c r="B144" s="327" t="s">
        <v>479</v>
      </c>
      <c r="C144" s="358"/>
      <c r="D144" s="409">
        <v>0</v>
      </c>
      <c r="E144" s="409">
        <v>0</v>
      </c>
      <c r="F144" s="409">
        <v>0</v>
      </c>
      <c r="G144" s="409">
        <v>0</v>
      </c>
      <c r="H144" s="409">
        <v>0</v>
      </c>
      <c r="I144" s="409">
        <v>0</v>
      </c>
      <c r="J144" s="409">
        <v>0</v>
      </c>
      <c r="K144" s="409">
        <v>0</v>
      </c>
      <c r="L144" s="409">
        <v>0</v>
      </c>
      <c r="M144" s="409">
        <v>0</v>
      </c>
      <c r="N144" s="409">
        <v>0</v>
      </c>
      <c r="O144" s="409">
        <v>0</v>
      </c>
      <c r="P144" s="409">
        <v>0</v>
      </c>
      <c r="Q144" s="409">
        <v>0</v>
      </c>
      <c r="R144" s="409">
        <v>0</v>
      </c>
      <c r="S144" s="409">
        <v>0</v>
      </c>
      <c r="T144" s="409">
        <v>0</v>
      </c>
      <c r="U144" s="409">
        <v>0</v>
      </c>
      <c r="V144" s="409">
        <v>0</v>
      </c>
      <c r="W144" s="409">
        <v>0</v>
      </c>
      <c r="X144" s="409">
        <v>0</v>
      </c>
      <c r="Y144" s="409">
        <v>0</v>
      </c>
      <c r="Z144" s="409">
        <v>0</v>
      </c>
      <c r="AA144" s="409">
        <v>0</v>
      </c>
      <c r="AB144" s="409">
        <v>0</v>
      </c>
      <c r="AC144" s="409">
        <v>0</v>
      </c>
      <c r="AD144" s="409">
        <v>0</v>
      </c>
      <c r="AE144" s="409">
        <v>0</v>
      </c>
      <c r="AF144" s="409">
        <v>103</v>
      </c>
      <c r="AG144" s="409">
        <v>107</v>
      </c>
      <c r="AH144" s="409">
        <v>116</v>
      </c>
      <c r="AI144" s="409">
        <v>153</v>
      </c>
      <c r="AJ144" s="409">
        <v>178</v>
      </c>
      <c r="AK144" s="409">
        <v>186</v>
      </c>
      <c r="AL144" s="409">
        <v>196</v>
      </c>
      <c r="AM144" s="409">
        <v>209</v>
      </c>
      <c r="AN144" s="409">
        <v>236</v>
      </c>
      <c r="AO144" s="409">
        <v>254</v>
      </c>
      <c r="AP144" s="409">
        <v>257</v>
      </c>
      <c r="AQ144" s="409">
        <v>258</v>
      </c>
      <c r="AR144" s="409">
        <v>267</v>
      </c>
      <c r="AS144" s="409">
        <v>277</v>
      </c>
      <c r="AT144" s="409">
        <v>286</v>
      </c>
      <c r="AU144" s="409">
        <v>296</v>
      </c>
      <c r="AV144" s="409">
        <v>307</v>
      </c>
      <c r="AW144" s="409">
        <v>321</v>
      </c>
      <c r="AX144" s="409">
        <v>337</v>
      </c>
      <c r="AY144" s="409">
        <v>358</v>
      </c>
      <c r="AZ144" s="409">
        <v>364</v>
      </c>
      <c r="BA144" s="409">
        <v>376</v>
      </c>
      <c r="BB144" s="409">
        <v>378</v>
      </c>
      <c r="BC144" s="409">
        <v>377</v>
      </c>
      <c r="BD144" s="409">
        <v>376</v>
      </c>
      <c r="BE144" s="409">
        <v>367</v>
      </c>
      <c r="BF144" s="409">
        <v>331</v>
      </c>
      <c r="BG144" s="409">
        <v>315</v>
      </c>
      <c r="BH144" s="409">
        <v>301</v>
      </c>
      <c r="BI144" s="409">
        <v>288</v>
      </c>
      <c r="BJ144" s="409">
        <v>275</v>
      </c>
      <c r="BK144" s="409">
        <v>263</v>
      </c>
      <c r="BL144" s="409">
        <v>251</v>
      </c>
      <c r="BM144" s="409">
        <v>240</v>
      </c>
      <c r="BN144" s="409">
        <v>230</v>
      </c>
      <c r="BO144" s="409">
        <v>220</v>
      </c>
      <c r="BP144" s="409">
        <v>211</v>
      </c>
      <c r="BQ144" s="409">
        <v>198</v>
      </c>
      <c r="BR144" s="409">
        <v>163</v>
      </c>
      <c r="BS144" s="409">
        <v>113</v>
      </c>
      <c r="BT144" s="409">
        <v>59</v>
      </c>
      <c r="BU144" s="409">
        <v>35</v>
      </c>
      <c r="BV144" s="409">
        <v>31</v>
      </c>
      <c r="BW144" s="409">
        <v>29</v>
      </c>
      <c r="BX144" s="409">
        <v>28</v>
      </c>
      <c r="BY144" s="409">
        <v>26</v>
      </c>
      <c r="BZ144" s="410">
        <v>24</v>
      </c>
    </row>
    <row r="145" spans="1:78" x14ac:dyDescent="0.35">
      <c r="B145" s="331" t="s">
        <v>324</v>
      </c>
      <c r="D145" s="413">
        <v>0</v>
      </c>
      <c r="E145" s="413">
        <v>0</v>
      </c>
      <c r="F145" s="413">
        <v>0</v>
      </c>
      <c r="G145" s="413">
        <v>0</v>
      </c>
      <c r="H145" s="413">
        <v>0</v>
      </c>
      <c r="I145" s="413">
        <v>0</v>
      </c>
      <c r="J145" s="413">
        <v>0</v>
      </c>
      <c r="K145" s="413">
        <v>0</v>
      </c>
      <c r="L145" s="413">
        <v>0</v>
      </c>
      <c r="M145" s="413">
        <v>0</v>
      </c>
      <c r="N145" s="413">
        <v>0</v>
      </c>
      <c r="O145" s="413">
        <v>0</v>
      </c>
      <c r="P145" s="413">
        <v>0</v>
      </c>
      <c r="Q145" s="413">
        <v>0</v>
      </c>
      <c r="R145" s="413">
        <v>0</v>
      </c>
      <c r="S145" s="413">
        <v>0</v>
      </c>
      <c r="T145" s="413">
        <v>0</v>
      </c>
      <c r="U145" s="413">
        <v>0</v>
      </c>
      <c r="V145" s="413">
        <v>0</v>
      </c>
      <c r="W145" s="413">
        <v>0</v>
      </c>
      <c r="X145" s="413">
        <v>0</v>
      </c>
      <c r="Y145" s="413">
        <v>0</v>
      </c>
      <c r="Z145" s="413">
        <v>0</v>
      </c>
      <c r="AA145" s="413">
        <v>0</v>
      </c>
      <c r="AB145" s="413">
        <v>0</v>
      </c>
      <c r="AC145" s="413">
        <v>0</v>
      </c>
      <c r="AD145" s="413">
        <v>0</v>
      </c>
      <c r="AE145" s="413">
        <v>0</v>
      </c>
      <c r="AF145" s="413">
        <v>100</v>
      </c>
      <c r="AG145" s="413">
        <v>103</v>
      </c>
      <c r="AH145" s="413">
        <v>110</v>
      </c>
      <c r="AI145" s="413">
        <v>143</v>
      </c>
      <c r="AJ145" s="413">
        <v>164</v>
      </c>
      <c r="AK145" s="413">
        <v>169</v>
      </c>
      <c r="AL145" s="413">
        <v>177</v>
      </c>
      <c r="AM145" s="413">
        <v>188</v>
      </c>
      <c r="AN145" s="413">
        <v>212</v>
      </c>
      <c r="AO145" s="413">
        <v>227</v>
      </c>
      <c r="AP145" s="413">
        <v>228</v>
      </c>
      <c r="AQ145" s="413">
        <v>228</v>
      </c>
      <c r="AR145" s="413">
        <v>233</v>
      </c>
      <c r="AS145" s="413">
        <v>240</v>
      </c>
      <c r="AT145" s="413">
        <v>247</v>
      </c>
      <c r="AU145" s="413">
        <v>257</v>
      </c>
      <c r="AV145" s="413">
        <v>265</v>
      </c>
      <c r="AW145" s="413">
        <v>273</v>
      </c>
      <c r="AX145" s="413">
        <v>289</v>
      </c>
      <c r="AY145" s="413">
        <v>308</v>
      </c>
      <c r="AZ145" s="413">
        <v>328</v>
      </c>
      <c r="BA145" s="413">
        <v>339</v>
      </c>
      <c r="BB145" s="413">
        <v>338</v>
      </c>
      <c r="BC145" s="413">
        <v>337</v>
      </c>
      <c r="BD145" s="413">
        <v>336</v>
      </c>
      <c r="BE145" s="413">
        <v>326</v>
      </c>
      <c r="BF145" s="413">
        <v>289</v>
      </c>
      <c r="BG145" s="413">
        <v>274</v>
      </c>
      <c r="BH145" s="413">
        <v>260</v>
      </c>
      <c r="BI145" s="413">
        <v>246</v>
      </c>
      <c r="BJ145" s="413">
        <v>234</v>
      </c>
      <c r="BK145" s="413">
        <v>221</v>
      </c>
      <c r="BL145" s="413">
        <v>210</v>
      </c>
      <c r="BM145" s="413">
        <v>200</v>
      </c>
      <c r="BN145" s="413">
        <v>191</v>
      </c>
      <c r="BO145" s="413">
        <v>184</v>
      </c>
      <c r="BP145" s="413">
        <v>177</v>
      </c>
      <c r="BQ145" s="413">
        <v>167</v>
      </c>
      <c r="BR145" s="413">
        <v>134</v>
      </c>
      <c r="BS145" s="413">
        <v>75</v>
      </c>
      <c r="BT145" s="413">
        <v>25</v>
      </c>
      <c r="BU145" s="413">
        <v>3</v>
      </c>
      <c r="BV145" s="413">
        <v>0</v>
      </c>
      <c r="BW145" s="413">
        <v>0</v>
      </c>
      <c r="BX145" s="413">
        <v>0</v>
      </c>
      <c r="BY145" s="413">
        <v>0</v>
      </c>
      <c r="BZ145" s="414">
        <v>0</v>
      </c>
    </row>
    <row r="146" spans="1:78" x14ac:dyDescent="0.35">
      <c r="B146" s="331" t="s">
        <v>323</v>
      </c>
      <c r="D146" s="413">
        <v>0</v>
      </c>
      <c r="E146" s="413">
        <v>0</v>
      </c>
      <c r="F146" s="413">
        <v>0</v>
      </c>
      <c r="G146" s="413">
        <v>0</v>
      </c>
      <c r="H146" s="413">
        <v>0</v>
      </c>
      <c r="I146" s="413">
        <v>0</v>
      </c>
      <c r="J146" s="413">
        <v>0</v>
      </c>
      <c r="K146" s="413">
        <v>0</v>
      </c>
      <c r="L146" s="413">
        <v>0</v>
      </c>
      <c r="M146" s="413">
        <v>0</v>
      </c>
      <c r="N146" s="413">
        <v>0</v>
      </c>
      <c r="O146" s="413">
        <v>0</v>
      </c>
      <c r="P146" s="413">
        <v>0</v>
      </c>
      <c r="Q146" s="413">
        <v>0</v>
      </c>
      <c r="R146" s="413">
        <v>0</v>
      </c>
      <c r="S146" s="413">
        <v>0</v>
      </c>
      <c r="T146" s="413">
        <v>0</v>
      </c>
      <c r="U146" s="413">
        <v>0</v>
      </c>
      <c r="V146" s="413">
        <v>0</v>
      </c>
      <c r="W146" s="413">
        <v>0</v>
      </c>
      <c r="X146" s="413">
        <v>0</v>
      </c>
      <c r="Y146" s="413">
        <v>0</v>
      </c>
      <c r="Z146" s="413">
        <v>0</v>
      </c>
      <c r="AA146" s="413">
        <v>0</v>
      </c>
      <c r="AB146" s="413">
        <v>0</v>
      </c>
      <c r="AC146" s="413">
        <v>0</v>
      </c>
      <c r="AD146" s="413">
        <v>0</v>
      </c>
      <c r="AE146" s="413">
        <v>0</v>
      </c>
      <c r="AF146" s="413">
        <v>3</v>
      </c>
      <c r="AG146" s="413">
        <v>4</v>
      </c>
      <c r="AH146" s="413">
        <v>6</v>
      </c>
      <c r="AI146" s="413">
        <v>10</v>
      </c>
      <c r="AJ146" s="413">
        <v>14</v>
      </c>
      <c r="AK146" s="413">
        <v>17</v>
      </c>
      <c r="AL146" s="413">
        <v>19</v>
      </c>
      <c r="AM146" s="413">
        <v>21</v>
      </c>
      <c r="AN146" s="413">
        <v>24</v>
      </c>
      <c r="AO146" s="413">
        <v>27</v>
      </c>
      <c r="AP146" s="413">
        <v>29</v>
      </c>
      <c r="AQ146" s="413">
        <v>31</v>
      </c>
      <c r="AR146" s="413">
        <v>34</v>
      </c>
      <c r="AS146" s="413">
        <v>37</v>
      </c>
      <c r="AT146" s="413">
        <v>39</v>
      </c>
      <c r="AU146" s="413">
        <v>40</v>
      </c>
      <c r="AV146" s="413">
        <v>43</v>
      </c>
      <c r="AW146" s="413">
        <v>48</v>
      </c>
      <c r="AX146" s="413">
        <v>49</v>
      </c>
      <c r="AY146" s="413">
        <v>50</v>
      </c>
      <c r="AZ146" s="413">
        <v>36</v>
      </c>
      <c r="BA146" s="413">
        <v>37</v>
      </c>
      <c r="BB146" s="413">
        <v>39</v>
      </c>
      <c r="BC146" s="413">
        <v>40</v>
      </c>
      <c r="BD146" s="413">
        <v>41</v>
      </c>
      <c r="BE146" s="413">
        <v>41</v>
      </c>
      <c r="BF146" s="413">
        <v>41</v>
      </c>
      <c r="BG146" s="413">
        <v>41</v>
      </c>
      <c r="BH146" s="413">
        <v>42</v>
      </c>
      <c r="BI146" s="413">
        <v>42</v>
      </c>
      <c r="BJ146" s="413">
        <v>42</v>
      </c>
      <c r="BK146" s="413">
        <v>42</v>
      </c>
      <c r="BL146" s="413">
        <v>41</v>
      </c>
      <c r="BM146" s="413">
        <v>40</v>
      </c>
      <c r="BN146" s="413">
        <v>39</v>
      </c>
      <c r="BO146" s="413">
        <v>36</v>
      </c>
      <c r="BP146" s="413">
        <v>34</v>
      </c>
      <c r="BQ146" s="413">
        <v>31</v>
      </c>
      <c r="BR146" s="413">
        <v>29</v>
      </c>
      <c r="BS146" s="413">
        <v>38</v>
      </c>
      <c r="BT146" s="413">
        <v>35</v>
      </c>
      <c r="BU146" s="413">
        <v>32</v>
      </c>
      <c r="BV146" s="413">
        <v>31</v>
      </c>
      <c r="BW146" s="413">
        <v>29</v>
      </c>
      <c r="BX146" s="413">
        <v>28</v>
      </c>
      <c r="BY146" s="413">
        <v>26</v>
      </c>
      <c r="BZ146" s="414">
        <v>24</v>
      </c>
    </row>
    <row r="147" spans="1:78" x14ac:dyDescent="0.35">
      <c r="A147" s="316"/>
      <c r="B147" s="451"/>
      <c r="D147" s="452"/>
      <c r="E147" s="452"/>
      <c r="F147" s="452"/>
      <c r="G147" s="452"/>
      <c r="H147" s="452"/>
      <c r="I147" s="452"/>
      <c r="J147" s="452"/>
      <c r="K147" s="452"/>
      <c r="L147" s="452"/>
      <c r="M147" s="452"/>
      <c r="N147" s="452"/>
      <c r="O147" s="452"/>
      <c r="P147" s="452"/>
      <c r="Q147" s="452"/>
      <c r="R147" s="452"/>
      <c r="S147" s="452"/>
      <c r="T147" s="452"/>
      <c r="U147" s="452"/>
      <c r="V147" s="452"/>
      <c r="W147" s="452"/>
      <c r="X147" s="452"/>
      <c r="Y147" s="452"/>
      <c r="Z147" s="452"/>
      <c r="AA147" s="452"/>
      <c r="AB147" s="452"/>
      <c r="AC147" s="452"/>
      <c r="AD147" s="452"/>
      <c r="AE147" s="452"/>
      <c r="AF147" s="452"/>
      <c r="AG147" s="452"/>
      <c r="AH147" s="452"/>
      <c r="AI147" s="452"/>
      <c r="AJ147" s="452"/>
      <c r="AK147" s="452"/>
      <c r="AL147" s="452"/>
      <c r="AM147" s="452"/>
      <c r="AN147" s="452"/>
      <c r="AO147" s="452"/>
      <c r="AP147" s="452"/>
      <c r="AQ147" s="452"/>
      <c r="AR147" s="452"/>
      <c r="AS147" s="452"/>
      <c r="AT147" s="452"/>
      <c r="AU147" s="452"/>
      <c r="AV147" s="452"/>
      <c r="AW147" s="452"/>
      <c r="AX147" s="452"/>
      <c r="AY147" s="452"/>
      <c r="AZ147" s="452"/>
      <c r="BA147" s="452"/>
      <c r="BB147" s="452"/>
      <c r="BC147" s="452"/>
      <c r="BD147" s="452"/>
      <c r="BE147" s="452"/>
      <c r="BF147" s="452"/>
      <c r="BG147" s="452"/>
      <c r="BH147" s="452"/>
      <c r="BI147" s="452"/>
      <c r="BJ147" s="452"/>
      <c r="BK147" s="452"/>
      <c r="BL147" s="452"/>
      <c r="BM147" s="452"/>
      <c r="BN147" s="452"/>
      <c r="BO147" s="452"/>
      <c r="BP147" s="452"/>
      <c r="BQ147" s="452"/>
      <c r="BR147" s="452"/>
      <c r="BS147" s="452"/>
      <c r="BT147" s="452"/>
      <c r="BU147" s="452"/>
      <c r="BV147" s="452"/>
      <c r="BW147" s="452"/>
      <c r="BX147" s="452"/>
      <c r="BY147" s="452"/>
      <c r="BZ147" s="453"/>
    </row>
    <row r="148" spans="1:78" x14ac:dyDescent="0.35">
      <c r="A148" s="316"/>
      <c r="B148" s="411" t="s">
        <v>495</v>
      </c>
      <c r="D148" s="409">
        <f>D149</f>
        <v>0</v>
      </c>
      <c r="E148" s="409">
        <f t="shared" ref="E148:BB148" si="45">E149</f>
        <v>0</v>
      </c>
      <c r="F148" s="409">
        <f t="shared" si="45"/>
        <v>0</v>
      </c>
      <c r="G148" s="409">
        <f t="shared" si="45"/>
        <v>0</v>
      </c>
      <c r="H148" s="409">
        <f t="shared" si="45"/>
        <v>0</v>
      </c>
      <c r="I148" s="409">
        <f t="shared" si="45"/>
        <v>0</v>
      </c>
      <c r="J148" s="409">
        <f t="shared" si="45"/>
        <v>0</v>
      </c>
      <c r="K148" s="409">
        <f t="shared" si="45"/>
        <v>0</v>
      </c>
      <c r="L148" s="409">
        <f t="shared" si="45"/>
        <v>0</v>
      </c>
      <c r="M148" s="409">
        <f t="shared" si="45"/>
        <v>0</v>
      </c>
      <c r="N148" s="409">
        <f t="shared" si="45"/>
        <v>0</v>
      </c>
      <c r="O148" s="409">
        <f t="shared" si="45"/>
        <v>0</v>
      </c>
      <c r="P148" s="409">
        <f t="shared" si="45"/>
        <v>0</v>
      </c>
      <c r="Q148" s="409">
        <f t="shared" si="45"/>
        <v>0</v>
      </c>
      <c r="R148" s="409">
        <f t="shared" si="45"/>
        <v>0</v>
      </c>
      <c r="S148" s="409">
        <f t="shared" si="45"/>
        <v>0</v>
      </c>
      <c r="T148" s="409">
        <f t="shared" si="45"/>
        <v>0</v>
      </c>
      <c r="U148" s="409">
        <f t="shared" si="45"/>
        <v>0</v>
      </c>
      <c r="V148" s="409">
        <f t="shared" si="45"/>
        <v>0</v>
      </c>
      <c r="W148" s="409">
        <f t="shared" si="45"/>
        <v>0</v>
      </c>
      <c r="X148" s="409">
        <f t="shared" si="45"/>
        <v>0</v>
      </c>
      <c r="Y148" s="409">
        <f t="shared" si="45"/>
        <v>0</v>
      </c>
      <c r="Z148" s="409">
        <f t="shared" si="45"/>
        <v>0</v>
      </c>
      <c r="AA148" s="409">
        <f t="shared" si="45"/>
        <v>0</v>
      </c>
      <c r="AB148" s="409">
        <f t="shared" si="45"/>
        <v>0</v>
      </c>
      <c r="AC148" s="409">
        <f t="shared" si="45"/>
        <v>0</v>
      </c>
      <c r="AD148" s="409">
        <f t="shared" si="45"/>
        <v>0</v>
      </c>
      <c r="AE148" s="409">
        <f t="shared" si="45"/>
        <v>0</v>
      </c>
      <c r="AF148" s="409">
        <f t="shared" si="45"/>
        <v>0</v>
      </c>
      <c r="AG148" s="409">
        <f t="shared" si="45"/>
        <v>0</v>
      </c>
      <c r="AH148" s="409">
        <f t="shared" si="45"/>
        <v>0</v>
      </c>
      <c r="AI148" s="409">
        <f t="shared" si="45"/>
        <v>207</v>
      </c>
      <c r="AJ148" s="409">
        <f t="shared" si="45"/>
        <v>205</v>
      </c>
      <c r="AK148" s="409">
        <f t="shared" si="45"/>
        <v>221</v>
      </c>
      <c r="AL148" s="409">
        <f t="shared" si="45"/>
        <v>240</v>
      </c>
      <c r="AM148" s="409">
        <f t="shared" si="45"/>
        <v>241</v>
      </c>
      <c r="AN148" s="409">
        <f t="shared" si="45"/>
        <v>273</v>
      </c>
      <c r="AO148" s="409">
        <f t="shared" si="45"/>
        <v>301</v>
      </c>
      <c r="AP148" s="409">
        <f t="shared" si="45"/>
        <v>327</v>
      </c>
      <c r="AQ148" s="409">
        <f t="shared" si="45"/>
        <v>352</v>
      </c>
      <c r="AR148" s="409">
        <f t="shared" si="45"/>
        <v>247</v>
      </c>
      <c r="AS148" s="409">
        <f t="shared" si="45"/>
        <v>290</v>
      </c>
      <c r="AT148" s="409">
        <f t="shared" si="45"/>
        <v>330</v>
      </c>
      <c r="AU148" s="409">
        <f t="shared" si="45"/>
        <v>375</v>
      </c>
      <c r="AV148" s="409">
        <f t="shared" si="45"/>
        <v>425</v>
      </c>
      <c r="AW148" s="409">
        <f t="shared" si="45"/>
        <v>527</v>
      </c>
      <c r="AX148" s="409">
        <f t="shared" si="45"/>
        <v>618</v>
      </c>
      <c r="AY148" s="409">
        <f t="shared" si="45"/>
        <v>739</v>
      </c>
      <c r="AZ148" s="409">
        <f t="shared" si="45"/>
        <v>786</v>
      </c>
      <c r="BA148" s="409">
        <f t="shared" si="45"/>
        <v>849</v>
      </c>
      <c r="BB148" s="409">
        <f t="shared" si="45"/>
        <v>898</v>
      </c>
      <c r="BC148" s="454">
        <f>BC149</f>
        <v>932</v>
      </c>
      <c r="BD148" s="409">
        <f>BD150</f>
        <v>1268</v>
      </c>
      <c r="BE148" s="409">
        <f>BE150</f>
        <v>1322</v>
      </c>
      <c r="BF148" s="409">
        <f t="shared" ref="BF148:BW148" si="46">BF150</f>
        <v>1345</v>
      </c>
      <c r="BG148" s="409">
        <f t="shared" si="46"/>
        <v>1297</v>
      </c>
      <c r="BH148" s="409">
        <f t="shared" si="46"/>
        <v>1213</v>
      </c>
      <c r="BI148" s="409">
        <f t="shared" si="46"/>
        <v>1198</v>
      </c>
      <c r="BJ148" s="409">
        <f t="shared" si="46"/>
        <v>1196</v>
      </c>
      <c r="BK148" s="409">
        <f t="shared" si="46"/>
        <v>1196</v>
      </c>
      <c r="BL148" s="409">
        <f t="shared" si="46"/>
        <v>1176</v>
      </c>
      <c r="BM148" s="409">
        <f t="shared" si="46"/>
        <v>1055</v>
      </c>
      <c r="BN148" s="409">
        <f t="shared" si="46"/>
        <v>969</v>
      </c>
      <c r="BO148" s="409">
        <f t="shared" si="46"/>
        <v>847</v>
      </c>
      <c r="BP148" s="409">
        <f t="shared" si="46"/>
        <v>530</v>
      </c>
      <c r="BQ148" s="409">
        <f t="shared" si="46"/>
        <v>252</v>
      </c>
      <c r="BR148" s="409">
        <f t="shared" si="46"/>
        <v>138</v>
      </c>
      <c r="BS148" s="409">
        <f t="shared" si="46"/>
        <v>73</v>
      </c>
      <c r="BT148" s="409">
        <f t="shared" si="46"/>
        <v>28</v>
      </c>
      <c r="BU148" s="409">
        <f t="shared" si="46"/>
        <v>5</v>
      </c>
      <c r="BV148" s="409">
        <f t="shared" si="46"/>
        <v>0</v>
      </c>
      <c r="BW148" s="409">
        <f t="shared" si="46"/>
        <v>0</v>
      </c>
      <c r="BX148" s="409">
        <f>BX150</f>
        <v>0</v>
      </c>
      <c r="BY148" s="409">
        <f>BY150</f>
        <v>0</v>
      </c>
      <c r="BZ148" s="410">
        <f>BZ150</f>
        <v>0</v>
      </c>
    </row>
    <row r="149" spans="1:78" x14ac:dyDescent="0.35">
      <c r="A149" s="316"/>
      <c r="B149" s="415" t="s">
        <v>496</v>
      </c>
      <c r="D149" s="413">
        <v>0</v>
      </c>
      <c r="E149" s="413">
        <v>0</v>
      </c>
      <c r="F149" s="413">
        <v>0</v>
      </c>
      <c r="G149" s="413">
        <v>0</v>
      </c>
      <c r="H149" s="413">
        <v>0</v>
      </c>
      <c r="I149" s="413">
        <v>0</v>
      </c>
      <c r="J149" s="413">
        <v>0</v>
      </c>
      <c r="K149" s="413">
        <v>0</v>
      </c>
      <c r="L149" s="413">
        <v>0</v>
      </c>
      <c r="M149" s="413">
        <v>0</v>
      </c>
      <c r="N149" s="413">
        <v>0</v>
      </c>
      <c r="O149" s="413">
        <v>0</v>
      </c>
      <c r="P149" s="413">
        <v>0</v>
      </c>
      <c r="Q149" s="413">
        <v>0</v>
      </c>
      <c r="R149" s="413">
        <v>0</v>
      </c>
      <c r="S149" s="413">
        <v>0</v>
      </c>
      <c r="T149" s="413">
        <v>0</v>
      </c>
      <c r="U149" s="413">
        <v>0</v>
      </c>
      <c r="V149" s="413">
        <v>0</v>
      </c>
      <c r="W149" s="413">
        <v>0</v>
      </c>
      <c r="X149" s="413">
        <v>0</v>
      </c>
      <c r="Y149" s="413">
        <v>0</v>
      </c>
      <c r="Z149" s="413">
        <v>0</v>
      </c>
      <c r="AA149" s="413">
        <v>0</v>
      </c>
      <c r="AB149" s="413">
        <v>0</v>
      </c>
      <c r="AC149" s="413">
        <v>0</v>
      </c>
      <c r="AD149" s="413">
        <v>0</v>
      </c>
      <c r="AE149" s="413">
        <v>0</v>
      </c>
      <c r="AF149" s="413">
        <v>0</v>
      </c>
      <c r="AG149" s="413">
        <v>0</v>
      </c>
      <c r="AH149" s="413">
        <v>0</v>
      </c>
      <c r="AI149" s="413">
        <v>207</v>
      </c>
      <c r="AJ149" s="413">
        <v>205</v>
      </c>
      <c r="AK149" s="413">
        <v>221</v>
      </c>
      <c r="AL149" s="413">
        <v>240</v>
      </c>
      <c r="AM149" s="413">
        <v>241</v>
      </c>
      <c r="AN149" s="413">
        <v>273</v>
      </c>
      <c r="AO149" s="413">
        <v>301</v>
      </c>
      <c r="AP149" s="413">
        <v>327</v>
      </c>
      <c r="AQ149" s="413">
        <v>352</v>
      </c>
      <c r="AR149" s="413">
        <v>247</v>
      </c>
      <c r="AS149" s="413">
        <v>290</v>
      </c>
      <c r="AT149" s="413">
        <v>330</v>
      </c>
      <c r="AU149" s="413">
        <v>375</v>
      </c>
      <c r="AV149" s="413">
        <v>425</v>
      </c>
      <c r="AW149" s="413">
        <v>527</v>
      </c>
      <c r="AX149" s="413">
        <v>618</v>
      </c>
      <c r="AY149" s="413">
        <v>739</v>
      </c>
      <c r="AZ149" s="413">
        <v>786</v>
      </c>
      <c r="BA149" s="413">
        <v>849</v>
      </c>
      <c r="BB149" s="413">
        <v>898</v>
      </c>
      <c r="BC149" s="413">
        <v>932</v>
      </c>
      <c r="BD149" s="413">
        <v>994</v>
      </c>
      <c r="BE149" s="413">
        <v>1048</v>
      </c>
      <c r="BF149" s="413">
        <v>1091</v>
      </c>
      <c r="BG149" s="413">
        <v>1121</v>
      </c>
      <c r="BH149" s="413">
        <v>1137</v>
      </c>
      <c r="BI149" s="413">
        <v>1139</v>
      </c>
      <c r="BJ149" s="413">
        <v>1142</v>
      </c>
      <c r="BK149" s="413">
        <v>1133</v>
      </c>
      <c r="BL149" s="413">
        <v>1128</v>
      </c>
      <c r="BM149" s="413">
        <v>1099</v>
      </c>
      <c r="BN149" s="413">
        <v>0</v>
      </c>
      <c r="BO149" s="413">
        <v>0</v>
      </c>
      <c r="BP149" s="413">
        <v>0</v>
      </c>
      <c r="BQ149" s="413">
        <v>0</v>
      </c>
      <c r="BR149" s="413">
        <v>0</v>
      </c>
      <c r="BS149" s="413">
        <v>0</v>
      </c>
      <c r="BT149" s="413">
        <v>0</v>
      </c>
      <c r="BU149" s="413">
        <v>0</v>
      </c>
      <c r="BV149" s="413">
        <v>0</v>
      </c>
      <c r="BW149" s="413">
        <v>0</v>
      </c>
      <c r="BX149" s="413">
        <v>0</v>
      </c>
      <c r="BY149" s="413">
        <v>0</v>
      </c>
      <c r="BZ149" s="414">
        <v>0</v>
      </c>
    </row>
    <row r="150" spans="1:78" ht="32.25" customHeight="1" x14ac:dyDescent="0.35">
      <c r="A150" s="316"/>
      <c r="B150" s="455" t="s">
        <v>497</v>
      </c>
      <c r="D150" s="413">
        <v>0</v>
      </c>
      <c r="E150" s="413">
        <v>0</v>
      </c>
      <c r="F150" s="413">
        <v>0</v>
      </c>
      <c r="G150" s="413">
        <v>0</v>
      </c>
      <c r="H150" s="413">
        <v>0</v>
      </c>
      <c r="I150" s="413">
        <v>0</v>
      </c>
      <c r="J150" s="413">
        <v>0</v>
      </c>
      <c r="K150" s="413">
        <v>0</v>
      </c>
      <c r="L150" s="413">
        <v>0</v>
      </c>
      <c r="M150" s="413">
        <v>0</v>
      </c>
      <c r="N150" s="413">
        <v>0</v>
      </c>
      <c r="O150" s="413">
        <v>0</v>
      </c>
      <c r="P150" s="413">
        <v>0</v>
      </c>
      <c r="Q150" s="413">
        <v>0</v>
      </c>
      <c r="R150" s="413">
        <v>0</v>
      </c>
      <c r="S150" s="413">
        <v>0</v>
      </c>
      <c r="T150" s="413">
        <v>0</v>
      </c>
      <c r="U150" s="413">
        <v>0</v>
      </c>
      <c r="V150" s="413">
        <v>0</v>
      </c>
      <c r="W150" s="413">
        <v>0</v>
      </c>
      <c r="X150" s="413">
        <v>0</v>
      </c>
      <c r="Y150" s="413">
        <v>0</v>
      </c>
      <c r="Z150" s="413">
        <v>0</v>
      </c>
      <c r="AA150" s="413">
        <v>0</v>
      </c>
      <c r="AB150" s="413">
        <v>0</v>
      </c>
      <c r="AC150" s="413">
        <v>0</v>
      </c>
      <c r="AD150" s="413">
        <v>0</v>
      </c>
      <c r="AE150" s="413">
        <v>0</v>
      </c>
      <c r="AF150" s="413">
        <v>0</v>
      </c>
      <c r="AG150" s="413">
        <v>0</v>
      </c>
      <c r="AH150" s="413">
        <v>0</v>
      </c>
      <c r="AI150" s="413">
        <v>0</v>
      </c>
      <c r="AJ150" s="413">
        <v>0</v>
      </c>
      <c r="AK150" s="413">
        <v>0</v>
      </c>
      <c r="AL150" s="413">
        <v>0</v>
      </c>
      <c r="AM150" s="413">
        <v>0</v>
      </c>
      <c r="AN150" s="413">
        <v>0</v>
      </c>
      <c r="AO150" s="413">
        <v>0</v>
      </c>
      <c r="AP150" s="413">
        <v>0</v>
      </c>
      <c r="AQ150" s="413">
        <v>0</v>
      </c>
      <c r="AR150" s="413">
        <v>0</v>
      </c>
      <c r="AS150" s="413">
        <v>0</v>
      </c>
      <c r="AT150" s="413">
        <v>0</v>
      </c>
      <c r="AU150" s="413">
        <v>0</v>
      </c>
      <c r="AV150" s="413">
        <v>0</v>
      </c>
      <c r="AW150" s="413">
        <v>0</v>
      </c>
      <c r="AX150" s="413">
        <v>0</v>
      </c>
      <c r="AY150" s="413">
        <v>0</v>
      </c>
      <c r="AZ150" s="413">
        <v>0</v>
      </c>
      <c r="BA150" s="413">
        <v>0</v>
      </c>
      <c r="BB150" s="413">
        <v>0</v>
      </c>
      <c r="BC150" s="413">
        <v>0</v>
      </c>
      <c r="BD150" s="413">
        <v>1268</v>
      </c>
      <c r="BE150" s="413">
        <v>1322</v>
      </c>
      <c r="BF150" s="413">
        <v>1345</v>
      </c>
      <c r="BG150" s="413">
        <v>1297</v>
      </c>
      <c r="BH150" s="413">
        <v>1213</v>
      </c>
      <c r="BI150" s="413">
        <v>1198</v>
      </c>
      <c r="BJ150" s="413">
        <v>1196</v>
      </c>
      <c r="BK150" s="413">
        <v>1196</v>
      </c>
      <c r="BL150" s="413">
        <v>1176</v>
      </c>
      <c r="BM150" s="413">
        <v>1055</v>
      </c>
      <c r="BN150" s="413">
        <v>969</v>
      </c>
      <c r="BO150" s="413">
        <v>847</v>
      </c>
      <c r="BP150" s="413">
        <v>530</v>
      </c>
      <c r="BQ150" s="413">
        <v>252</v>
      </c>
      <c r="BR150" s="413">
        <v>138</v>
      </c>
      <c r="BS150" s="413">
        <v>73</v>
      </c>
      <c r="BT150" s="413">
        <v>28</v>
      </c>
      <c r="BU150" s="413">
        <v>5</v>
      </c>
      <c r="BV150" s="413">
        <v>0</v>
      </c>
      <c r="BW150" s="413">
        <v>0</v>
      </c>
      <c r="BX150" s="413">
        <v>0</v>
      </c>
      <c r="BY150" s="413">
        <v>0</v>
      </c>
      <c r="BZ150" s="414">
        <v>0</v>
      </c>
    </row>
    <row r="151" spans="1:78" s="232" customFormat="1" ht="27.75" customHeight="1" x14ac:dyDescent="0.35">
      <c r="A151" s="358"/>
      <c r="B151" s="264" t="s">
        <v>399</v>
      </c>
      <c r="C151" s="358"/>
      <c r="D151" s="409">
        <v>0</v>
      </c>
      <c r="E151" s="409">
        <v>0</v>
      </c>
      <c r="F151" s="409">
        <v>0</v>
      </c>
      <c r="G151" s="409">
        <v>0</v>
      </c>
      <c r="H151" s="409">
        <v>0</v>
      </c>
      <c r="I151" s="409">
        <v>0</v>
      </c>
      <c r="J151" s="409">
        <v>0</v>
      </c>
      <c r="K151" s="409">
        <v>0</v>
      </c>
      <c r="L151" s="409">
        <v>0</v>
      </c>
      <c r="M151" s="409">
        <v>0</v>
      </c>
      <c r="N151" s="409">
        <v>0</v>
      </c>
      <c r="O151" s="409">
        <v>0</v>
      </c>
      <c r="P151" s="409">
        <v>0</v>
      </c>
      <c r="Q151" s="409">
        <v>0</v>
      </c>
      <c r="R151" s="409">
        <v>0</v>
      </c>
      <c r="S151" s="409">
        <v>0</v>
      </c>
      <c r="T151" s="409">
        <v>0</v>
      </c>
      <c r="U151" s="409">
        <v>0</v>
      </c>
      <c r="V151" s="409">
        <v>0</v>
      </c>
      <c r="W151" s="409">
        <v>0</v>
      </c>
      <c r="X151" s="409">
        <v>0</v>
      </c>
      <c r="Y151" s="409">
        <v>0</v>
      </c>
      <c r="Z151" s="409">
        <v>0</v>
      </c>
      <c r="AA151" s="409">
        <v>0</v>
      </c>
      <c r="AB151" s="409">
        <v>0</v>
      </c>
      <c r="AC151" s="409">
        <v>0</v>
      </c>
      <c r="AD151" s="409">
        <v>0</v>
      </c>
      <c r="AE151" s="409">
        <v>0</v>
      </c>
      <c r="AF151" s="409">
        <v>0</v>
      </c>
      <c r="AG151" s="409">
        <v>0</v>
      </c>
      <c r="AH151" s="409">
        <v>0</v>
      </c>
      <c r="AI151" s="409">
        <v>0</v>
      </c>
      <c r="AJ151" s="409">
        <v>0</v>
      </c>
      <c r="AK151" s="409">
        <v>0</v>
      </c>
      <c r="AL151" s="409">
        <v>0</v>
      </c>
      <c r="AM151" s="409">
        <v>0</v>
      </c>
      <c r="AN151" s="409">
        <v>0</v>
      </c>
      <c r="AO151" s="409">
        <v>0</v>
      </c>
      <c r="AP151" s="409">
        <v>0</v>
      </c>
      <c r="AQ151" s="409">
        <v>0</v>
      </c>
      <c r="AR151" s="409">
        <v>0</v>
      </c>
      <c r="AS151" s="409">
        <v>0</v>
      </c>
      <c r="AT151" s="409">
        <v>0</v>
      </c>
      <c r="AU151" s="409">
        <v>0</v>
      </c>
      <c r="AV151" s="409">
        <v>0</v>
      </c>
      <c r="AW151" s="409">
        <v>0</v>
      </c>
      <c r="AX151" s="409">
        <v>0</v>
      </c>
      <c r="AY151" s="409">
        <v>0</v>
      </c>
      <c r="AZ151" s="409">
        <v>0</v>
      </c>
      <c r="BA151" s="409">
        <v>0</v>
      </c>
      <c r="BB151" s="409">
        <v>0</v>
      </c>
      <c r="BC151" s="409">
        <v>0</v>
      </c>
      <c r="BD151" s="409">
        <v>10</v>
      </c>
      <c r="BE151" s="409">
        <v>10</v>
      </c>
      <c r="BF151" s="409">
        <v>11</v>
      </c>
      <c r="BG151" s="409">
        <v>11</v>
      </c>
      <c r="BH151" s="409">
        <v>11</v>
      </c>
      <c r="BI151" s="409">
        <v>11</v>
      </c>
      <c r="BJ151" s="409">
        <v>11</v>
      </c>
      <c r="BK151" s="409">
        <v>11</v>
      </c>
      <c r="BL151" s="409">
        <v>11</v>
      </c>
      <c r="BM151" s="409">
        <v>10</v>
      </c>
      <c r="BN151" s="409">
        <v>9</v>
      </c>
      <c r="BO151" s="409">
        <v>9</v>
      </c>
      <c r="BP151" s="409">
        <v>8</v>
      </c>
      <c r="BQ151" s="409">
        <v>7</v>
      </c>
      <c r="BR151" s="409">
        <v>6</v>
      </c>
      <c r="BS151" s="409">
        <v>9</v>
      </c>
      <c r="BT151" s="409">
        <v>9</v>
      </c>
      <c r="BU151" s="409">
        <v>9</v>
      </c>
      <c r="BV151" s="409">
        <v>9</v>
      </c>
      <c r="BW151" s="409">
        <v>9</v>
      </c>
      <c r="BX151" s="409">
        <v>9</v>
      </c>
      <c r="BY151" s="409">
        <v>8</v>
      </c>
      <c r="BZ151" s="410">
        <v>8</v>
      </c>
    </row>
    <row r="152" spans="1:78" x14ac:dyDescent="0.35">
      <c r="B152" s="119" t="s">
        <v>472</v>
      </c>
      <c r="D152" s="413">
        <v>0</v>
      </c>
      <c r="E152" s="413">
        <v>0</v>
      </c>
      <c r="F152" s="413">
        <v>0</v>
      </c>
      <c r="G152" s="413">
        <v>0</v>
      </c>
      <c r="H152" s="413">
        <v>0</v>
      </c>
      <c r="I152" s="413">
        <v>0</v>
      </c>
      <c r="J152" s="413">
        <v>0</v>
      </c>
      <c r="K152" s="413">
        <v>0</v>
      </c>
      <c r="L152" s="413">
        <v>0</v>
      </c>
      <c r="M152" s="413">
        <v>0</v>
      </c>
      <c r="N152" s="413">
        <v>0</v>
      </c>
      <c r="O152" s="413">
        <v>0</v>
      </c>
      <c r="P152" s="413">
        <v>0</v>
      </c>
      <c r="Q152" s="413">
        <v>0</v>
      </c>
      <c r="R152" s="413">
        <v>0</v>
      </c>
      <c r="S152" s="413">
        <v>0</v>
      </c>
      <c r="T152" s="413">
        <v>0</v>
      </c>
      <c r="U152" s="413">
        <v>0</v>
      </c>
      <c r="V152" s="413">
        <v>0</v>
      </c>
      <c r="W152" s="413">
        <v>0</v>
      </c>
      <c r="X152" s="413">
        <v>0</v>
      </c>
      <c r="Y152" s="413">
        <v>0</v>
      </c>
      <c r="Z152" s="413">
        <v>0</v>
      </c>
      <c r="AA152" s="413">
        <v>0</v>
      </c>
      <c r="AB152" s="413">
        <v>0</v>
      </c>
      <c r="AC152" s="413">
        <v>0</v>
      </c>
      <c r="AD152" s="413">
        <v>0</v>
      </c>
      <c r="AE152" s="413">
        <v>0</v>
      </c>
      <c r="AF152" s="413">
        <v>0</v>
      </c>
      <c r="AG152" s="413">
        <v>0</v>
      </c>
      <c r="AH152" s="413">
        <v>0</v>
      </c>
      <c r="AI152" s="413">
        <v>0</v>
      </c>
      <c r="AJ152" s="413">
        <v>0</v>
      </c>
      <c r="AK152" s="413">
        <v>0</v>
      </c>
      <c r="AL152" s="413">
        <v>0</v>
      </c>
      <c r="AM152" s="413">
        <v>0</v>
      </c>
      <c r="AN152" s="413">
        <v>0</v>
      </c>
      <c r="AO152" s="413">
        <v>0</v>
      </c>
      <c r="AP152" s="413">
        <v>0</v>
      </c>
      <c r="AQ152" s="413">
        <v>0</v>
      </c>
      <c r="AR152" s="413">
        <v>0</v>
      </c>
      <c r="AS152" s="413">
        <v>0</v>
      </c>
      <c r="AT152" s="413">
        <v>0</v>
      </c>
      <c r="AU152" s="413">
        <v>0</v>
      </c>
      <c r="AV152" s="413">
        <v>0</v>
      </c>
      <c r="AW152" s="413">
        <v>0</v>
      </c>
      <c r="AX152" s="413">
        <v>0</v>
      </c>
      <c r="AY152" s="413">
        <v>0</v>
      </c>
      <c r="AZ152" s="413">
        <v>0</v>
      </c>
      <c r="BA152" s="413">
        <v>0</v>
      </c>
      <c r="BB152" s="413">
        <v>0</v>
      </c>
      <c r="BC152" s="413">
        <v>0</v>
      </c>
      <c r="BD152" s="413">
        <v>0</v>
      </c>
      <c r="BE152" s="413">
        <v>0</v>
      </c>
      <c r="BF152" s="413">
        <v>0</v>
      </c>
      <c r="BG152" s="413">
        <v>0</v>
      </c>
      <c r="BH152" s="413">
        <v>0</v>
      </c>
      <c r="BI152" s="413">
        <v>0</v>
      </c>
      <c r="BJ152" s="413">
        <v>0</v>
      </c>
      <c r="BK152" s="413">
        <v>0</v>
      </c>
      <c r="BL152" s="413">
        <v>0</v>
      </c>
      <c r="BM152" s="413">
        <v>0</v>
      </c>
      <c r="BN152" s="413">
        <v>0</v>
      </c>
      <c r="BO152" s="413">
        <v>0</v>
      </c>
      <c r="BP152" s="413">
        <v>0</v>
      </c>
      <c r="BQ152" s="413">
        <v>0</v>
      </c>
      <c r="BR152" s="413">
        <v>0</v>
      </c>
      <c r="BS152" s="413">
        <v>0</v>
      </c>
      <c r="BT152" s="413">
        <v>0</v>
      </c>
      <c r="BU152" s="413">
        <v>0</v>
      </c>
      <c r="BV152" s="413">
        <v>0</v>
      </c>
      <c r="BW152" s="413">
        <v>0</v>
      </c>
      <c r="BX152" s="413">
        <v>0</v>
      </c>
      <c r="BY152" s="413">
        <v>0</v>
      </c>
      <c r="BZ152" s="414">
        <v>0</v>
      </c>
    </row>
    <row r="153" spans="1:78" x14ac:dyDescent="0.35">
      <c r="B153" s="119" t="s">
        <v>473</v>
      </c>
      <c r="D153" s="413">
        <v>0</v>
      </c>
      <c r="E153" s="413">
        <v>0</v>
      </c>
      <c r="F153" s="413">
        <v>0</v>
      </c>
      <c r="G153" s="413">
        <v>0</v>
      </c>
      <c r="H153" s="413">
        <v>0</v>
      </c>
      <c r="I153" s="413">
        <v>0</v>
      </c>
      <c r="J153" s="413">
        <v>0</v>
      </c>
      <c r="K153" s="413">
        <v>0</v>
      </c>
      <c r="L153" s="413">
        <v>0</v>
      </c>
      <c r="M153" s="413">
        <v>0</v>
      </c>
      <c r="N153" s="413">
        <v>0</v>
      </c>
      <c r="O153" s="413">
        <v>0</v>
      </c>
      <c r="P153" s="413">
        <v>0</v>
      </c>
      <c r="Q153" s="413">
        <v>0</v>
      </c>
      <c r="R153" s="413">
        <v>0</v>
      </c>
      <c r="S153" s="413">
        <v>0</v>
      </c>
      <c r="T153" s="413">
        <v>0</v>
      </c>
      <c r="U153" s="413">
        <v>0</v>
      </c>
      <c r="V153" s="413">
        <v>0</v>
      </c>
      <c r="W153" s="413">
        <v>0</v>
      </c>
      <c r="X153" s="413">
        <v>0</v>
      </c>
      <c r="Y153" s="413">
        <v>0</v>
      </c>
      <c r="Z153" s="413">
        <v>0</v>
      </c>
      <c r="AA153" s="413">
        <v>0</v>
      </c>
      <c r="AB153" s="413">
        <v>0</v>
      </c>
      <c r="AC153" s="413">
        <v>0</v>
      </c>
      <c r="AD153" s="413">
        <v>0</v>
      </c>
      <c r="AE153" s="413">
        <v>0</v>
      </c>
      <c r="AF153" s="413">
        <v>0</v>
      </c>
      <c r="AG153" s="413">
        <v>0</v>
      </c>
      <c r="AH153" s="413">
        <v>0</v>
      </c>
      <c r="AI153" s="413">
        <v>0</v>
      </c>
      <c r="AJ153" s="413">
        <v>0</v>
      </c>
      <c r="AK153" s="413">
        <v>0</v>
      </c>
      <c r="AL153" s="413">
        <v>0</v>
      </c>
      <c r="AM153" s="413">
        <v>0</v>
      </c>
      <c r="AN153" s="413">
        <v>0</v>
      </c>
      <c r="AO153" s="413">
        <v>0</v>
      </c>
      <c r="AP153" s="413">
        <v>0</v>
      </c>
      <c r="AQ153" s="413">
        <v>0</v>
      </c>
      <c r="AR153" s="413">
        <v>0</v>
      </c>
      <c r="AS153" s="413">
        <v>0</v>
      </c>
      <c r="AT153" s="413">
        <v>0</v>
      </c>
      <c r="AU153" s="413">
        <v>0</v>
      </c>
      <c r="AV153" s="413">
        <v>0</v>
      </c>
      <c r="AW153" s="413">
        <v>0</v>
      </c>
      <c r="AX153" s="413">
        <v>0</v>
      </c>
      <c r="AY153" s="413">
        <v>0</v>
      </c>
      <c r="AZ153" s="413">
        <v>0</v>
      </c>
      <c r="BA153" s="413">
        <v>0</v>
      </c>
      <c r="BB153" s="413">
        <v>0</v>
      </c>
      <c r="BC153" s="413">
        <v>0</v>
      </c>
      <c r="BD153" s="413">
        <v>0</v>
      </c>
      <c r="BE153" s="413">
        <v>0</v>
      </c>
      <c r="BF153" s="413">
        <v>0</v>
      </c>
      <c r="BG153" s="413">
        <v>0</v>
      </c>
      <c r="BH153" s="413">
        <v>0</v>
      </c>
      <c r="BI153" s="413">
        <v>0</v>
      </c>
      <c r="BJ153" s="413">
        <v>0</v>
      </c>
      <c r="BK153" s="413">
        <v>0</v>
      </c>
      <c r="BL153" s="413">
        <v>0</v>
      </c>
      <c r="BM153" s="413">
        <v>0</v>
      </c>
      <c r="BN153" s="413">
        <v>0</v>
      </c>
      <c r="BO153" s="413">
        <v>0</v>
      </c>
      <c r="BP153" s="413">
        <v>0</v>
      </c>
      <c r="BQ153" s="413">
        <v>0</v>
      </c>
      <c r="BR153" s="413">
        <v>0</v>
      </c>
      <c r="BS153" s="413">
        <v>0</v>
      </c>
      <c r="BT153" s="413">
        <v>0</v>
      </c>
      <c r="BU153" s="413">
        <v>0</v>
      </c>
      <c r="BV153" s="413">
        <v>0</v>
      </c>
      <c r="BW153" s="413">
        <v>0</v>
      </c>
      <c r="BX153" s="413">
        <v>0</v>
      </c>
      <c r="BY153" s="413">
        <v>0</v>
      </c>
      <c r="BZ153" s="414">
        <v>0</v>
      </c>
    </row>
    <row r="154" spans="1:78" x14ac:dyDescent="0.35">
      <c r="B154" s="119" t="s">
        <v>474</v>
      </c>
      <c r="D154" s="413">
        <v>0</v>
      </c>
      <c r="E154" s="413">
        <v>0</v>
      </c>
      <c r="F154" s="413">
        <v>0</v>
      </c>
      <c r="G154" s="413">
        <v>0</v>
      </c>
      <c r="H154" s="413">
        <v>0</v>
      </c>
      <c r="I154" s="413">
        <v>0</v>
      </c>
      <c r="J154" s="413">
        <v>0</v>
      </c>
      <c r="K154" s="413">
        <v>0</v>
      </c>
      <c r="L154" s="413">
        <v>0</v>
      </c>
      <c r="M154" s="413">
        <v>0</v>
      </c>
      <c r="N154" s="413">
        <v>0</v>
      </c>
      <c r="O154" s="413">
        <v>0</v>
      </c>
      <c r="P154" s="413">
        <v>0</v>
      </c>
      <c r="Q154" s="413">
        <v>0</v>
      </c>
      <c r="R154" s="413">
        <v>0</v>
      </c>
      <c r="S154" s="413">
        <v>0</v>
      </c>
      <c r="T154" s="413">
        <v>0</v>
      </c>
      <c r="U154" s="413">
        <v>0</v>
      </c>
      <c r="V154" s="413">
        <v>0</v>
      </c>
      <c r="W154" s="413">
        <v>0</v>
      </c>
      <c r="X154" s="413">
        <v>0</v>
      </c>
      <c r="Y154" s="413">
        <v>0</v>
      </c>
      <c r="Z154" s="413">
        <v>0</v>
      </c>
      <c r="AA154" s="413">
        <v>0</v>
      </c>
      <c r="AB154" s="413">
        <v>0</v>
      </c>
      <c r="AC154" s="413">
        <v>0</v>
      </c>
      <c r="AD154" s="413">
        <v>0</v>
      </c>
      <c r="AE154" s="413">
        <v>0</v>
      </c>
      <c r="AF154" s="413">
        <v>0</v>
      </c>
      <c r="AG154" s="413">
        <v>0</v>
      </c>
      <c r="AH154" s="413">
        <v>0</v>
      </c>
      <c r="AI154" s="413">
        <v>0</v>
      </c>
      <c r="AJ154" s="413">
        <v>0</v>
      </c>
      <c r="AK154" s="413">
        <v>0</v>
      </c>
      <c r="AL154" s="413">
        <v>0</v>
      </c>
      <c r="AM154" s="413">
        <v>0</v>
      </c>
      <c r="AN154" s="413">
        <v>0</v>
      </c>
      <c r="AO154" s="413">
        <v>0</v>
      </c>
      <c r="AP154" s="413">
        <v>0</v>
      </c>
      <c r="AQ154" s="413">
        <v>0</v>
      </c>
      <c r="AR154" s="413">
        <v>0</v>
      </c>
      <c r="AS154" s="413">
        <v>0</v>
      </c>
      <c r="AT154" s="413">
        <v>0</v>
      </c>
      <c r="AU154" s="413">
        <v>0</v>
      </c>
      <c r="AV154" s="413">
        <v>0</v>
      </c>
      <c r="AW154" s="413">
        <v>0</v>
      </c>
      <c r="AX154" s="413">
        <v>0</v>
      </c>
      <c r="AY154" s="413">
        <v>0</v>
      </c>
      <c r="AZ154" s="413">
        <v>0</v>
      </c>
      <c r="BA154" s="413">
        <v>0</v>
      </c>
      <c r="BB154" s="413">
        <v>0</v>
      </c>
      <c r="BC154" s="413">
        <v>0</v>
      </c>
      <c r="BD154" s="413">
        <v>9</v>
      </c>
      <c r="BE154" s="413">
        <v>9</v>
      </c>
      <c r="BF154" s="413">
        <v>9</v>
      </c>
      <c r="BG154" s="413">
        <v>10</v>
      </c>
      <c r="BH154" s="413">
        <v>10</v>
      </c>
      <c r="BI154" s="413">
        <v>10</v>
      </c>
      <c r="BJ154" s="413">
        <v>10</v>
      </c>
      <c r="BK154" s="413">
        <v>10</v>
      </c>
      <c r="BL154" s="413">
        <v>10</v>
      </c>
      <c r="BM154" s="413">
        <v>9</v>
      </c>
      <c r="BN154" s="413">
        <v>9</v>
      </c>
      <c r="BO154" s="413">
        <v>8</v>
      </c>
      <c r="BP154" s="413">
        <v>5</v>
      </c>
      <c r="BQ154" s="413">
        <v>2</v>
      </c>
      <c r="BR154" s="413">
        <v>1</v>
      </c>
      <c r="BS154" s="413">
        <v>0</v>
      </c>
      <c r="BT154" s="413">
        <v>0</v>
      </c>
      <c r="BU154" s="413">
        <v>0</v>
      </c>
      <c r="BV154" s="413">
        <v>0</v>
      </c>
      <c r="BW154" s="413">
        <v>0</v>
      </c>
      <c r="BX154" s="413">
        <v>0</v>
      </c>
      <c r="BY154" s="413">
        <v>0</v>
      </c>
      <c r="BZ154" s="414">
        <v>0</v>
      </c>
    </row>
    <row r="155" spans="1:78" x14ac:dyDescent="0.35">
      <c r="A155" s="316"/>
      <c r="B155" s="61" t="s">
        <v>137</v>
      </c>
      <c r="D155" s="413">
        <v>0</v>
      </c>
      <c r="E155" s="413">
        <v>0</v>
      </c>
      <c r="F155" s="413">
        <v>0</v>
      </c>
      <c r="G155" s="413">
        <v>0</v>
      </c>
      <c r="H155" s="413">
        <v>0</v>
      </c>
      <c r="I155" s="413">
        <v>0</v>
      </c>
      <c r="J155" s="413">
        <v>0</v>
      </c>
      <c r="K155" s="413">
        <v>0</v>
      </c>
      <c r="L155" s="413">
        <v>0</v>
      </c>
      <c r="M155" s="413">
        <v>0</v>
      </c>
      <c r="N155" s="413">
        <v>0</v>
      </c>
      <c r="O155" s="413">
        <v>0</v>
      </c>
      <c r="P155" s="413">
        <v>0</v>
      </c>
      <c r="Q155" s="413">
        <v>0</v>
      </c>
      <c r="R155" s="413">
        <v>0</v>
      </c>
      <c r="S155" s="413">
        <v>0</v>
      </c>
      <c r="T155" s="413">
        <v>0</v>
      </c>
      <c r="U155" s="413">
        <v>0</v>
      </c>
      <c r="V155" s="413">
        <v>0</v>
      </c>
      <c r="W155" s="413">
        <v>0</v>
      </c>
      <c r="X155" s="413">
        <v>0</v>
      </c>
      <c r="Y155" s="413">
        <v>0</v>
      </c>
      <c r="Z155" s="413">
        <v>0</v>
      </c>
      <c r="AA155" s="413">
        <v>0</v>
      </c>
      <c r="AB155" s="413">
        <v>0</v>
      </c>
      <c r="AC155" s="413">
        <v>0</v>
      </c>
      <c r="AD155" s="413">
        <v>0</v>
      </c>
      <c r="AE155" s="413">
        <v>0</v>
      </c>
      <c r="AF155" s="413">
        <v>0</v>
      </c>
      <c r="AG155" s="413">
        <v>0</v>
      </c>
      <c r="AH155" s="413">
        <v>0</v>
      </c>
      <c r="AI155" s="413">
        <v>0</v>
      </c>
      <c r="AJ155" s="413">
        <v>0</v>
      </c>
      <c r="AK155" s="413">
        <v>0</v>
      </c>
      <c r="AL155" s="413">
        <v>0</v>
      </c>
      <c r="AM155" s="413">
        <v>0</v>
      </c>
      <c r="AN155" s="413">
        <v>0</v>
      </c>
      <c r="AO155" s="413">
        <v>0</v>
      </c>
      <c r="AP155" s="413">
        <v>0</v>
      </c>
      <c r="AQ155" s="413">
        <v>0</v>
      </c>
      <c r="AR155" s="413">
        <v>0</v>
      </c>
      <c r="AS155" s="413">
        <v>0</v>
      </c>
      <c r="AT155" s="413">
        <v>0</v>
      </c>
      <c r="AU155" s="413">
        <v>0</v>
      </c>
      <c r="AV155" s="413">
        <v>0</v>
      </c>
      <c r="AW155" s="413">
        <v>0</v>
      </c>
      <c r="AX155" s="413">
        <v>0</v>
      </c>
      <c r="AY155" s="413">
        <v>0</v>
      </c>
      <c r="AZ155" s="413">
        <v>0</v>
      </c>
      <c r="BA155" s="413">
        <v>0</v>
      </c>
      <c r="BB155" s="413">
        <v>0</v>
      </c>
      <c r="BC155" s="413">
        <v>0</v>
      </c>
      <c r="BD155" s="413">
        <v>0</v>
      </c>
      <c r="BE155" s="413">
        <v>0</v>
      </c>
      <c r="BF155" s="413">
        <v>0</v>
      </c>
      <c r="BG155" s="413">
        <v>0</v>
      </c>
      <c r="BH155" s="413">
        <v>0</v>
      </c>
      <c r="BI155" s="413">
        <v>0</v>
      </c>
      <c r="BJ155" s="413">
        <v>0</v>
      </c>
      <c r="BK155" s="413">
        <v>0</v>
      </c>
      <c r="BL155" s="413">
        <v>0</v>
      </c>
      <c r="BM155" s="413">
        <v>0</v>
      </c>
      <c r="BN155" s="413">
        <v>0</v>
      </c>
      <c r="BO155" s="413">
        <v>1</v>
      </c>
      <c r="BP155" s="413">
        <v>2</v>
      </c>
      <c r="BQ155" s="413">
        <v>5</v>
      </c>
      <c r="BR155" s="413">
        <v>5</v>
      </c>
      <c r="BS155" s="413">
        <v>8</v>
      </c>
      <c r="BT155" s="413">
        <v>9</v>
      </c>
      <c r="BU155" s="413">
        <v>9</v>
      </c>
      <c r="BV155" s="413">
        <v>9</v>
      </c>
      <c r="BW155" s="413">
        <v>9</v>
      </c>
      <c r="BX155" s="413">
        <v>9</v>
      </c>
      <c r="BY155" s="413">
        <v>8</v>
      </c>
      <c r="BZ155" s="414">
        <v>8</v>
      </c>
    </row>
    <row r="156" spans="1:78" x14ac:dyDescent="0.35">
      <c r="A156" s="316"/>
      <c r="B156" s="61" t="s">
        <v>485</v>
      </c>
      <c r="C156" s="316"/>
      <c r="D156" s="413">
        <v>0</v>
      </c>
      <c r="E156" s="413">
        <v>0</v>
      </c>
      <c r="F156" s="413">
        <v>0</v>
      </c>
      <c r="G156" s="413">
        <v>0</v>
      </c>
      <c r="H156" s="413">
        <v>0</v>
      </c>
      <c r="I156" s="413">
        <v>0</v>
      </c>
      <c r="J156" s="413">
        <v>0</v>
      </c>
      <c r="K156" s="413">
        <v>0</v>
      </c>
      <c r="L156" s="413">
        <v>0</v>
      </c>
      <c r="M156" s="413">
        <v>0</v>
      </c>
      <c r="N156" s="413">
        <v>0</v>
      </c>
      <c r="O156" s="413">
        <v>0</v>
      </c>
      <c r="P156" s="413">
        <v>0</v>
      </c>
      <c r="Q156" s="413">
        <v>0</v>
      </c>
      <c r="R156" s="413">
        <v>0</v>
      </c>
      <c r="S156" s="413">
        <v>0</v>
      </c>
      <c r="T156" s="413">
        <v>0</v>
      </c>
      <c r="U156" s="413">
        <v>0</v>
      </c>
      <c r="V156" s="413">
        <v>0</v>
      </c>
      <c r="W156" s="413">
        <v>0</v>
      </c>
      <c r="X156" s="413">
        <v>0</v>
      </c>
      <c r="Y156" s="413">
        <v>0</v>
      </c>
      <c r="Z156" s="413">
        <v>0</v>
      </c>
      <c r="AA156" s="413">
        <v>0</v>
      </c>
      <c r="AB156" s="413">
        <v>0</v>
      </c>
      <c r="AC156" s="413">
        <v>0</v>
      </c>
      <c r="AD156" s="413">
        <v>0</v>
      </c>
      <c r="AE156" s="413">
        <v>0</v>
      </c>
      <c r="AF156" s="413">
        <v>0</v>
      </c>
      <c r="AG156" s="413">
        <v>0</v>
      </c>
      <c r="AH156" s="413">
        <v>0</v>
      </c>
      <c r="AI156" s="413">
        <v>0</v>
      </c>
      <c r="AJ156" s="413">
        <v>0</v>
      </c>
      <c r="AK156" s="413">
        <v>0</v>
      </c>
      <c r="AL156" s="413">
        <v>0</v>
      </c>
      <c r="AM156" s="413">
        <v>0</v>
      </c>
      <c r="AN156" s="413">
        <v>0</v>
      </c>
      <c r="AO156" s="413">
        <v>0</v>
      </c>
      <c r="AP156" s="413">
        <v>0</v>
      </c>
      <c r="AQ156" s="413">
        <v>0</v>
      </c>
      <c r="AR156" s="413">
        <v>0</v>
      </c>
      <c r="AS156" s="413">
        <v>0</v>
      </c>
      <c r="AT156" s="413">
        <v>0</v>
      </c>
      <c r="AU156" s="413">
        <v>0</v>
      </c>
      <c r="AV156" s="413">
        <v>0</v>
      </c>
      <c r="AW156" s="413">
        <v>0</v>
      </c>
      <c r="AX156" s="413">
        <v>0</v>
      </c>
      <c r="AY156" s="413">
        <v>0</v>
      </c>
      <c r="AZ156" s="413">
        <v>0</v>
      </c>
      <c r="BA156" s="413">
        <v>0</v>
      </c>
      <c r="BB156" s="413">
        <v>0</v>
      </c>
      <c r="BC156" s="413">
        <v>0</v>
      </c>
      <c r="BD156" s="413">
        <v>1</v>
      </c>
      <c r="BE156" s="413">
        <v>1</v>
      </c>
      <c r="BF156" s="413">
        <v>1</v>
      </c>
      <c r="BG156" s="413">
        <v>1</v>
      </c>
      <c r="BH156" s="413">
        <v>1</v>
      </c>
      <c r="BI156" s="413">
        <v>1</v>
      </c>
      <c r="BJ156" s="413">
        <v>1</v>
      </c>
      <c r="BK156" s="413">
        <v>1</v>
      </c>
      <c r="BL156" s="413">
        <v>1</v>
      </c>
      <c r="BM156" s="413">
        <v>1</v>
      </c>
      <c r="BN156" s="413">
        <v>0</v>
      </c>
      <c r="BO156" s="413">
        <v>0</v>
      </c>
      <c r="BP156" s="413">
        <v>0</v>
      </c>
      <c r="BQ156" s="413">
        <v>0</v>
      </c>
      <c r="BR156" s="413">
        <v>0</v>
      </c>
      <c r="BS156" s="413">
        <v>0</v>
      </c>
      <c r="BT156" s="413">
        <v>0</v>
      </c>
      <c r="BU156" s="413">
        <v>0</v>
      </c>
      <c r="BV156" s="413">
        <v>0</v>
      </c>
      <c r="BW156" s="413">
        <v>0</v>
      </c>
      <c r="BX156" s="413">
        <v>0</v>
      </c>
      <c r="BY156" s="413">
        <v>0</v>
      </c>
      <c r="BZ156" s="414">
        <v>0</v>
      </c>
    </row>
    <row r="157" spans="1:78" ht="48" customHeight="1" x14ac:dyDescent="0.35">
      <c r="A157" s="456"/>
      <c r="B157" s="457"/>
      <c r="C157" s="457"/>
      <c r="D157" s="452"/>
      <c r="E157" s="452"/>
      <c r="F157" s="452"/>
      <c r="G157" s="452"/>
      <c r="H157" s="452"/>
      <c r="I157" s="452"/>
      <c r="J157" s="452"/>
      <c r="K157" s="452"/>
      <c r="L157" s="452"/>
      <c r="M157" s="452"/>
      <c r="N157" s="452"/>
      <c r="O157" s="452"/>
      <c r="P157" s="452"/>
      <c r="Q157" s="452"/>
      <c r="R157" s="452"/>
      <c r="S157" s="452"/>
      <c r="T157" s="452"/>
      <c r="U157" s="452"/>
      <c r="V157" s="452"/>
      <c r="W157" s="452"/>
      <c r="X157" s="452"/>
      <c r="Y157" s="452"/>
      <c r="Z157" s="452"/>
      <c r="AA157" s="452"/>
      <c r="AB157" s="452"/>
      <c r="AC157" s="452"/>
      <c r="AD157" s="452"/>
      <c r="AE157" s="452"/>
      <c r="AF157" s="452"/>
      <c r="AG157" s="452"/>
      <c r="AH157" s="452"/>
      <c r="AI157" s="452"/>
      <c r="AJ157" s="452"/>
      <c r="AK157" s="452"/>
      <c r="AL157" s="452"/>
      <c r="AM157" s="452"/>
      <c r="AN157" s="452"/>
      <c r="AO157" s="452"/>
      <c r="AP157" s="452"/>
      <c r="AQ157" s="452"/>
      <c r="AR157" s="452"/>
      <c r="AS157" s="452"/>
      <c r="AT157" s="452"/>
      <c r="AU157" s="452"/>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3"/>
    </row>
    <row r="158" spans="1:78" ht="98.25" customHeight="1" thickBot="1" x14ac:dyDescent="0.4">
      <c r="A158" s="458"/>
      <c r="B158" s="458" t="s">
        <v>498</v>
      </c>
      <c r="C158" s="458"/>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c r="AO158" s="459"/>
      <c r="AP158" s="459"/>
      <c r="AQ158" s="459"/>
      <c r="AR158" s="459"/>
      <c r="AS158" s="459"/>
      <c r="AT158" s="459"/>
      <c r="AU158" s="459"/>
      <c r="AV158" s="459"/>
      <c r="AW158" s="459"/>
      <c r="AX158" s="459"/>
      <c r="AY158" s="459"/>
      <c r="AZ158" s="459"/>
      <c r="BA158" s="459"/>
      <c r="BB158" s="459"/>
      <c r="BC158" s="459"/>
      <c r="BD158" s="459"/>
      <c r="BE158" s="459"/>
      <c r="BF158" s="459"/>
      <c r="BG158" s="459"/>
      <c r="BH158" s="459"/>
      <c r="BI158" s="459"/>
      <c r="BJ158" s="459"/>
      <c r="BK158" s="459"/>
      <c r="BL158" s="459"/>
      <c r="BM158" s="459"/>
      <c r="BN158" s="459"/>
      <c r="BO158" s="459"/>
      <c r="BP158" s="459"/>
      <c r="BQ158" s="459"/>
      <c r="BR158" s="459"/>
      <c r="BS158" s="459"/>
      <c r="BT158" s="459"/>
      <c r="BU158" s="459"/>
      <c r="BV158" s="459"/>
      <c r="BW158" s="459"/>
      <c r="BX158" s="353"/>
      <c r="BY158" s="353"/>
      <c r="BZ158" s="46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05"/>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209" customWidth="1"/>
    <col min="76" max="78" width="12.7265625" style="316" customWidth="1"/>
    <col min="79" max="16384" width="9.08984375" style="316"/>
  </cols>
  <sheetData>
    <row r="1" spans="1:78" s="314" customFormat="1" ht="25.15" customHeight="1" thickBot="1" x14ac:dyDescent="0.3">
      <c r="A1" s="36" t="s">
        <v>42</v>
      </c>
      <c r="B1" s="37" t="s">
        <v>71</v>
      </c>
      <c r="C1" s="89"/>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row>
    <row r="2" spans="1:78" ht="15.75" customHeight="1" x14ac:dyDescent="0.35">
      <c r="A2" s="40" t="s">
        <v>588</v>
      </c>
      <c r="B2" s="16" t="s">
        <v>499</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360"/>
      <c r="B4" s="327" t="s">
        <v>88</v>
      </c>
      <c r="C4" s="88"/>
      <c r="D4" s="361">
        <v>62.5</v>
      </c>
      <c r="E4" s="361">
        <v>75.2</v>
      </c>
      <c r="F4" s="361">
        <v>84.5</v>
      </c>
      <c r="G4" s="361">
        <v>94.6</v>
      </c>
      <c r="H4" s="361">
        <v>118.6</v>
      </c>
      <c r="I4" s="361">
        <v>120.3</v>
      </c>
      <c r="J4" s="361">
        <v>125.4</v>
      </c>
      <c r="K4" s="361">
        <v>114.1</v>
      </c>
      <c r="L4" s="361">
        <v>121.3</v>
      </c>
      <c r="M4" s="361">
        <v>119.6</v>
      </c>
      <c r="N4" s="361">
        <v>131.80000000000001</v>
      </c>
      <c r="O4" s="361">
        <v>158.5</v>
      </c>
      <c r="P4" s="361">
        <v>179.5</v>
      </c>
      <c r="Q4" s="361">
        <v>171.1</v>
      </c>
      <c r="R4" s="361">
        <v>199.8</v>
      </c>
      <c r="S4" s="361">
        <v>217.4</v>
      </c>
      <c r="T4" s="361">
        <v>223.3</v>
      </c>
      <c r="U4" s="361">
        <v>245.9</v>
      </c>
      <c r="V4" s="361">
        <v>297.5</v>
      </c>
      <c r="W4" s="361">
        <v>385.7</v>
      </c>
      <c r="X4" s="361">
        <v>428.9</v>
      </c>
      <c r="Y4" s="361">
        <v>470.7</v>
      </c>
      <c r="Z4" s="361">
        <v>523.79999999999995</v>
      </c>
      <c r="AA4" s="361">
        <v>641.4</v>
      </c>
      <c r="AB4" s="361">
        <v>703.5</v>
      </c>
      <c r="AC4" s="361">
        <v>703.7</v>
      </c>
      <c r="AD4" s="361">
        <v>959.4</v>
      </c>
      <c r="AE4" s="361">
        <v>1308.2</v>
      </c>
      <c r="AF4" s="361">
        <v>1715.3</v>
      </c>
      <c r="AG4" s="361">
        <v>1431</v>
      </c>
      <c r="AH4" s="361">
        <f t="shared" ref="AH4:AQ4" si="0">SUM(AH23:AH28)</f>
        <v>1561</v>
      </c>
      <c r="AI4" s="361">
        <f t="shared" si="0"/>
        <v>1675</v>
      </c>
      <c r="AJ4" s="361">
        <f t="shared" si="0"/>
        <v>2165</v>
      </c>
      <c r="AK4" s="361">
        <f t="shared" si="0"/>
        <v>3245.05</v>
      </c>
      <c r="AL4" s="361">
        <f t="shared" si="0"/>
        <v>4612</v>
      </c>
      <c r="AM4" s="361">
        <f t="shared" si="0"/>
        <v>5592</v>
      </c>
      <c r="AN4" s="361">
        <f t="shared" si="0"/>
        <v>6470</v>
      </c>
      <c r="AO4" s="361">
        <f t="shared" si="0"/>
        <v>7446</v>
      </c>
      <c r="AP4" s="361">
        <f t="shared" si="0"/>
        <v>7965</v>
      </c>
      <c r="AQ4" s="361">
        <f t="shared" si="0"/>
        <v>7956</v>
      </c>
      <c r="AR4" s="361">
        <f t="shared" ref="AR4:BA4" si="1">SUM(AR23:AR28)</f>
        <v>7581.9769999999999</v>
      </c>
      <c r="AS4" s="361">
        <f t="shared" si="1"/>
        <v>7675.058</v>
      </c>
      <c r="AT4" s="361">
        <f t="shared" si="1"/>
        <v>8895.1850000000013</v>
      </c>
      <c r="AU4" s="361">
        <f t="shared" si="1"/>
        <v>11646.02289951173</v>
      </c>
      <c r="AV4" s="361">
        <f t="shared" si="1"/>
        <v>14789.988000000001</v>
      </c>
      <c r="AW4" s="361">
        <f t="shared" si="1"/>
        <v>16109.623</v>
      </c>
      <c r="AX4" s="361">
        <f t="shared" si="1"/>
        <v>16387.047999999999</v>
      </c>
      <c r="AY4" s="361">
        <f t="shared" si="1"/>
        <v>16692.532999999999</v>
      </c>
      <c r="AZ4" s="361">
        <f t="shared" si="1"/>
        <v>14444.695</v>
      </c>
      <c r="BA4" s="361">
        <f t="shared" si="1"/>
        <v>11965.317000000001</v>
      </c>
      <c r="BB4" s="361">
        <f>SUM(BB23:BB28)</f>
        <v>11790.689999999999</v>
      </c>
      <c r="BC4" s="372">
        <f>SUM(BC24:BC28)</f>
        <v>12082.322</v>
      </c>
      <c r="BD4" s="361">
        <f t="shared" ref="BD4:BW4" si="2">SUM(BD6:BD9)</f>
        <v>13121.226999999999</v>
      </c>
      <c r="BE4" s="361">
        <f t="shared" si="2"/>
        <v>14100.907119412172</v>
      </c>
      <c r="BF4" s="361">
        <f t="shared" si="2"/>
        <v>14237.3147109526</v>
      </c>
      <c r="BG4" s="361">
        <f t="shared" si="2"/>
        <v>12859.01825241993</v>
      </c>
      <c r="BH4" s="361">
        <f t="shared" si="2"/>
        <v>10028.913</v>
      </c>
      <c r="BI4" s="361">
        <f t="shared" si="2"/>
        <v>9149.9960046050001</v>
      </c>
      <c r="BJ4" s="361">
        <f t="shared" si="2"/>
        <v>8838.7708489100005</v>
      </c>
      <c r="BK4" s="361">
        <f t="shared" si="2"/>
        <v>9027.9858692587677</v>
      </c>
      <c r="BL4" s="361">
        <f t="shared" si="2"/>
        <v>8684.733409389999</v>
      </c>
      <c r="BM4" s="361">
        <f t="shared" si="2"/>
        <v>8373.7599778200001</v>
      </c>
      <c r="BN4" s="361">
        <f t="shared" si="2"/>
        <v>7856.3960060182071</v>
      </c>
      <c r="BO4" s="361">
        <f t="shared" si="2"/>
        <v>6997.2154425199997</v>
      </c>
      <c r="BP4" s="361">
        <f t="shared" si="2"/>
        <v>5308.9188794399988</v>
      </c>
      <c r="BQ4" s="361">
        <f t="shared" si="2"/>
        <v>3582.8260193800015</v>
      </c>
      <c r="BR4" s="361">
        <f t="shared" si="2"/>
        <v>2893.4764718200004</v>
      </c>
      <c r="BS4" s="361">
        <f t="shared" si="2"/>
        <v>2539.1118483999999</v>
      </c>
      <c r="BT4" s="361">
        <f t="shared" si="2"/>
        <v>2231.8766785900002</v>
      </c>
      <c r="BU4" s="361">
        <f t="shared" si="2"/>
        <v>2144.8059464319749</v>
      </c>
      <c r="BV4" s="361">
        <f t="shared" si="2"/>
        <v>2183.8372612775042</v>
      </c>
      <c r="BW4" s="361">
        <f t="shared" si="2"/>
        <v>2136.0243634066851</v>
      </c>
      <c r="BX4" s="372">
        <f>SUM(BX6:BX9)</f>
        <v>2115.2782770234862</v>
      </c>
      <c r="BY4" s="372">
        <f>SUM(BY6:BY9)</f>
        <v>2130.6226746014318</v>
      </c>
      <c r="BZ4" s="362">
        <f>SUM(BZ6:BZ9)</f>
        <v>2202.3119542435111</v>
      </c>
    </row>
    <row r="5" spans="1:78" s="51" customFormat="1" ht="24.75" customHeight="1" x14ac:dyDescent="0.35">
      <c r="A5" s="44"/>
      <c r="B5" s="119" t="s">
        <v>500</v>
      </c>
      <c r="C5" s="4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73"/>
      <c r="BD5" s="364"/>
      <c r="BE5" s="364"/>
      <c r="BF5" s="364"/>
      <c r="BG5" s="364"/>
      <c r="BH5" s="364"/>
      <c r="BI5" s="364"/>
      <c r="BJ5" s="364"/>
      <c r="BK5" s="364"/>
      <c r="BL5" s="364"/>
      <c r="BM5" s="364"/>
      <c r="BN5" s="364"/>
      <c r="BO5" s="364"/>
      <c r="BP5" s="364"/>
      <c r="BQ5" s="364"/>
      <c r="BR5" s="364"/>
      <c r="BS5" s="364"/>
      <c r="BT5" s="364"/>
      <c r="BU5" s="364"/>
      <c r="BV5" s="364"/>
      <c r="BW5" s="364"/>
      <c r="BX5" s="373"/>
      <c r="BY5" s="373"/>
      <c r="BZ5" s="365"/>
    </row>
    <row r="6" spans="1:78" s="51" customFormat="1" x14ac:dyDescent="0.35">
      <c r="A6" s="447"/>
      <c r="B6" s="417" t="s">
        <v>501</v>
      </c>
      <c r="C6" s="331"/>
      <c r="D6" s="364">
        <v>0</v>
      </c>
      <c r="E6" s="364">
        <v>0</v>
      </c>
      <c r="F6" s="364">
        <v>0</v>
      </c>
      <c r="G6" s="364">
        <v>0</v>
      </c>
      <c r="H6" s="364">
        <v>0</v>
      </c>
      <c r="I6" s="364">
        <v>0</v>
      </c>
      <c r="J6" s="364">
        <v>0</v>
      </c>
      <c r="K6" s="364">
        <v>0</v>
      </c>
      <c r="L6" s="364">
        <v>0</v>
      </c>
      <c r="M6" s="364">
        <v>0</v>
      </c>
      <c r="N6" s="364">
        <v>0</v>
      </c>
      <c r="O6" s="364">
        <v>0</v>
      </c>
      <c r="P6" s="364">
        <v>0</v>
      </c>
      <c r="Q6" s="364">
        <v>0</v>
      </c>
      <c r="R6" s="364">
        <v>0</v>
      </c>
      <c r="S6" s="364">
        <v>0</v>
      </c>
      <c r="T6" s="364">
        <v>0</v>
      </c>
      <c r="U6" s="364">
        <v>0</v>
      </c>
      <c r="V6" s="364">
        <v>0</v>
      </c>
      <c r="W6" s="364">
        <v>0</v>
      </c>
      <c r="X6" s="364">
        <v>0</v>
      </c>
      <c r="Y6" s="364">
        <v>0</v>
      </c>
      <c r="Z6" s="364">
        <v>0</v>
      </c>
      <c r="AA6" s="364">
        <v>0</v>
      </c>
      <c r="AB6" s="364">
        <v>0</v>
      </c>
      <c r="AC6" s="364">
        <v>0</v>
      </c>
      <c r="AD6" s="364">
        <v>0</v>
      </c>
      <c r="AE6" s="364">
        <v>0</v>
      </c>
      <c r="AF6" s="364">
        <v>0</v>
      </c>
      <c r="AG6" s="364">
        <v>0</v>
      </c>
      <c r="AH6" s="364">
        <v>0</v>
      </c>
      <c r="AI6" s="364">
        <v>0</v>
      </c>
      <c r="AJ6" s="364">
        <v>0</v>
      </c>
      <c r="AK6" s="364">
        <v>0</v>
      </c>
      <c r="AL6" s="364">
        <v>0</v>
      </c>
      <c r="AM6" s="364">
        <v>0</v>
      </c>
      <c r="AN6" s="364">
        <v>0</v>
      </c>
      <c r="AO6" s="364">
        <v>0</v>
      </c>
      <c r="AP6" s="364">
        <v>0</v>
      </c>
      <c r="AQ6" s="364">
        <v>0</v>
      </c>
      <c r="AR6" s="364">
        <v>0</v>
      </c>
      <c r="AS6" s="364">
        <v>0</v>
      </c>
      <c r="AT6" s="364">
        <v>0</v>
      </c>
      <c r="AU6" s="364">
        <v>0</v>
      </c>
      <c r="AV6" s="364">
        <v>0</v>
      </c>
      <c r="AW6" s="364">
        <v>0</v>
      </c>
      <c r="AX6" s="364">
        <v>0</v>
      </c>
      <c r="AY6" s="364">
        <v>0</v>
      </c>
      <c r="AZ6" s="364">
        <v>0</v>
      </c>
      <c r="BA6" s="364">
        <v>0</v>
      </c>
      <c r="BB6" s="364">
        <v>0</v>
      </c>
      <c r="BC6" s="373">
        <v>0</v>
      </c>
      <c r="BD6" s="364">
        <v>4621.4050478363251</v>
      </c>
      <c r="BE6" s="364">
        <v>5052.9140045040276</v>
      </c>
      <c r="BF6" s="364">
        <v>5038.3999390028666</v>
      </c>
      <c r="BG6" s="364">
        <v>5050.6973474168963</v>
      </c>
      <c r="BH6" s="364">
        <v>4716.6390675993789</v>
      </c>
      <c r="BI6" s="364">
        <v>4532.1900443650775</v>
      </c>
      <c r="BJ6" s="364">
        <v>4574.2510630700235</v>
      </c>
      <c r="BK6" s="364">
        <v>5056.8584049752199</v>
      </c>
      <c r="BL6" s="364">
        <v>5098.7516794821649</v>
      </c>
      <c r="BM6" s="364">
        <v>4984.9200626353177</v>
      </c>
      <c r="BN6" s="364">
        <v>4635.0118573493246</v>
      </c>
      <c r="BO6" s="364">
        <v>4042.2862376047092</v>
      </c>
      <c r="BP6" s="364">
        <v>2489.4119175746559</v>
      </c>
      <c r="BQ6" s="364">
        <v>991.64976374931302</v>
      </c>
      <c r="BR6" s="364">
        <v>459.84335153560301</v>
      </c>
      <c r="BS6" s="364">
        <v>232.57879501520824</v>
      </c>
      <c r="BT6" s="364">
        <v>91.00456241314663</v>
      </c>
      <c r="BU6" s="364">
        <v>19.636624122801603</v>
      </c>
      <c r="BV6" s="364">
        <v>0</v>
      </c>
      <c r="BW6" s="364">
        <v>0</v>
      </c>
      <c r="BX6" s="373">
        <v>0</v>
      </c>
      <c r="BY6" s="373">
        <v>0</v>
      </c>
      <c r="BZ6" s="365">
        <v>0</v>
      </c>
    </row>
    <row r="7" spans="1:78" s="51" customFormat="1" x14ac:dyDescent="0.35">
      <c r="A7" s="44"/>
      <c r="B7" s="265" t="s">
        <v>502</v>
      </c>
      <c r="C7" s="119"/>
      <c r="D7" s="364">
        <v>0</v>
      </c>
      <c r="E7" s="364">
        <v>0</v>
      </c>
      <c r="F7" s="364">
        <v>0</v>
      </c>
      <c r="G7" s="364">
        <v>0</v>
      </c>
      <c r="H7" s="364">
        <v>0</v>
      </c>
      <c r="I7" s="364">
        <v>0</v>
      </c>
      <c r="J7" s="364">
        <v>0</v>
      </c>
      <c r="K7" s="364">
        <v>0</v>
      </c>
      <c r="L7" s="364">
        <v>0</v>
      </c>
      <c r="M7" s="364">
        <v>0</v>
      </c>
      <c r="N7" s="364">
        <v>0</v>
      </c>
      <c r="O7" s="364">
        <v>0</v>
      </c>
      <c r="P7" s="364">
        <v>0</v>
      </c>
      <c r="Q7" s="364">
        <v>0</v>
      </c>
      <c r="R7" s="364">
        <v>0</v>
      </c>
      <c r="S7" s="364">
        <v>0</v>
      </c>
      <c r="T7" s="364">
        <v>0</v>
      </c>
      <c r="U7" s="364">
        <v>0</v>
      </c>
      <c r="V7" s="364">
        <v>0</v>
      </c>
      <c r="W7" s="364">
        <v>0</v>
      </c>
      <c r="X7" s="364">
        <v>0</v>
      </c>
      <c r="Y7" s="364">
        <v>0</v>
      </c>
      <c r="Z7" s="364">
        <v>0</v>
      </c>
      <c r="AA7" s="364">
        <v>0</v>
      </c>
      <c r="AB7" s="364">
        <v>0</v>
      </c>
      <c r="AC7" s="364">
        <v>0</v>
      </c>
      <c r="AD7" s="364">
        <v>0</v>
      </c>
      <c r="AE7" s="364">
        <v>0</v>
      </c>
      <c r="AF7" s="364">
        <v>0</v>
      </c>
      <c r="AG7" s="364">
        <v>0</v>
      </c>
      <c r="AH7" s="364">
        <v>0</v>
      </c>
      <c r="AI7" s="364">
        <v>0</v>
      </c>
      <c r="AJ7" s="364">
        <v>0</v>
      </c>
      <c r="AK7" s="364">
        <v>0</v>
      </c>
      <c r="AL7" s="364">
        <v>0</v>
      </c>
      <c r="AM7" s="364">
        <v>0</v>
      </c>
      <c r="AN7" s="364">
        <v>0</v>
      </c>
      <c r="AO7" s="364">
        <v>0</v>
      </c>
      <c r="AP7" s="364">
        <v>0</v>
      </c>
      <c r="AQ7" s="364">
        <v>0</v>
      </c>
      <c r="AR7" s="364">
        <v>0</v>
      </c>
      <c r="AS7" s="364">
        <v>0</v>
      </c>
      <c r="AT7" s="364">
        <v>0</v>
      </c>
      <c r="AU7" s="364">
        <v>0</v>
      </c>
      <c r="AV7" s="364">
        <v>0</v>
      </c>
      <c r="AW7" s="364">
        <v>0</v>
      </c>
      <c r="AX7" s="364">
        <v>0</v>
      </c>
      <c r="AY7" s="364">
        <v>0</v>
      </c>
      <c r="AZ7" s="364">
        <v>0</v>
      </c>
      <c r="BA7" s="364">
        <v>0</v>
      </c>
      <c r="BB7" s="364">
        <v>0</v>
      </c>
      <c r="BC7" s="373">
        <v>0</v>
      </c>
      <c r="BD7" s="364">
        <v>4443.8717844644088</v>
      </c>
      <c r="BE7" s="364">
        <v>4623.1189933269143</v>
      </c>
      <c r="BF7" s="364">
        <v>4787.3978654276079</v>
      </c>
      <c r="BG7" s="364">
        <v>4887.6085699017249</v>
      </c>
      <c r="BH7" s="364">
        <v>4596.7527005283919</v>
      </c>
      <c r="BI7" s="364">
        <v>3943.0085425279776</v>
      </c>
      <c r="BJ7" s="364">
        <v>3604.4662883198689</v>
      </c>
      <c r="BK7" s="364">
        <v>3385.7518830201843</v>
      </c>
      <c r="BL7" s="364">
        <v>3061.3235328641586</v>
      </c>
      <c r="BM7" s="364">
        <v>2842.3252079987501</v>
      </c>
      <c r="BN7" s="364">
        <v>2586.2728269605445</v>
      </c>
      <c r="BO7" s="364">
        <v>2304.3874099657314</v>
      </c>
      <c r="BP7" s="364">
        <v>2110.4942592273346</v>
      </c>
      <c r="BQ7" s="364">
        <v>1856.5307370233604</v>
      </c>
      <c r="BR7" s="364">
        <v>1698.8486351058339</v>
      </c>
      <c r="BS7" s="364">
        <v>1558.726404111371</v>
      </c>
      <c r="BT7" s="364">
        <v>1403.0825804667932</v>
      </c>
      <c r="BU7" s="364">
        <v>1351.6441804420613</v>
      </c>
      <c r="BV7" s="364">
        <v>1342.6029698214063</v>
      </c>
      <c r="BW7" s="364">
        <v>1243.6631917636832</v>
      </c>
      <c r="BX7" s="373">
        <v>1171.3029938580546</v>
      </c>
      <c r="BY7" s="373">
        <v>1129.4599282583895</v>
      </c>
      <c r="BZ7" s="365">
        <v>1132.293875619989</v>
      </c>
    </row>
    <row r="8" spans="1:78" s="51" customFormat="1" x14ac:dyDescent="0.35">
      <c r="A8" s="44"/>
      <c r="B8" s="417" t="s">
        <v>361</v>
      </c>
      <c r="C8" s="331"/>
      <c r="D8" s="364">
        <v>0</v>
      </c>
      <c r="E8" s="364">
        <v>0</v>
      </c>
      <c r="F8" s="364">
        <v>0</v>
      </c>
      <c r="G8" s="364">
        <v>0</v>
      </c>
      <c r="H8" s="364">
        <v>0</v>
      </c>
      <c r="I8" s="364">
        <v>0</v>
      </c>
      <c r="J8" s="364">
        <v>0</v>
      </c>
      <c r="K8" s="364">
        <v>0</v>
      </c>
      <c r="L8" s="364">
        <v>0</v>
      </c>
      <c r="M8" s="364">
        <v>0</v>
      </c>
      <c r="N8" s="364">
        <v>0</v>
      </c>
      <c r="O8" s="364">
        <v>0</v>
      </c>
      <c r="P8" s="364">
        <v>0</v>
      </c>
      <c r="Q8" s="364">
        <v>0</v>
      </c>
      <c r="R8" s="364">
        <v>0</v>
      </c>
      <c r="S8" s="364">
        <v>0</v>
      </c>
      <c r="T8" s="364">
        <v>0</v>
      </c>
      <c r="U8" s="364">
        <v>0</v>
      </c>
      <c r="V8" s="364">
        <v>0</v>
      </c>
      <c r="W8" s="364">
        <v>0</v>
      </c>
      <c r="X8" s="364">
        <v>0</v>
      </c>
      <c r="Y8" s="364">
        <v>0</v>
      </c>
      <c r="Z8" s="364">
        <v>0</v>
      </c>
      <c r="AA8" s="364">
        <v>0</v>
      </c>
      <c r="AB8" s="364">
        <v>0</v>
      </c>
      <c r="AC8" s="364">
        <v>0</v>
      </c>
      <c r="AD8" s="364">
        <v>0</v>
      </c>
      <c r="AE8" s="364">
        <v>0</v>
      </c>
      <c r="AF8" s="364">
        <v>0</v>
      </c>
      <c r="AG8" s="364">
        <v>0</v>
      </c>
      <c r="AH8" s="364">
        <v>0</v>
      </c>
      <c r="AI8" s="364">
        <v>0</v>
      </c>
      <c r="AJ8" s="364">
        <v>0</v>
      </c>
      <c r="AK8" s="364">
        <v>0</v>
      </c>
      <c r="AL8" s="364">
        <v>0</v>
      </c>
      <c r="AM8" s="364">
        <v>0</v>
      </c>
      <c r="AN8" s="364">
        <v>0</v>
      </c>
      <c r="AO8" s="364">
        <v>0</v>
      </c>
      <c r="AP8" s="364">
        <v>0</v>
      </c>
      <c r="AQ8" s="364">
        <v>0</v>
      </c>
      <c r="AR8" s="364">
        <v>0</v>
      </c>
      <c r="AS8" s="364">
        <v>0</v>
      </c>
      <c r="AT8" s="364">
        <v>0</v>
      </c>
      <c r="AU8" s="364">
        <v>0</v>
      </c>
      <c r="AV8" s="364">
        <v>0</v>
      </c>
      <c r="AW8" s="364">
        <v>0</v>
      </c>
      <c r="AX8" s="364">
        <v>0</v>
      </c>
      <c r="AY8" s="364">
        <v>0</v>
      </c>
      <c r="AZ8" s="364">
        <v>0</v>
      </c>
      <c r="BA8" s="364">
        <v>0</v>
      </c>
      <c r="BB8" s="364">
        <v>0</v>
      </c>
      <c r="BC8" s="373">
        <v>0</v>
      </c>
      <c r="BD8" s="364">
        <v>252.8506024179687</v>
      </c>
      <c r="BE8" s="364">
        <v>334.41491264418875</v>
      </c>
      <c r="BF8" s="364">
        <v>376.31615316717199</v>
      </c>
      <c r="BG8" s="364">
        <v>377.57849637345873</v>
      </c>
      <c r="BH8" s="364">
        <v>328.26976673374355</v>
      </c>
      <c r="BI8" s="364">
        <v>296.30574154435226</v>
      </c>
      <c r="BJ8" s="364">
        <v>290.48548701729464</v>
      </c>
      <c r="BK8" s="364">
        <v>283.72187865289749</v>
      </c>
      <c r="BL8" s="364">
        <v>276.94990169243857</v>
      </c>
      <c r="BM8" s="364">
        <v>304.28514955817326</v>
      </c>
      <c r="BN8" s="364">
        <v>388.24454173128282</v>
      </c>
      <c r="BO8" s="364">
        <v>430.68552026831782</v>
      </c>
      <c r="BP8" s="364">
        <v>508.21788711256067</v>
      </c>
      <c r="BQ8" s="364">
        <v>557.83154347728623</v>
      </c>
      <c r="BR8" s="364">
        <v>585.49981248498932</v>
      </c>
      <c r="BS8" s="364">
        <v>622.2904281561498</v>
      </c>
      <c r="BT8" s="364">
        <v>628.90405687815166</v>
      </c>
      <c r="BU8" s="364">
        <v>672.93630582650246</v>
      </c>
      <c r="BV8" s="364">
        <v>733.47258908985441</v>
      </c>
      <c r="BW8" s="364">
        <v>785.46061555224389</v>
      </c>
      <c r="BX8" s="373">
        <v>834.7638871741492</v>
      </c>
      <c r="BY8" s="373">
        <v>890.10658040225633</v>
      </c>
      <c r="BZ8" s="365">
        <v>955.77610512973524</v>
      </c>
    </row>
    <row r="9" spans="1:78" s="51" customFormat="1" x14ac:dyDescent="0.35">
      <c r="A9" s="44"/>
      <c r="B9" s="417" t="s">
        <v>503</v>
      </c>
      <c r="C9" s="331"/>
      <c r="D9" s="364">
        <v>0</v>
      </c>
      <c r="E9" s="364">
        <v>0</v>
      </c>
      <c r="F9" s="364">
        <v>0</v>
      </c>
      <c r="G9" s="364">
        <v>0</v>
      </c>
      <c r="H9" s="364">
        <v>0</v>
      </c>
      <c r="I9" s="364">
        <v>0</v>
      </c>
      <c r="J9" s="364">
        <v>0</v>
      </c>
      <c r="K9" s="364">
        <v>0</v>
      </c>
      <c r="L9" s="364">
        <v>0</v>
      </c>
      <c r="M9" s="364">
        <v>0</v>
      </c>
      <c r="N9" s="364">
        <v>0</v>
      </c>
      <c r="O9" s="364">
        <v>0</v>
      </c>
      <c r="P9" s="364">
        <v>0</v>
      </c>
      <c r="Q9" s="364">
        <v>0</v>
      </c>
      <c r="R9" s="364">
        <v>0</v>
      </c>
      <c r="S9" s="364">
        <v>0</v>
      </c>
      <c r="T9" s="364">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364">
        <v>0</v>
      </c>
      <c r="AW9" s="364">
        <v>0</v>
      </c>
      <c r="AX9" s="364">
        <v>0</v>
      </c>
      <c r="AY9" s="364">
        <v>0</v>
      </c>
      <c r="AZ9" s="364">
        <v>0</v>
      </c>
      <c r="BA9" s="364">
        <v>0</v>
      </c>
      <c r="BB9" s="364">
        <v>0</v>
      </c>
      <c r="BC9" s="373">
        <v>0</v>
      </c>
      <c r="BD9" s="364">
        <v>3803.0995652812981</v>
      </c>
      <c r="BE9" s="364">
        <v>4090.4592089370417</v>
      </c>
      <c r="BF9" s="364">
        <v>4035.2007533549531</v>
      </c>
      <c r="BG9" s="364">
        <v>2543.1338387278502</v>
      </c>
      <c r="BH9" s="364">
        <v>387.25146513848631</v>
      </c>
      <c r="BI9" s="364">
        <v>378.49167616759223</v>
      </c>
      <c r="BJ9" s="364">
        <v>369.56801050281319</v>
      </c>
      <c r="BK9" s="364">
        <v>301.65370261046604</v>
      </c>
      <c r="BL9" s="364">
        <v>247.70829535123684</v>
      </c>
      <c r="BM9" s="364">
        <v>242.22955762775757</v>
      </c>
      <c r="BN9" s="364">
        <v>246.86677997705561</v>
      </c>
      <c r="BO9" s="364">
        <v>219.85627468124156</v>
      </c>
      <c r="BP9" s="364">
        <v>200.79481552544743</v>
      </c>
      <c r="BQ9" s="364">
        <v>176.81397513004168</v>
      </c>
      <c r="BR9" s="364">
        <v>149.28467269357429</v>
      </c>
      <c r="BS9" s="364">
        <v>125.51622111727107</v>
      </c>
      <c r="BT9" s="364">
        <v>108.88547883190866</v>
      </c>
      <c r="BU9" s="364">
        <v>100.58883604060956</v>
      </c>
      <c r="BV9" s="364">
        <v>107.76170236624357</v>
      </c>
      <c r="BW9" s="364">
        <v>106.90055609075814</v>
      </c>
      <c r="BX9" s="373">
        <v>109.21139599128227</v>
      </c>
      <c r="BY9" s="373">
        <v>111.05616594078606</v>
      </c>
      <c r="BZ9" s="365">
        <v>114.24197349378692</v>
      </c>
    </row>
    <row r="10" spans="1:78" s="51" customFormat="1" ht="24.75" customHeight="1" x14ac:dyDescent="0.35">
      <c r="A10" s="44"/>
      <c r="B10" s="265" t="s">
        <v>504</v>
      </c>
      <c r="C10" s="119"/>
      <c r="D10" s="364">
        <f>SUM(D11:D14)</f>
        <v>0</v>
      </c>
      <c r="E10" s="364">
        <f t="shared" ref="E10:BP10" si="3">SUM(E11:E14)</f>
        <v>0</v>
      </c>
      <c r="F10" s="364">
        <f t="shared" si="3"/>
        <v>0</v>
      </c>
      <c r="G10" s="364">
        <f t="shared" si="3"/>
        <v>0</v>
      </c>
      <c r="H10" s="364">
        <f t="shared" si="3"/>
        <v>0</v>
      </c>
      <c r="I10" s="364">
        <f t="shared" si="3"/>
        <v>0</v>
      </c>
      <c r="J10" s="364">
        <f t="shared" si="3"/>
        <v>0</v>
      </c>
      <c r="K10" s="364">
        <f t="shared" si="3"/>
        <v>0</v>
      </c>
      <c r="L10" s="364">
        <f t="shared" si="3"/>
        <v>0</v>
      </c>
      <c r="M10" s="364">
        <f t="shared" si="3"/>
        <v>0</v>
      </c>
      <c r="N10" s="364">
        <f t="shared" si="3"/>
        <v>0</v>
      </c>
      <c r="O10" s="364">
        <f t="shared" si="3"/>
        <v>0</v>
      </c>
      <c r="P10" s="364">
        <f t="shared" si="3"/>
        <v>0</v>
      </c>
      <c r="Q10" s="364">
        <f t="shared" si="3"/>
        <v>0</v>
      </c>
      <c r="R10" s="364">
        <f t="shared" si="3"/>
        <v>0</v>
      </c>
      <c r="S10" s="364">
        <f t="shared" si="3"/>
        <v>0</v>
      </c>
      <c r="T10" s="364">
        <f t="shared" si="3"/>
        <v>0</v>
      </c>
      <c r="U10" s="364">
        <f t="shared" si="3"/>
        <v>0</v>
      </c>
      <c r="V10" s="364">
        <f t="shared" si="3"/>
        <v>0</v>
      </c>
      <c r="W10" s="364">
        <f t="shared" si="3"/>
        <v>0</v>
      </c>
      <c r="X10" s="364">
        <f t="shared" si="3"/>
        <v>0</v>
      </c>
      <c r="Y10" s="364">
        <f t="shared" si="3"/>
        <v>0</v>
      </c>
      <c r="Z10" s="364">
        <f t="shared" si="3"/>
        <v>0</v>
      </c>
      <c r="AA10" s="364">
        <f t="shared" si="3"/>
        <v>0</v>
      </c>
      <c r="AB10" s="364">
        <f t="shared" si="3"/>
        <v>0</v>
      </c>
      <c r="AC10" s="364">
        <f t="shared" si="3"/>
        <v>0</v>
      </c>
      <c r="AD10" s="364">
        <f t="shared" si="3"/>
        <v>0</v>
      </c>
      <c r="AE10" s="364">
        <f t="shared" si="3"/>
        <v>0</v>
      </c>
      <c r="AF10" s="364">
        <f t="shared" si="3"/>
        <v>0</v>
      </c>
      <c r="AG10" s="364">
        <f t="shared" si="3"/>
        <v>0</v>
      </c>
      <c r="AH10" s="364">
        <f t="shared" si="3"/>
        <v>0</v>
      </c>
      <c r="AI10" s="364">
        <f t="shared" si="3"/>
        <v>0</v>
      </c>
      <c r="AJ10" s="364">
        <f t="shared" si="3"/>
        <v>0</v>
      </c>
      <c r="AK10" s="364">
        <f t="shared" si="3"/>
        <v>0</v>
      </c>
      <c r="AL10" s="364">
        <f t="shared" si="3"/>
        <v>0</v>
      </c>
      <c r="AM10" s="364">
        <f t="shared" si="3"/>
        <v>0</v>
      </c>
      <c r="AN10" s="364">
        <f t="shared" si="3"/>
        <v>0</v>
      </c>
      <c r="AO10" s="364">
        <f t="shared" si="3"/>
        <v>0</v>
      </c>
      <c r="AP10" s="364">
        <f t="shared" si="3"/>
        <v>0</v>
      </c>
      <c r="AQ10" s="364">
        <f t="shared" si="3"/>
        <v>0</v>
      </c>
      <c r="AR10" s="364">
        <f t="shared" si="3"/>
        <v>0</v>
      </c>
      <c r="AS10" s="364">
        <f t="shared" si="3"/>
        <v>0</v>
      </c>
      <c r="AT10" s="364">
        <f t="shared" si="3"/>
        <v>0</v>
      </c>
      <c r="AU10" s="364">
        <f t="shared" si="3"/>
        <v>0</v>
      </c>
      <c r="AV10" s="364">
        <f t="shared" si="3"/>
        <v>0</v>
      </c>
      <c r="AW10" s="364">
        <f t="shared" si="3"/>
        <v>0</v>
      </c>
      <c r="AX10" s="364">
        <f t="shared" si="3"/>
        <v>0</v>
      </c>
      <c r="AY10" s="364">
        <f t="shared" si="3"/>
        <v>0</v>
      </c>
      <c r="AZ10" s="364">
        <f t="shared" si="3"/>
        <v>0</v>
      </c>
      <c r="BA10" s="364">
        <f t="shared" si="3"/>
        <v>0</v>
      </c>
      <c r="BB10" s="364">
        <f t="shared" si="3"/>
        <v>0</v>
      </c>
      <c r="BC10" s="373">
        <f t="shared" si="3"/>
        <v>0</v>
      </c>
      <c r="BD10" s="364">
        <f t="shared" si="3"/>
        <v>0</v>
      </c>
      <c r="BE10" s="364">
        <f t="shared" si="3"/>
        <v>0</v>
      </c>
      <c r="BF10" s="364">
        <f t="shared" si="3"/>
        <v>0</v>
      </c>
      <c r="BG10" s="364">
        <f t="shared" si="3"/>
        <v>0</v>
      </c>
      <c r="BH10" s="364">
        <f t="shared" si="3"/>
        <v>3278</v>
      </c>
      <c r="BI10" s="364">
        <f t="shared" si="3"/>
        <v>2526</v>
      </c>
      <c r="BJ10" s="364">
        <f t="shared" si="3"/>
        <v>2050</v>
      </c>
      <c r="BK10" s="364">
        <f t="shared" si="3"/>
        <v>1737.5119804834528</v>
      </c>
      <c r="BL10" s="364">
        <f t="shared" si="3"/>
        <v>1455.6900798477316</v>
      </c>
      <c r="BM10" s="364">
        <f t="shared" si="3"/>
        <v>876.97242974579706</v>
      </c>
      <c r="BN10" s="364">
        <f t="shared" si="3"/>
        <v>633.219714059539</v>
      </c>
      <c r="BO10" s="364">
        <f t="shared" si="3"/>
        <v>451.05771460709826</v>
      </c>
      <c r="BP10" s="364">
        <f t="shared" si="3"/>
        <v>292.27523465753882</v>
      </c>
      <c r="BQ10" s="364">
        <f t="shared" ref="BQ10:BU10" si="4">SUM(BQ11:BQ14)</f>
        <v>172.17469324246855</v>
      </c>
      <c r="BR10" s="364">
        <f t="shared" si="4"/>
        <v>119.49141678258313</v>
      </c>
      <c r="BS10" s="364">
        <f t="shared" si="4"/>
        <v>80.22480311229458</v>
      </c>
      <c r="BT10" s="364">
        <f t="shared" si="4"/>
        <v>59.174369123155131</v>
      </c>
      <c r="BU10" s="364">
        <f t="shared" si="4"/>
        <v>42.607802019297836</v>
      </c>
      <c r="BV10" s="364">
        <f>SUM(BV11:BV14)</f>
        <v>32.681386523429374</v>
      </c>
      <c r="BW10" s="364">
        <f>SUM(BW11:BW14)</f>
        <v>25.502906301287172</v>
      </c>
      <c r="BX10" s="373">
        <f>SUM(BX11:BX14)</f>
        <v>19.906815776762869</v>
      </c>
      <c r="BY10" s="373">
        <f>SUM(BY11:BY14)</f>
        <v>16.077206537917384</v>
      </c>
      <c r="BZ10" s="365">
        <f>SUM(BZ11:BZ14)</f>
        <v>12.808500506505023</v>
      </c>
    </row>
    <row r="11" spans="1:78" s="51" customFormat="1" x14ac:dyDescent="0.35">
      <c r="A11" s="44"/>
      <c r="B11" s="419" t="s">
        <v>501</v>
      </c>
      <c r="C11" s="417"/>
      <c r="D11" s="364">
        <v>0</v>
      </c>
      <c r="E11" s="364">
        <v>0</v>
      </c>
      <c r="F11" s="364">
        <v>0</v>
      </c>
      <c r="G11" s="364">
        <v>0</v>
      </c>
      <c r="H11" s="364">
        <v>0</v>
      </c>
      <c r="I11" s="364">
        <v>0</v>
      </c>
      <c r="J11" s="364">
        <v>0</v>
      </c>
      <c r="K11" s="364">
        <v>0</v>
      </c>
      <c r="L11" s="364">
        <v>0</v>
      </c>
      <c r="M11" s="364">
        <v>0</v>
      </c>
      <c r="N11" s="364">
        <v>0</v>
      </c>
      <c r="O11" s="364">
        <v>0</v>
      </c>
      <c r="P11" s="364">
        <v>0</v>
      </c>
      <c r="Q11" s="364">
        <v>0</v>
      </c>
      <c r="R11" s="364">
        <v>0</v>
      </c>
      <c r="S11" s="364">
        <v>0</v>
      </c>
      <c r="T11" s="364">
        <v>0</v>
      </c>
      <c r="U11" s="364">
        <v>0</v>
      </c>
      <c r="V11" s="364">
        <v>0</v>
      </c>
      <c r="W11" s="364">
        <v>0</v>
      </c>
      <c r="X11" s="364">
        <v>0</v>
      </c>
      <c r="Y11" s="364">
        <v>0</v>
      </c>
      <c r="Z11" s="364">
        <v>0</v>
      </c>
      <c r="AA11" s="364">
        <v>0</v>
      </c>
      <c r="AB11" s="364">
        <v>0</v>
      </c>
      <c r="AC11" s="364">
        <v>0</v>
      </c>
      <c r="AD11" s="364">
        <v>0</v>
      </c>
      <c r="AE11" s="364">
        <v>0</v>
      </c>
      <c r="AF11" s="364">
        <v>0</v>
      </c>
      <c r="AG11" s="364">
        <v>0</v>
      </c>
      <c r="AH11" s="364">
        <v>0</v>
      </c>
      <c r="AI11" s="364">
        <v>0</v>
      </c>
      <c r="AJ11" s="364">
        <v>0</v>
      </c>
      <c r="AK11" s="364">
        <v>0</v>
      </c>
      <c r="AL11" s="364">
        <v>0</v>
      </c>
      <c r="AM11" s="364">
        <v>0</v>
      </c>
      <c r="AN11" s="364">
        <v>0</v>
      </c>
      <c r="AO11" s="364">
        <v>0</v>
      </c>
      <c r="AP11" s="364">
        <v>0</v>
      </c>
      <c r="AQ11" s="364">
        <v>0</v>
      </c>
      <c r="AR11" s="364">
        <v>0</v>
      </c>
      <c r="AS11" s="364">
        <v>0</v>
      </c>
      <c r="AT11" s="364">
        <v>0</v>
      </c>
      <c r="AU11" s="364">
        <v>0</v>
      </c>
      <c r="AV11" s="364">
        <v>0</v>
      </c>
      <c r="AW11" s="364">
        <v>0</v>
      </c>
      <c r="AX11" s="364">
        <v>0</v>
      </c>
      <c r="AY11" s="364">
        <v>0</v>
      </c>
      <c r="AZ11" s="364">
        <v>0</v>
      </c>
      <c r="BA11" s="364">
        <v>0</v>
      </c>
      <c r="BB11" s="364">
        <v>0</v>
      </c>
      <c r="BC11" s="373">
        <v>0</v>
      </c>
      <c r="BD11" s="364" t="s">
        <v>405</v>
      </c>
      <c r="BE11" s="364" t="s">
        <v>405</v>
      </c>
      <c r="BF11" s="364" t="s">
        <v>405</v>
      </c>
      <c r="BG11" s="364" t="s">
        <v>405</v>
      </c>
      <c r="BH11" s="364">
        <v>762.85481436764269</v>
      </c>
      <c r="BI11" s="364">
        <v>581.84828131173447</v>
      </c>
      <c r="BJ11" s="364">
        <v>473.61722956436608</v>
      </c>
      <c r="BK11" s="364">
        <v>413.95084160102698</v>
      </c>
      <c r="BL11" s="364">
        <v>361.9907599972754</v>
      </c>
      <c r="BM11" s="364">
        <v>257.46548854574922</v>
      </c>
      <c r="BN11" s="364">
        <v>205.60454345030763</v>
      </c>
      <c r="BO11" s="364">
        <v>154.90300893745626</v>
      </c>
      <c r="BP11" s="364">
        <v>76.267852899601877</v>
      </c>
      <c r="BQ11" s="364">
        <v>20.56193343208226</v>
      </c>
      <c r="BR11" s="364">
        <v>6.1435737027836854</v>
      </c>
      <c r="BS11" s="364">
        <v>2.054652867902226</v>
      </c>
      <c r="BT11" s="364">
        <v>0.52378414252916405</v>
      </c>
      <c r="BU11" s="364">
        <v>0</v>
      </c>
      <c r="BV11" s="364">
        <v>0</v>
      </c>
      <c r="BW11" s="364">
        <v>0</v>
      </c>
      <c r="BX11" s="373">
        <v>0</v>
      </c>
      <c r="BY11" s="373">
        <v>0</v>
      </c>
      <c r="BZ11" s="365">
        <v>0</v>
      </c>
    </row>
    <row r="12" spans="1:78" s="51" customFormat="1" x14ac:dyDescent="0.35">
      <c r="A12" s="44"/>
      <c r="B12" s="462" t="s">
        <v>502</v>
      </c>
      <c r="C12" s="265"/>
      <c r="D12" s="364">
        <v>0</v>
      </c>
      <c r="E12" s="364">
        <v>0</v>
      </c>
      <c r="F12" s="364">
        <v>0</v>
      </c>
      <c r="G12" s="364">
        <v>0</v>
      </c>
      <c r="H12" s="364">
        <v>0</v>
      </c>
      <c r="I12" s="364">
        <v>0</v>
      </c>
      <c r="J12" s="364">
        <v>0</v>
      </c>
      <c r="K12" s="364">
        <v>0</v>
      </c>
      <c r="L12" s="364">
        <v>0</v>
      </c>
      <c r="M12" s="364">
        <v>0</v>
      </c>
      <c r="N12" s="364">
        <v>0</v>
      </c>
      <c r="O12" s="364">
        <v>0</v>
      </c>
      <c r="P12" s="364">
        <v>0</v>
      </c>
      <c r="Q12" s="364">
        <v>0</v>
      </c>
      <c r="R12" s="364">
        <v>0</v>
      </c>
      <c r="S12" s="364">
        <v>0</v>
      </c>
      <c r="T12" s="364">
        <v>0</v>
      </c>
      <c r="U12" s="364">
        <v>0</v>
      </c>
      <c r="V12" s="364">
        <v>0</v>
      </c>
      <c r="W12" s="364">
        <v>0</v>
      </c>
      <c r="X12" s="364">
        <v>0</v>
      </c>
      <c r="Y12" s="364">
        <v>0</v>
      </c>
      <c r="Z12" s="364">
        <v>0</v>
      </c>
      <c r="AA12" s="364">
        <v>0</v>
      </c>
      <c r="AB12" s="364">
        <v>0</v>
      </c>
      <c r="AC12" s="364">
        <v>0</v>
      </c>
      <c r="AD12" s="364">
        <v>0</v>
      </c>
      <c r="AE12" s="364">
        <v>0</v>
      </c>
      <c r="AF12" s="364">
        <v>0</v>
      </c>
      <c r="AG12" s="364">
        <v>0</v>
      </c>
      <c r="AH12" s="364">
        <v>0</v>
      </c>
      <c r="AI12" s="364">
        <v>0</v>
      </c>
      <c r="AJ12" s="364">
        <v>0</v>
      </c>
      <c r="AK12" s="364">
        <v>0</v>
      </c>
      <c r="AL12" s="364">
        <v>0</v>
      </c>
      <c r="AM12" s="364">
        <v>0</v>
      </c>
      <c r="AN12" s="364">
        <v>0</v>
      </c>
      <c r="AO12" s="364">
        <v>0</v>
      </c>
      <c r="AP12" s="364">
        <v>0</v>
      </c>
      <c r="AQ12" s="364">
        <v>0</v>
      </c>
      <c r="AR12" s="364">
        <v>0</v>
      </c>
      <c r="AS12" s="364">
        <v>0</v>
      </c>
      <c r="AT12" s="364">
        <v>0</v>
      </c>
      <c r="AU12" s="364">
        <v>0</v>
      </c>
      <c r="AV12" s="364">
        <v>0</v>
      </c>
      <c r="AW12" s="364">
        <v>0</v>
      </c>
      <c r="AX12" s="364">
        <v>0</v>
      </c>
      <c r="AY12" s="364">
        <v>0</v>
      </c>
      <c r="AZ12" s="364">
        <v>0</v>
      </c>
      <c r="BA12" s="364">
        <v>0</v>
      </c>
      <c r="BB12" s="364">
        <v>0</v>
      </c>
      <c r="BC12" s="373">
        <v>0</v>
      </c>
      <c r="BD12" s="364" t="s">
        <v>405</v>
      </c>
      <c r="BE12" s="364" t="s">
        <v>405</v>
      </c>
      <c r="BF12" s="364" t="s">
        <v>405</v>
      </c>
      <c r="BG12" s="364" t="s">
        <v>405</v>
      </c>
      <c r="BH12" s="364">
        <v>2379.5925143374584</v>
      </c>
      <c r="BI12" s="364">
        <v>1837.3630975898855</v>
      </c>
      <c r="BJ12" s="364">
        <v>1488.0812530592266</v>
      </c>
      <c r="BK12" s="364">
        <v>1240.0749327219526</v>
      </c>
      <c r="BL12" s="364">
        <v>1019.2297363963041</v>
      </c>
      <c r="BM12" s="364">
        <v>573.42465157263109</v>
      </c>
      <c r="BN12" s="364">
        <v>385.58487222799226</v>
      </c>
      <c r="BO12" s="364">
        <v>257.83000969421636</v>
      </c>
      <c r="BP12" s="364">
        <v>181.74617268748545</v>
      </c>
      <c r="BQ12" s="364">
        <v>126.36562807856818</v>
      </c>
      <c r="BR12" s="364">
        <v>93.6580137692699</v>
      </c>
      <c r="BS12" s="364">
        <v>62.747404987093589</v>
      </c>
      <c r="BT12" s="364">
        <v>46.221046769974315</v>
      </c>
      <c r="BU12" s="364">
        <v>33.137810044803572</v>
      </c>
      <c r="BV12" s="364">
        <v>25.367637799262493</v>
      </c>
      <c r="BW12" s="364">
        <v>19.789564578646964</v>
      </c>
      <c r="BX12" s="373">
        <v>15.43729044594977</v>
      </c>
      <c r="BY12" s="373">
        <v>12.559143256777348</v>
      </c>
      <c r="BZ12" s="365">
        <v>9.9538406584469552</v>
      </c>
    </row>
    <row r="13" spans="1:78" s="51" customFormat="1" x14ac:dyDescent="0.35">
      <c r="A13" s="44"/>
      <c r="B13" s="419" t="s">
        <v>361</v>
      </c>
      <c r="C13" s="417"/>
      <c r="D13" s="364">
        <v>0</v>
      </c>
      <c r="E13" s="364">
        <v>0</v>
      </c>
      <c r="F13" s="364">
        <v>0</v>
      </c>
      <c r="G13" s="364">
        <v>0</v>
      </c>
      <c r="H13" s="364">
        <v>0</v>
      </c>
      <c r="I13" s="364">
        <v>0</v>
      </c>
      <c r="J13" s="364">
        <v>0</v>
      </c>
      <c r="K13" s="364">
        <v>0</v>
      </c>
      <c r="L13" s="364">
        <v>0</v>
      </c>
      <c r="M13" s="364">
        <v>0</v>
      </c>
      <c r="N13" s="364">
        <v>0</v>
      </c>
      <c r="O13" s="364">
        <v>0</v>
      </c>
      <c r="P13" s="364">
        <v>0</v>
      </c>
      <c r="Q13" s="364">
        <v>0</v>
      </c>
      <c r="R13" s="364">
        <v>0</v>
      </c>
      <c r="S13" s="364">
        <v>0</v>
      </c>
      <c r="T13" s="364">
        <v>0</v>
      </c>
      <c r="U13" s="364">
        <v>0</v>
      </c>
      <c r="V13" s="364">
        <v>0</v>
      </c>
      <c r="W13" s="364">
        <v>0</v>
      </c>
      <c r="X13" s="364">
        <v>0</v>
      </c>
      <c r="Y13" s="364">
        <v>0</v>
      </c>
      <c r="Z13" s="364">
        <v>0</v>
      </c>
      <c r="AA13" s="364">
        <v>0</v>
      </c>
      <c r="AB13" s="364">
        <v>0</v>
      </c>
      <c r="AC13" s="364">
        <v>0</v>
      </c>
      <c r="AD13" s="364">
        <v>0</v>
      </c>
      <c r="AE13" s="364">
        <v>0</v>
      </c>
      <c r="AF13" s="364">
        <v>0</v>
      </c>
      <c r="AG13" s="364">
        <v>0</v>
      </c>
      <c r="AH13" s="364">
        <v>0</v>
      </c>
      <c r="AI13" s="364">
        <v>0</v>
      </c>
      <c r="AJ13" s="364">
        <v>0</v>
      </c>
      <c r="AK13" s="364">
        <v>0</v>
      </c>
      <c r="AL13" s="364">
        <v>0</v>
      </c>
      <c r="AM13" s="364">
        <v>0</v>
      </c>
      <c r="AN13" s="364">
        <v>0</v>
      </c>
      <c r="AO13" s="364">
        <v>0</v>
      </c>
      <c r="AP13" s="364">
        <v>0</v>
      </c>
      <c r="AQ13" s="364">
        <v>0</v>
      </c>
      <c r="AR13" s="364">
        <v>0</v>
      </c>
      <c r="AS13" s="364">
        <v>0</v>
      </c>
      <c r="AT13" s="364">
        <v>0</v>
      </c>
      <c r="AU13" s="364">
        <v>0</v>
      </c>
      <c r="AV13" s="364">
        <v>0</v>
      </c>
      <c r="AW13" s="364">
        <v>0</v>
      </c>
      <c r="AX13" s="364">
        <v>0</v>
      </c>
      <c r="AY13" s="364">
        <v>0</v>
      </c>
      <c r="AZ13" s="364">
        <v>0</v>
      </c>
      <c r="BA13" s="364">
        <v>0</v>
      </c>
      <c r="BB13" s="364">
        <v>0</v>
      </c>
      <c r="BC13" s="373">
        <v>0</v>
      </c>
      <c r="BD13" s="364" t="s">
        <v>405</v>
      </c>
      <c r="BE13" s="364" t="s">
        <v>405</v>
      </c>
      <c r="BF13" s="364" t="s">
        <v>405</v>
      </c>
      <c r="BG13" s="364" t="s">
        <v>405</v>
      </c>
      <c r="BH13" s="364">
        <v>108.83791125867793</v>
      </c>
      <c r="BI13" s="364">
        <v>84.832082180956149</v>
      </c>
      <c r="BJ13" s="364">
        <v>70.239843367596663</v>
      </c>
      <c r="BK13" s="364">
        <v>68.477590995732768</v>
      </c>
      <c r="BL13" s="364">
        <v>59.825526478595897</v>
      </c>
      <c r="BM13" s="364">
        <v>37.890873225309555</v>
      </c>
      <c r="BN13" s="364">
        <v>34.892677098735192</v>
      </c>
      <c r="BO13" s="364">
        <v>32.84295600845541</v>
      </c>
      <c r="BP13" s="364">
        <v>29.407138962203199</v>
      </c>
      <c r="BQ13" s="364">
        <v>23.850722843434482</v>
      </c>
      <c r="BR13" s="364">
        <v>17.51898625593866</v>
      </c>
      <c r="BS13" s="364">
        <v>13.637146263672321</v>
      </c>
      <c r="BT13" s="364">
        <v>11.307829682757156</v>
      </c>
      <c r="BU13" s="364">
        <v>8.4965194431752433</v>
      </c>
      <c r="BV13" s="364">
        <v>6.3993932269150848</v>
      </c>
      <c r="BW13" s="364">
        <v>4.879663589904621</v>
      </c>
      <c r="BX13" s="373">
        <v>3.6879159382430591</v>
      </c>
      <c r="BY13" s="373">
        <v>2.7661505110342497</v>
      </c>
      <c r="BZ13" s="365">
        <v>2.0915324754369684</v>
      </c>
    </row>
    <row r="14" spans="1:78" s="51" customFormat="1" x14ac:dyDescent="0.35">
      <c r="A14" s="44"/>
      <c r="B14" s="419" t="s">
        <v>503</v>
      </c>
      <c r="C14" s="417"/>
      <c r="D14" s="364">
        <v>0</v>
      </c>
      <c r="E14" s="364">
        <v>0</v>
      </c>
      <c r="F14" s="364">
        <v>0</v>
      </c>
      <c r="G14" s="364">
        <v>0</v>
      </c>
      <c r="H14" s="364">
        <v>0</v>
      </c>
      <c r="I14" s="364">
        <v>0</v>
      </c>
      <c r="J14" s="364">
        <v>0</v>
      </c>
      <c r="K14" s="364">
        <v>0</v>
      </c>
      <c r="L14" s="364">
        <v>0</v>
      </c>
      <c r="M14" s="364">
        <v>0</v>
      </c>
      <c r="N14" s="364">
        <v>0</v>
      </c>
      <c r="O14" s="364">
        <v>0</v>
      </c>
      <c r="P14" s="364">
        <v>0</v>
      </c>
      <c r="Q14" s="364">
        <v>0</v>
      </c>
      <c r="R14" s="364">
        <v>0</v>
      </c>
      <c r="S14" s="364">
        <v>0</v>
      </c>
      <c r="T14" s="364">
        <v>0</v>
      </c>
      <c r="U14" s="364">
        <v>0</v>
      </c>
      <c r="V14" s="364">
        <v>0</v>
      </c>
      <c r="W14" s="364">
        <v>0</v>
      </c>
      <c r="X14" s="364">
        <v>0</v>
      </c>
      <c r="Y14" s="364">
        <v>0</v>
      </c>
      <c r="Z14" s="364">
        <v>0</v>
      </c>
      <c r="AA14" s="364">
        <v>0</v>
      </c>
      <c r="AB14" s="364">
        <v>0</v>
      </c>
      <c r="AC14" s="364">
        <v>0</v>
      </c>
      <c r="AD14" s="364">
        <v>0</v>
      </c>
      <c r="AE14" s="364">
        <v>0</v>
      </c>
      <c r="AF14" s="364">
        <v>0</v>
      </c>
      <c r="AG14" s="364">
        <v>0</v>
      </c>
      <c r="AH14" s="364">
        <v>0</v>
      </c>
      <c r="AI14" s="364">
        <v>0</v>
      </c>
      <c r="AJ14" s="364">
        <v>0</v>
      </c>
      <c r="AK14" s="364">
        <v>0</v>
      </c>
      <c r="AL14" s="364">
        <v>0</v>
      </c>
      <c r="AM14" s="364">
        <v>0</v>
      </c>
      <c r="AN14" s="364">
        <v>0</v>
      </c>
      <c r="AO14" s="364">
        <v>0</v>
      </c>
      <c r="AP14" s="364">
        <v>0</v>
      </c>
      <c r="AQ14" s="364">
        <v>0</v>
      </c>
      <c r="AR14" s="364">
        <v>0</v>
      </c>
      <c r="AS14" s="364">
        <v>0</v>
      </c>
      <c r="AT14" s="364">
        <v>0</v>
      </c>
      <c r="AU14" s="364">
        <v>0</v>
      </c>
      <c r="AV14" s="364">
        <v>0</v>
      </c>
      <c r="AW14" s="364">
        <v>0</v>
      </c>
      <c r="AX14" s="364">
        <v>0</v>
      </c>
      <c r="AY14" s="364">
        <v>0</v>
      </c>
      <c r="AZ14" s="364">
        <v>0</v>
      </c>
      <c r="BA14" s="364">
        <v>0</v>
      </c>
      <c r="BB14" s="364">
        <v>0</v>
      </c>
      <c r="BC14" s="373">
        <v>0</v>
      </c>
      <c r="BD14" s="364" t="s">
        <v>405</v>
      </c>
      <c r="BE14" s="364" t="s">
        <v>405</v>
      </c>
      <c r="BF14" s="364" t="s">
        <v>405</v>
      </c>
      <c r="BG14" s="364" t="s">
        <v>405</v>
      </c>
      <c r="BH14" s="364">
        <v>26.714760036220948</v>
      </c>
      <c r="BI14" s="364">
        <v>21.956538917423945</v>
      </c>
      <c r="BJ14" s="364">
        <v>18.06167400881057</v>
      </c>
      <c r="BK14" s="364">
        <v>15.008615164740581</v>
      </c>
      <c r="BL14" s="364">
        <v>14.644056975556003</v>
      </c>
      <c r="BM14" s="364">
        <v>8.1914164021072455</v>
      </c>
      <c r="BN14" s="364">
        <v>7.1376212825039191</v>
      </c>
      <c r="BO14" s="364">
        <v>5.4817399669702063</v>
      </c>
      <c r="BP14" s="364">
        <v>4.8540701082483499</v>
      </c>
      <c r="BQ14" s="364">
        <v>1.3964088883836361</v>
      </c>
      <c r="BR14" s="364">
        <v>2.170843054590887</v>
      </c>
      <c r="BS14" s="364">
        <v>1.7855989936264505</v>
      </c>
      <c r="BT14" s="364">
        <v>1.1217085278945007</v>
      </c>
      <c r="BU14" s="364">
        <v>0.97347253131901579</v>
      </c>
      <c r="BV14" s="364">
        <v>0.91435549725180087</v>
      </c>
      <c r="BW14" s="364">
        <v>0.83367813273558955</v>
      </c>
      <c r="BX14" s="373">
        <v>0.7816093925700397</v>
      </c>
      <c r="BY14" s="373">
        <v>0.75191277010578617</v>
      </c>
      <c r="BZ14" s="365">
        <v>0.76312737262109842</v>
      </c>
    </row>
    <row r="15" spans="1:78" s="51" customFormat="1" ht="24.75" customHeight="1" x14ac:dyDescent="0.35">
      <c r="A15" s="44"/>
      <c r="B15" s="265" t="s">
        <v>505</v>
      </c>
      <c r="C15" s="119"/>
      <c r="D15" s="364">
        <f>SUM(D16:D19)</f>
        <v>0</v>
      </c>
      <c r="E15" s="364">
        <f t="shared" ref="E15:BP15" si="5">SUM(E16:E19)</f>
        <v>0</v>
      </c>
      <c r="F15" s="364">
        <f t="shared" si="5"/>
        <v>0</v>
      </c>
      <c r="G15" s="364">
        <f t="shared" si="5"/>
        <v>0</v>
      </c>
      <c r="H15" s="364">
        <f t="shared" si="5"/>
        <v>0</v>
      </c>
      <c r="I15" s="364">
        <f t="shared" si="5"/>
        <v>0</v>
      </c>
      <c r="J15" s="364">
        <f t="shared" si="5"/>
        <v>0</v>
      </c>
      <c r="K15" s="364">
        <f t="shared" si="5"/>
        <v>0</v>
      </c>
      <c r="L15" s="364">
        <f t="shared" si="5"/>
        <v>0</v>
      </c>
      <c r="M15" s="364">
        <f t="shared" si="5"/>
        <v>0</v>
      </c>
      <c r="N15" s="364">
        <f t="shared" si="5"/>
        <v>0</v>
      </c>
      <c r="O15" s="364">
        <f t="shared" si="5"/>
        <v>0</v>
      </c>
      <c r="P15" s="364">
        <f t="shared" si="5"/>
        <v>0</v>
      </c>
      <c r="Q15" s="364">
        <f t="shared" si="5"/>
        <v>0</v>
      </c>
      <c r="R15" s="364">
        <f t="shared" si="5"/>
        <v>0</v>
      </c>
      <c r="S15" s="364">
        <f t="shared" si="5"/>
        <v>0</v>
      </c>
      <c r="T15" s="364">
        <f t="shared" si="5"/>
        <v>0</v>
      </c>
      <c r="U15" s="364">
        <f t="shared" si="5"/>
        <v>0</v>
      </c>
      <c r="V15" s="364">
        <f t="shared" si="5"/>
        <v>0</v>
      </c>
      <c r="W15" s="364">
        <f t="shared" si="5"/>
        <v>0</v>
      </c>
      <c r="X15" s="364">
        <f t="shared" si="5"/>
        <v>0</v>
      </c>
      <c r="Y15" s="364">
        <f t="shared" si="5"/>
        <v>0</v>
      </c>
      <c r="Z15" s="364">
        <f t="shared" si="5"/>
        <v>0</v>
      </c>
      <c r="AA15" s="364">
        <f t="shared" si="5"/>
        <v>0</v>
      </c>
      <c r="AB15" s="364">
        <f t="shared" si="5"/>
        <v>0</v>
      </c>
      <c r="AC15" s="364">
        <f t="shared" si="5"/>
        <v>0</v>
      </c>
      <c r="AD15" s="364">
        <f t="shared" si="5"/>
        <v>0</v>
      </c>
      <c r="AE15" s="364">
        <f t="shared" si="5"/>
        <v>0</v>
      </c>
      <c r="AF15" s="364">
        <f t="shared" si="5"/>
        <v>0</v>
      </c>
      <c r="AG15" s="364">
        <f t="shared" si="5"/>
        <v>0</v>
      </c>
      <c r="AH15" s="364">
        <f t="shared" si="5"/>
        <v>0</v>
      </c>
      <c r="AI15" s="364">
        <f t="shared" si="5"/>
        <v>0</v>
      </c>
      <c r="AJ15" s="364">
        <f t="shared" si="5"/>
        <v>0</v>
      </c>
      <c r="AK15" s="364">
        <f t="shared" si="5"/>
        <v>0</v>
      </c>
      <c r="AL15" s="364">
        <f t="shared" si="5"/>
        <v>0</v>
      </c>
      <c r="AM15" s="364">
        <f t="shared" si="5"/>
        <v>0</v>
      </c>
      <c r="AN15" s="364">
        <f t="shared" si="5"/>
        <v>0</v>
      </c>
      <c r="AO15" s="364">
        <f t="shared" si="5"/>
        <v>0</v>
      </c>
      <c r="AP15" s="364">
        <f t="shared" si="5"/>
        <v>0</v>
      </c>
      <c r="AQ15" s="364">
        <f t="shared" si="5"/>
        <v>0</v>
      </c>
      <c r="AR15" s="364">
        <f t="shared" si="5"/>
        <v>0</v>
      </c>
      <c r="AS15" s="364">
        <f t="shared" si="5"/>
        <v>0</v>
      </c>
      <c r="AT15" s="364">
        <f t="shared" si="5"/>
        <v>0</v>
      </c>
      <c r="AU15" s="364">
        <f t="shared" si="5"/>
        <v>0</v>
      </c>
      <c r="AV15" s="364">
        <f t="shared" si="5"/>
        <v>0</v>
      </c>
      <c r="AW15" s="364">
        <f t="shared" si="5"/>
        <v>0</v>
      </c>
      <c r="AX15" s="364">
        <f t="shared" si="5"/>
        <v>0</v>
      </c>
      <c r="AY15" s="364">
        <f t="shared" si="5"/>
        <v>0</v>
      </c>
      <c r="AZ15" s="364">
        <f t="shared" si="5"/>
        <v>0</v>
      </c>
      <c r="BA15" s="364">
        <f t="shared" si="5"/>
        <v>0</v>
      </c>
      <c r="BB15" s="364">
        <f t="shared" si="5"/>
        <v>0</v>
      </c>
      <c r="BC15" s="373">
        <f t="shared" si="5"/>
        <v>0</v>
      </c>
      <c r="BD15" s="364">
        <f t="shared" si="5"/>
        <v>0</v>
      </c>
      <c r="BE15" s="364">
        <f t="shared" si="5"/>
        <v>0</v>
      </c>
      <c r="BF15" s="364">
        <f t="shared" si="5"/>
        <v>0</v>
      </c>
      <c r="BG15" s="364">
        <f t="shared" si="5"/>
        <v>0</v>
      </c>
      <c r="BH15" s="364">
        <f t="shared" si="5"/>
        <v>6750.9130000000005</v>
      </c>
      <c r="BI15" s="364">
        <f t="shared" si="5"/>
        <v>6623.9960046049991</v>
      </c>
      <c r="BJ15" s="364">
        <f t="shared" si="5"/>
        <v>6788.7708489099996</v>
      </c>
      <c r="BK15" s="364">
        <f t="shared" si="5"/>
        <v>7290.4738887753147</v>
      </c>
      <c r="BL15" s="364">
        <f t="shared" si="5"/>
        <v>7229.0433295422672</v>
      </c>
      <c r="BM15" s="364">
        <f t="shared" si="5"/>
        <v>7496.7875480742005</v>
      </c>
      <c r="BN15" s="364">
        <f t="shared" si="5"/>
        <v>7223.176291958669</v>
      </c>
      <c r="BO15" s="364">
        <f t="shared" si="5"/>
        <v>6546.1577279129015</v>
      </c>
      <c r="BP15" s="364">
        <f t="shared" si="5"/>
        <v>5016.643644782459</v>
      </c>
      <c r="BQ15" s="364">
        <f t="shared" ref="BQ15:BU15" si="6">SUM(BQ16:BQ19)</f>
        <v>3410.651326137533</v>
      </c>
      <c r="BR15" s="364">
        <f t="shared" si="6"/>
        <v>2773.9850550374176</v>
      </c>
      <c r="BS15" s="364">
        <f t="shared" si="6"/>
        <v>2458.8870452877054</v>
      </c>
      <c r="BT15" s="364">
        <f t="shared" si="6"/>
        <v>2172.7023094668452</v>
      </c>
      <c r="BU15" s="364">
        <f t="shared" si="6"/>
        <v>2102.1981444126773</v>
      </c>
      <c r="BV15" s="364">
        <f>SUM(BV16:BV19)</f>
        <v>2151.1558747540748</v>
      </c>
      <c r="BW15" s="364">
        <f>SUM(BW16:BW19)</f>
        <v>2110.521457105398</v>
      </c>
      <c r="BX15" s="373">
        <f>SUM(BX16:BX19)</f>
        <v>2095.3714612467234</v>
      </c>
      <c r="BY15" s="373">
        <f>SUM(BY16:BY19)</f>
        <v>2114.5454680635144</v>
      </c>
      <c r="BZ15" s="365">
        <f>SUM(BZ16:BZ19)</f>
        <v>2189.5034537370057</v>
      </c>
    </row>
    <row r="16" spans="1:78" s="51" customFormat="1" x14ac:dyDescent="0.35">
      <c r="A16" s="44"/>
      <c r="B16" s="419" t="s">
        <v>501</v>
      </c>
      <c r="C16" s="417"/>
      <c r="D16" s="364" t="s">
        <v>405</v>
      </c>
      <c r="E16" s="364" t="s">
        <v>405</v>
      </c>
      <c r="F16" s="364" t="s">
        <v>405</v>
      </c>
      <c r="G16" s="364" t="s">
        <v>405</v>
      </c>
      <c r="H16" s="364" t="s">
        <v>405</v>
      </c>
      <c r="I16" s="364" t="s">
        <v>405</v>
      </c>
      <c r="J16" s="364" t="s">
        <v>405</v>
      </c>
      <c r="K16" s="364" t="s">
        <v>405</v>
      </c>
      <c r="L16" s="364" t="s">
        <v>405</v>
      </c>
      <c r="M16" s="364" t="s">
        <v>405</v>
      </c>
      <c r="N16" s="364" t="s">
        <v>405</v>
      </c>
      <c r="O16" s="364" t="s">
        <v>405</v>
      </c>
      <c r="P16" s="364" t="s">
        <v>405</v>
      </c>
      <c r="Q16" s="364" t="s">
        <v>405</v>
      </c>
      <c r="R16" s="364" t="s">
        <v>405</v>
      </c>
      <c r="S16" s="364" t="s">
        <v>405</v>
      </c>
      <c r="T16" s="364" t="s">
        <v>405</v>
      </c>
      <c r="U16" s="364" t="s">
        <v>405</v>
      </c>
      <c r="V16" s="364" t="s">
        <v>405</v>
      </c>
      <c r="W16" s="364" t="s">
        <v>405</v>
      </c>
      <c r="X16" s="364" t="s">
        <v>405</v>
      </c>
      <c r="Y16" s="364" t="s">
        <v>405</v>
      </c>
      <c r="Z16" s="364" t="s">
        <v>405</v>
      </c>
      <c r="AA16" s="364" t="s">
        <v>405</v>
      </c>
      <c r="AB16" s="364" t="s">
        <v>405</v>
      </c>
      <c r="AC16" s="364" t="s">
        <v>405</v>
      </c>
      <c r="AD16" s="364" t="s">
        <v>405</v>
      </c>
      <c r="AE16" s="364" t="s">
        <v>405</v>
      </c>
      <c r="AF16" s="364" t="s">
        <v>405</v>
      </c>
      <c r="AG16" s="364" t="s">
        <v>405</v>
      </c>
      <c r="AH16" s="364" t="s">
        <v>405</v>
      </c>
      <c r="AI16" s="364" t="s">
        <v>405</v>
      </c>
      <c r="AJ16" s="364" t="s">
        <v>405</v>
      </c>
      <c r="AK16" s="364" t="s">
        <v>405</v>
      </c>
      <c r="AL16" s="364" t="s">
        <v>405</v>
      </c>
      <c r="AM16" s="364" t="s">
        <v>405</v>
      </c>
      <c r="AN16" s="364" t="s">
        <v>405</v>
      </c>
      <c r="AO16" s="364" t="s">
        <v>405</v>
      </c>
      <c r="AP16" s="364" t="s">
        <v>405</v>
      </c>
      <c r="AQ16" s="364" t="s">
        <v>405</v>
      </c>
      <c r="AR16" s="364" t="s">
        <v>405</v>
      </c>
      <c r="AS16" s="364" t="s">
        <v>405</v>
      </c>
      <c r="AT16" s="364" t="s">
        <v>405</v>
      </c>
      <c r="AU16" s="364" t="s">
        <v>405</v>
      </c>
      <c r="AV16" s="364" t="s">
        <v>405</v>
      </c>
      <c r="AW16" s="364" t="s">
        <v>405</v>
      </c>
      <c r="AX16" s="364" t="s">
        <v>405</v>
      </c>
      <c r="AY16" s="364" t="s">
        <v>405</v>
      </c>
      <c r="AZ16" s="364" t="s">
        <v>405</v>
      </c>
      <c r="BA16" s="364" t="s">
        <v>405</v>
      </c>
      <c r="BB16" s="364" t="s">
        <v>405</v>
      </c>
      <c r="BC16" s="373" t="s">
        <v>405</v>
      </c>
      <c r="BD16" s="364" t="s">
        <v>405</v>
      </c>
      <c r="BE16" s="364" t="s">
        <v>405</v>
      </c>
      <c r="BF16" s="364" t="s">
        <v>405</v>
      </c>
      <c r="BG16" s="364" t="s">
        <v>405</v>
      </c>
      <c r="BH16" s="364">
        <f t="shared" ref="BH16:BZ19" si="7">BH6-BH11</f>
        <v>3953.7842532317363</v>
      </c>
      <c r="BI16" s="364">
        <f t="shared" si="7"/>
        <v>3950.3417630533431</v>
      </c>
      <c r="BJ16" s="364">
        <f t="shared" si="7"/>
        <v>4100.6338335056571</v>
      </c>
      <c r="BK16" s="364">
        <f t="shared" si="7"/>
        <v>4642.9075633741932</v>
      </c>
      <c r="BL16" s="364">
        <f t="shared" si="7"/>
        <v>4736.7609194848892</v>
      </c>
      <c r="BM16" s="364">
        <f t="shared" si="7"/>
        <v>4727.4545740895683</v>
      </c>
      <c r="BN16" s="364">
        <f t="shared" si="7"/>
        <v>4429.407313899017</v>
      </c>
      <c r="BO16" s="364">
        <f t="shared" si="7"/>
        <v>3887.3832286672528</v>
      </c>
      <c r="BP16" s="364">
        <f t="shared" si="7"/>
        <v>2413.1440646750539</v>
      </c>
      <c r="BQ16" s="364">
        <f t="shared" si="7"/>
        <v>971.08783031723078</v>
      </c>
      <c r="BR16" s="364">
        <f t="shared" si="7"/>
        <v>453.69977783281934</v>
      </c>
      <c r="BS16" s="364">
        <f t="shared" si="7"/>
        <v>230.52414214730601</v>
      </c>
      <c r="BT16" s="364">
        <f t="shared" si="7"/>
        <v>90.480778270617463</v>
      </c>
      <c r="BU16" s="364">
        <f t="shared" si="7"/>
        <v>19.636624122801603</v>
      </c>
      <c r="BV16" s="364">
        <f t="shared" si="7"/>
        <v>0</v>
      </c>
      <c r="BW16" s="364">
        <f t="shared" si="7"/>
        <v>0</v>
      </c>
      <c r="BX16" s="373">
        <f t="shared" si="7"/>
        <v>0</v>
      </c>
      <c r="BY16" s="373">
        <f t="shared" si="7"/>
        <v>0</v>
      </c>
      <c r="BZ16" s="365">
        <f t="shared" si="7"/>
        <v>0</v>
      </c>
    </row>
    <row r="17" spans="1:78" s="51" customFormat="1" x14ac:dyDescent="0.35">
      <c r="A17" s="44"/>
      <c r="B17" s="119" t="s">
        <v>506</v>
      </c>
      <c r="C17" s="265"/>
      <c r="D17" s="364" t="s">
        <v>405</v>
      </c>
      <c r="E17" s="364" t="s">
        <v>405</v>
      </c>
      <c r="F17" s="364" t="s">
        <v>405</v>
      </c>
      <c r="G17" s="364" t="s">
        <v>405</v>
      </c>
      <c r="H17" s="364" t="s">
        <v>405</v>
      </c>
      <c r="I17" s="364" t="s">
        <v>405</v>
      </c>
      <c r="J17" s="364" t="s">
        <v>405</v>
      </c>
      <c r="K17" s="364" t="s">
        <v>405</v>
      </c>
      <c r="L17" s="364" t="s">
        <v>405</v>
      </c>
      <c r="M17" s="364" t="s">
        <v>405</v>
      </c>
      <c r="N17" s="364" t="s">
        <v>405</v>
      </c>
      <c r="O17" s="364" t="s">
        <v>405</v>
      </c>
      <c r="P17" s="364" t="s">
        <v>405</v>
      </c>
      <c r="Q17" s="364" t="s">
        <v>405</v>
      </c>
      <c r="R17" s="364" t="s">
        <v>405</v>
      </c>
      <c r="S17" s="364" t="s">
        <v>405</v>
      </c>
      <c r="T17" s="364" t="s">
        <v>405</v>
      </c>
      <c r="U17" s="364" t="s">
        <v>405</v>
      </c>
      <c r="V17" s="364" t="s">
        <v>405</v>
      </c>
      <c r="W17" s="364" t="s">
        <v>405</v>
      </c>
      <c r="X17" s="364" t="s">
        <v>405</v>
      </c>
      <c r="Y17" s="364" t="s">
        <v>405</v>
      </c>
      <c r="Z17" s="364" t="s">
        <v>405</v>
      </c>
      <c r="AA17" s="364" t="s">
        <v>405</v>
      </c>
      <c r="AB17" s="364" t="s">
        <v>405</v>
      </c>
      <c r="AC17" s="364" t="s">
        <v>405</v>
      </c>
      <c r="AD17" s="364" t="s">
        <v>405</v>
      </c>
      <c r="AE17" s="364" t="s">
        <v>405</v>
      </c>
      <c r="AF17" s="364" t="s">
        <v>405</v>
      </c>
      <c r="AG17" s="364" t="s">
        <v>405</v>
      </c>
      <c r="AH17" s="364" t="s">
        <v>405</v>
      </c>
      <c r="AI17" s="364" t="s">
        <v>405</v>
      </c>
      <c r="AJ17" s="364" t="s">
        <v>405</v>
      </c>
      <c r="AK17" s="364" t="s">
        <v>405</v>
      </c>
      <c r="AL17" s="364" t="s">
        <v>405</v>
      </c>
      <c r="AM17" s="364" t="s">
        <v>405</v>
      </c>
      <c r="AN17" s="364" t="s">
        <v>405</v>
      </c>
      <c r="AO17" s="364" t="s">
        <v>405</v>
      </c>
      <c r="AP17" s="364" t="s">
        <v>405</v>
      </c>
      <c r="AQ17" s="364" t="s">
        <v>405</v>
      </c>
      <c r="AR17" s="364" t="s">
        <v>405</v>
      </c>
      <c r="AS17" s="364" t="s">
        <v>405</v>
      </c>
      <c r="AT17" s="364" t="s">
        <v>405</v>
      </c>
      <c r="AU17" s="364" t="s">
        <v>405</v>
      </c>
      <c r="AV17" s="364" t="s">
        <v>405</v>
      </c>
      <c r="AW17" s="364" t="s">
        <v>405</v>
      </c>
      <c r="AX17" s="364" t="s">
        <v>405</v>
      </c>
      <c r="AY17" s="364" t="s">
        <v>405</v>
      </c>
      <c r="AZ17" s="364" t="s">
        <v>405</v>
      </c>
      <c r="BA17" s="364" t="s">
        <v>405</v>
      </c>
      <c r="BB17" s="364" t="s">
        <v>405</v>
      </c>
      <c r="BC17" s="373" t="s">
        <v>405</v>
      </c>
      <c r="BD17" s="364" t="s">
        <v>405</v>
      </c>
      <c r="BE17" s="364" t="s">
        <v>405</v>
      </c>
      <c r="BF17" s="364" t="s">
        <v>405</v>
      </c>
      <c r="BG17" s="364" t="s">
        <v>405</v>
      </c>
      <c r="BH17" s="364">
        <f t="shared" si="7"/>
        <v>2217.1601861909335</v>
      </c>
      <c r="BI17" s="364">
        <f t="shared" si="7"/>
        <v>2105.6454449380922</v>
      </c>
      <c r="BJ17" s="364">
        <f t="shared" si="7"/>
        <v>2116.3850352606423</v>
      </c>
      <c r="BK17" s="364">
        <f t="shared" si="7"/>
        <v>2145.6769502982315</v>
      </c>
      <c r="BL17" s="364">
        <f t="shared" si="7"/>
        <v>2042.0937964678544</v>
      </c>
      <c r="BM17" s="364">
        <f t="shared" si="7"/>
        <v>2268.9005564261188</v>
      </c>
      <c r="BN17" s="364">
        <f t="shared" si="7"/>
        <v>2200.6879547325525</v>
      </c>
      <c r="BO17" s="364">
        <f t="shared" si="7"/>
        <v>2046.557400271515</v>
      </c>
      <c r="BP17" s="364">
        <f t="shared" si="7"/>
        <v>1928.7480865398493</v>
      </c>
      <c r="BQ17" s="364">
        <f t="shared" si="7"/>
        <v>1730.1651089447923</v>
      </c>
      <c r="BR17" s="364">
        <f t="shared" si="7"/>
        <v>1605.1906213365639</v>
      </c>
      <c r="BS17" s="364">
        <f t="shared" si="7"/>
        <v>1495.9789991242774</v>
      </c>
      <c r="BT17" s="364">
        <f t="shared" si="7"/>
        <v>1356.8615336968189</v>
      </c>
      <c r="BU17" s="364">
        <f t="shared" si="7"/>
        <v>1318.5063703972578</v>
      </c>
      <c r="BV17" s="364">
        <f t="shared" si="7"/>
        <v>1317.2353320221439</v>
      </c>
      <c r="BW17" s="364">
        <f t="shared" si="7"/>
        <v>1223.8736271850362</v>
      </c>
      <c r="BX17" s="373">
        <f t="shared" si="7"/>
        <v>1155.8657034121047</v>
      </c>
      <c r="BY17" s="373">
        <f t="shared" si="7"/>
        <v>1116.9007850016121</v>
      </c>
      <c r="BZ17" s="365">
        <f t="shared" si="7"/>
        <v>1122.340034961542</v>
      </c>
    </row>
    <row r="18" spans="1:78" s="51" customFormat="1" x14ac:dyDescent="0.35">
      <c r="A18" s="44"/>
      <c r="B18" s="419" t="s">
        <v>361</v>
      </c>
      <c r="C18" s="417"/>
      <c r="D18" s="364" t="s">
        <v>405</v>
      </c>
      <c r="E18" s="364" t="s">
        <v>405</v>
      </c>
      <c r="F18" s="364" t="s">
        <v>405</v>
      </c>
      <c r="G18" s="364" t="s">
        <v>405</v>
      </c>
      <c r="H18" s="364" t="s">
        <v>405</v>
      </c>
      <c r="I18" s="364" t="s">
        <v>405</v>
      </c>
      <c r="J18" s="364" t="s">
        <v>405</v>
      </c>
      <c r="K18" s="364" t="s">
        <v>405</v>
      </c>
      <c r="L18" s="364" t="s">
        <v>405</v>
      </c>
      <c r="M18" s="364" t="s">
        <v>405</v>
      </c>
      <c r="N18" s="364" t="s">
        <v>405</v>
      </c>
      <c r="O18" s="364" t="s">
        <v>405</v>
      </c>
      <c r="P18" s="364" t="s">
        <v>405</v>
      </c>
      <c r="Q18" s="364" t="s">
        <v>405</v>
      </c>
      <c r="R18" s="364" t="s">
        <v>405</v>
      </c>
      <c r="S18" s="364" t="s">
        <v>405</v>
      </c>
      <c r="T18" s="364" t="s">
        <v>405</v>
      </c>
      <c r="U18" s="364" t="s">
        <v>405</v>
      </c>
      <c r="V18" s="364" t="s">
        <v>405</v>
      </c>
      <c r="W18" s="364" t="s">
        <v>405</v>
      </c>
      <c r="X18" s="364" t="s">
        <v>405</v>
      </c>
      <c r="Y18" s="364" t="s">
        <v>405</v>
      </c>
      <c r="Z18" s="364" t="s">
        <v>405</v>
      </c>
      <c r="AA18" s="364" t="s">
        <v>405</v>
      </c>
      <c r="AB18" s="364" t="s">
        <v>405</v>
      </c>
      <c r="AC18" s="364" t="s">
        <v>405</v>
      </c>
      <c r="AD18" s="364" t="s">
        <v>405</v>
      </c>
      <c r="AE18" s="364" t="s">
        <v>405</v>
      </c>
      <c r="AF18" s="364" t="s">
        <v>405</v>
      </c>
      <c r="AG18" s="364" t="s">
        <v>405</v>
      </c>
      <c r="AH18" s="364" t="s">
        <v>405</v>
      </c>
      <c r="AI18" s="364" t="s">
        <v>405</v>
      </c>
      <c r="AJ18" s="364" t="s">
        <v>405</v>
      </c>
      <c r="AK18" s="364" t="s">
        <v>405</v>
      </c>
      <c r="AL18" s="364" t="s">
        <v>405</v>
      </c>
      <c r="AM18" s="364" t="s">
        <v>405</v>
      </c>
      <c r="AN18" s="364" t="s">
        <v>405</v>
      </c>
      <c r="AO18" s="364" t="s">
        <v>405</v>
      </c>
      <c r="AP18" s="364" t="s">
        <v>405</v>
      </c>
      <c r="AQ18" s="364" t="s">
        <v>405</v>
      </c>
      <c r="AR18" s="364" t="s">
        <v>405</v>
      </c>
      <c r="AS18" s="364" t="s">
        <v>405</v>
      </c>
      <c r="AT18" s="364" t="s">
        <v>405</v>
      </c>
      <c r="AU18" s="364" t="s">
        <v>405</v>
      </c>
      <c r="AV18" s="364" t="s">
        <v>405</v>
      </c>
      <c r="AW18" s="364" t="s">
        <v>405</v>
      </c>
      <c r="AX18" s="364" t="s">
        <v>405</v>
      </c>
      <c r="AY18" s="364" t="s">
        <v>405</v>
      </c>
      <c r="AZ18" s="364" t="s">
        <v>405</v>
      </c>
      <c r="BA18" s="364" t="s">
        <v>405</v>
      </c>
      <c r="BB18" s="364" t="s">
        <v>405</v>
      </c>
      <c r="BC18" s="373" t="s">
        <v>405</v>
      </c>
      <c r="BD18" s="364" t="s">
        <v>405</v>
      </c>
      <c r="BE18" s="364" t="s">
        <v>405</v>
      </c>
      <c r="BF18" s="364" t="s">
        <v>405</v>
      </c>
      <c r="BG18" s="364" t="s">
        <v>405</v>
      </c>
      <c r="BH18" s="364">
        <f t="shared" si="7"/>
        <v>219.43185547506562</v>
      </c>
      <c r="BI18" s="364">
        <f t="shared" si="7"/>
        <v>211.47365936339611</v>
      </c>
      <c r="BJ18" s="364">
        <f t="shared" si="7"/>
        <v>220.24564364969797</v>
      </c>
      <c r="BK18" s="364">
        <f t="shared" si="7"/>
        <v>215.2442876571647</v>
      </c>
      <c r="BL18" s="364">
        <f t="shared" si="7"/>
        <v>217.12437521384268</v>
      </c>
      <c r="BM18" s="364">
        <f t="shared" si="7"/>
        <v>266.39427633286368</v>
      </c>
      <c r="BN18" s="364">
        <f t="shared" si="7"/>
        <v>353.35186463254763</v>
      </c>
      <c r="BO18" s="364">
        <f t="shared" si="7"/>
        <v>397.8425642598624</v>
      </c>
      <c r="BP18" s="364">
        <f t="shared" si="7"/>
        <v>478.81074815035748</v>
      </c>
      <c r="BQ18" s="364">
        <f t="shared" si="7"/>
        <v>533.98082063385175</v>
      </c>
      <c r="BR18" s="364">
        <f t="shared" si="7"/>
        <v>567.98082622905065</v>
      </c>
      <c r="BS18" s="364">
        <f t="shared" si="7"/>
        <v>608.65328189247748</v>
      </c>
      <c r="BT18" s="364">
        <f t="shared" si="7"/>
        <v>617.59622719539448</v>
      </c>
      <c r="BU18" s="364">
        <f t="shared" si="7"/>
        <v>664.43978638332726</v>
      </c>
      <c r="BV18" s="364">
        <f t="shared" si="7"/>
        <v>727.07319586293931</v>
      </c>
      <c r="BW18" s="364">
        <f t="shared" si="7"/>
        <v>780.58095196233933</v>
      </c>
      <c r="BX18" s="373">
        <f t="shared" si="7"/>
        <v>831.0759712359062</v>
      </c>
      <c r="BY18" s="373">
        <f t="shared" si="7"/>
        <v>887.34042989122213</v>
      </c>
      <c r="BZ18" s="365">
        <f t="shared" si="7"/>
        <v>953.68457265429822</v>
      </c>
    </row>
    <row r="19" spans="1:78" s="51" customFormat="1" x14ac:dyDescent="0.35">
      <c r="A19" s="44"/>
      <c r="B19" s="419" t="s">
        <v>503</v>
      </c>
      <c r="C19" s="417"/>
      <c r="D19" s="364" t="s">
        <v>405</v>
      </c>
      <c r="E19" s="364" t="s">
        <v>405</v>
      </c>
      <c r="F19" s="364" t="s">
        <v>405</v>
      </c>
      <c r="G19" s="364" t="s">
        <v>405</v>
      </c>
      <c r="H19" s="364" t="s">
        <v>405</v>
      </c>
      <c r="I19" s="364" t="s">
        <v>405</v>
      </c>
      <c r="J19" s="364" t="s">
        <v>405</v>
      </c>
      <c r="K19" s="364" t="s">
        <v>405</v>
      </c>
      <c r="L19" s="364" t="s">
        <v>405</v>
      </c>
      <c r="M19" s="364" t="s">
        <v>405</v>
      </c>
      <c r="N19" s="364" t="s">
        <v>405</v>
      </c>
      <c r="O19" s="364" t="s">
        <v>405</v>
      </c>
      <c r="P19" s="364" t="s">
        <v>405</v>
      </c>
      <c r="Q19" s="364" t="s">
        <v>405</v>
      </c>
      <c r="R19" s="364" t="s">
        <v>405</v>
      </c>
      <c r="S19" s="364" t="s">
        <v>405</v>
      </c>
      <c r="T19" s="364" t="s">
        <v>405</v>
      </c>
      <c r="U19" s="364" t="s">
        <v>405</v>
      </c>
      <c r="V19" s="364" t="s">
        <v>405</v>
      </c>
      <c r="W19" s="364" t="s">
        <v>405</v>
      </c>
      <c r="X19" s="364" t="s">
        <v>405</v>
      </c>
      <c r="Y19" s="364" t="s">
        <v>405</v>
      </c>
      <c r="Z19" s="364" t="s">
        <v>405</v>
      </c>
      <c r="AA19" s="364" t="s">
        <v>405</v>
      </c>
      <c r="AB19" s="364" t="s">
        <v>405</v>
      </c>
      <c r="AC19" s="364" t="s">
        <v>405</v>
      </c>
      <c r="AD19" s="364" t="s">
        <v>405</v>
      </c>
      <c r="AE19" s="364" t="s">
        <v>405</v>
      </c>
      <c r="AF19" s="364" t="s">
        <v>405</v>
      </c>
      <c r="AG19" s="364" t="s">
        <v>405</v>
      </c>
      <c r="AH19" s="364" t="s">
        <v>405</v>
      </c>
      <c r="AI19" s="364" t="s">
        <v>405</v>
      </c>
      <c r="AJ19" s="364" t="s">
        <v>405</v>
      </c>
      <c r="AK19" s="364" t="s">
        <v>405</v>
      </c>
      <c r="AL19" s="364" t="s">
        <v>405</v>
      </c>
      <c r="AM19" s="364" t="s">
        <v>405</v>
      </c>
      <c r="AN19" s="364" t="s">
        <v>405</v>
      </c>
      <c r="AO19" s="364" t="s">
        <v>405</v>
      </c>
      <c r="AP19" s="364" t="s">
        <v>405</v>
      </c>
      <c r="AQ19" s="364" t="s">
        <v>405</v>
      </c>
      <c r="AR19" s="364" t="s">
        <v>405</v>
      </c>
      <c r="AS19" s="364" t="s">
        <v>405</v>
      </c>
      <c r="AT19" s="364" t="s">
        <v>405</v>
      </c>
      <c r="AU19" s="364" t="s">
        <v>405</v>
      </c>
      <c r="AV19" s="364" t="s">
        <v>405</v>
      </c>
      <c r="AW19" s="364" t="s">
        <v>405</v>
      </c>
      <c r="AX19" s="364" t="s">
        <v>405</v>
      </c>
      <c r="AY19" s="364" t="s">
        <v>405</v>
      </c>
      <c r="AZ19" s="364" t="s">
        <v>405</v>
      </c>
      <c r="BA19" s="364" t="s">
        <v>405</v>
      </c>
      <c r="BB19" s="364" t="s">
        <v>405</v>
      </c>
      <c r="BC19" s="373" t="s">
        <v>405</v>
      </c>
      <c r="BD19" s="364" t="s">
        <v>405</v>
      </c>
      <c r="BE19" s="364" t="s">
        <v>405</v>
      </c>
      <c r="BF19" s="364" t="s">
        <v>405</v>
      </c>
      <c r="BG19" s="364" t="s">
        <v>405</v>
      </c>
      <c r="BH19" s="364">
        <f t="shared" si="7"/>
        <v>360.53670510226539</v>
      </c>
      <c r="BI19" s="364">
        <f t="shared" si="7"/>
        <v>356.5351372501683</v>
      </c>
      <c r="BJ19" s="364">
        <f t="shared" si="7"/>
        <v>351.50633649400265</v>
      </c>
      <c r="BK19" s="364">
        <f t="shared" si="7"/>
        <v>286.64508744572544</v>
      </c>
      <c r="BL19" s="364">
        <f t="shared" si="7"/>
        <v>233.06423837568084</v>
      </c>
      <c r="BM19" s="364">
        <f t="shared" si="7"/>
        <v>234.03814122565032</v>
      </c>
      <c r="BN19" s="364">
        <f t="shared" si="7"/>
        <v>239.7291586945517</v>
      </c>
      <c r="BO19" s="364">
        <f t="shared" si="7"/>
        <v>214.37453471427136</v>
      </c>
      <c r="BP19" s="364">
        <f t="shared" si="7"/>
        <v>195.94074541719908</v>
      </c>
      <c r="BQ19" s="364">
        <f t="shared" si="7"/>
        <v>175.41756624165805</v>
      </c>
      <c r="BR19" s="364">
        <f t="shared" si="7"/>
        <v>147.11382963898342</v>
      </c>
      <c r="BS19" s="364">
        <f t="shared" si="7"/>
        <v>123.73062212364462</v>
      </c>
      <c r="BT19" s="364">
        <f t="shared" si="7"/>
        <v>107.76377030401416</v>
      </c>
      <c r="BU19" s="364">
        <f t="shared" si="7"/>
        <v>99.615363509290546</v>
      </c>
      <c r="BV19" s="364">
        <f t="shared" si="7"/>
        <v>106.84734686899176</v>
      </c>
      <c r="BW19" s="364">
        <f t="shared" si="7"/>
        <v>106.06687795802256</v>
      </c>
      <c r="BX19" s="373">
        <f t="shared" si="7"/>
        <v>108.42978659871224</v>
      </c>
      <c r="BY19" s="373">
        <f t="shared" si="7"/>
        <v>110.30425317068027</v>
      </c>
      <c r="BZ19" s="365">
        <f t="shared" si="7"/>
        <v>113.47884612116582</v>
      </c>
    </row>
    <row r="20" spans="1:78" ht="24.75" customHeight="1" x14ac:dyDescent="0.35">
      <c r="A20" s="447"/>
      <c r="B20" s="265" t="s">
        <v>507</v>
      </c>
      <c r="C20" s="44"/>
      <c r="D20" s="364">
        <f>SUM(D25,D26,D27,D28,D23)</f>
        <v>0</v>
      </c>
      <c r="E20" s="364">
        <f t="shared" ref="E20:AG20" si="8">SUM(E25,E26,E27,E28,E23)</f>
        <v>0</v>
      </c>
      <c r="F20" s="364">
        <f t="shared" si="8"/>
        <v>0</v>
      </c>
      <c r="G20" s="364">
        <f t="shared" si="8"/>
        <v>0</v>
      </c>
      <c r="H20" s="364">
        <f t="shared" si="8"/>
        <v>0</v>
      </c>
      <c r="I20" s="364">
        <f t="shared" si="8"/>
        <v>0</v>
      </c>
      <c r="J20" s="364">
        <f t="shared" si="8"/>
        <v>0</v>
      </c>
      <c r="K20" s="364">
        <f t="shared" si="8"/>
        <v>0</v>
      </c>
      <c r="L20" s="364">
        <f t="shared" si="8"/>
        <v>0</v>
      </c>
      <c r="M20" s="364">
        <f t="shared" si="8"/>
        <v>0</v>
      </c>
      <c r="N20" s="364">
        <f t="shared" si="8"/>
        <v>0</v>
      </c>
      <c r="O20" s="364">
        <f t="shared" si="8"/>
        <v>0</v>
      </c>
      <c r="P20" s="364">
        <f t="shared" si="8"/>
        <v>0</v>
      </c>
      <c r="Q20" s="364">
        <f t="shared" si="8"/>
        <v>0</v>
      </c>
      <c r="R20" s="364">
        <f t="shared" si="8"/>
        <v>0</v>
      </c>
      <c r="S20" s="364">
        <f t="shared" si="8"/>
        <v>0</v>
      </c>
      <c r="T20" s="364">
        <f t="shared" si="8"/>
        <v>0</v>
      </c>
      <c r="U20" s="364">
        <f t="shared" si="8"/>
        <v>0</v>
      </c>
      <c r="V20" s="364">
        <f t="shared" si="8"/>
        <v>0</v>
      </c>
      <c r="W20" s="364">
        <f t="shared" si="8"/>
        <v>0</v>
      </c>
      <c r="X20" s="364">
        <f t="shared" si="8"/>
        <v>0</v>
      </c>
      <c r="Y20" s="364">
        <f t="shared" si="8"/>
        <v>0</v>
      </c>
      <c r="Z20" s="364">
        <f t="shared" si="8"/>
        <v>0</v>
      </c>
      <c r="AA20" s="364">
        <f t="shared" si="8"/>
        <v>0</v>
      </c>
      <c r="AB20" s="364">
        <f t="shared" si="8"/>
        <v>0</v>
      </c>
      <c r="AC20" s="364">
        <f t="shared" si="8"/>
        <v>0</v>
      </c>
      <c r="AD20" s="364">
        <f t="shared" si="8"/>
        <v>0</v>
      </c>
      <c r="AE20" s="364">
        <f t="shared" si="8"/>
        <v>0</v>
      </c>
      <c r="AF20" s="364">
        <f t="shared" si="8"/>
        <v>0</v>
      </c>
      <c r="AG20" s="364">
        <f t="shared" si="8"/>
        <v>0</v>
      </c>
      <c r="AH20" s="364">
        <f>SUM(AH25,AH26,AH27,AH28,AH23)</f>
        <v>1000</v>
      </c>
      <c r="AI20" s="364">
        <f t="shared" ref="AI20:BZ20" si="9">SUM(AI25,AI26,AI27,AI28,AI23)</f>
        <v>1051</v>
      </c>
      <c r="AJ20" s="364">
        <f t="shared" si="9"/>
        <v>1436</v>
      </c>
      <c r="AK20" s="364">
        <f t="shared" si="9"/>
        <v>2320.92</v>
      </c>
      <c r="AL20" s="364">
        <f t="shared" si="9"/>
        <v>3671</v>
      </c>
      <c r="AM20" s="364">
        <f t="shared" si="9"/>
        <v>4607</v>
      </c>
      <c r="AN20" s="364">
        <f t="shared" si="9"/>
        <v>5281</v>
      </c>
      <c r="AO20" s="364">
        <f t="shared" si="9"/>
        <v>6075</v>
      </c>
      <c r="AP20" s="364">
        <f t="shared" si="9"/>
        <v>6507</v>
      </c>
      <c r="AQ20" s="364">
        <f t="shared" si="9"/>
        <v>6382</v>
      </c>
      <c r="AR20" s="364">
        <f t="shared" si="9"/>
        <v>5728</v>
      </c>
      <c r="AS20" s="364">
        <f t="shared" si="9"/>
        <v>5625</v>
      </c>
      <c r="AT20" s="364">
        <f t="shared" si="9"/>
        <v>6590</v>
      </c>
      <c r="AU20" s="364">
        <f t="shared" si="9"/>
        <v>8888.0228995117304</v>
      </c>
      <c r="AV20" s="364">
        <f t="shared" si="9"/>
        <v>11061.988000000001</v>
      </c>
      <c r="AW20" s="364">
        <f t="shared" si="9"/>
        <v>12170.623</v>
      </c>
      <c r="AX20" s="364">
        <f t="shared" si="9"/>
        <v>12418.047999999999</v>
      </c>
      <c r="AY20" s="364">
        <f t="shared" si="9"/>
        <v>12804.532999999999</v>
      </c>
      <c r="AZ20" s="364">
        <f t="shared" si="9"/>
        <v>10629.695</v>
      </c>
      <c r="BA20" s="364">
        <f t="shared" si="9"/>
        <v>8192.3170000000009</v>
      </c>
      <c r="BB20" s="364">
        <f t="shared" si="9"/>
        <v>8171.6899999999987</v>
      </c>
      <c r="BC20" s="373">
        <f t="shared" si="9"/>
        <v>8301.3220000000001</v>
      </c>
      <c r="BD20" s="364">
        <f t="shared" si="9"/>
        <v>9026.226999999999</v>
      </c>
      <c r="BE20" s="364">
        <f t="shared" si="9"/>
        <v>9614.9071194121716</v>
      </c>
      <c r="BF20" s="364">
        <f t="shared" si="9"/>
        <v>9753.3147109525999</v>
      </c>
      <c r="BG20" s="364">
        <f t="shared" si="9"/>
        <v>10343.93625241993</v>
      </c>
      <c r="BH20" s="364">
        <f t="shared" si="9"/>
        <v>9900.2150000000001</v>
      </c>
      <c r="BI20" s="364">
        <f t="shared" si="9"/>
        <v>9067.7110046050002</v>
      </c>
      <c r="BJ20" s="364">
        <f t="shared" si="9"/>
        <v>8752.58984891</v>
      </c>
      <c r="BK20" s="364">
        <f t="shared" si="9"/>
        <v>8939.9078692587664</v>
      </c>
      <c r="BL20" s="364">
        <f t="shared" si="9"/>
        <v>8594.5344093899985</v>
      </c>
      <c r="BM20" s="364">
        <f t="shared" si="9"/>
        <v>8277.5189778200001</v>
      </c>
      <c r="BN20" s="364">
        <f t="shared" si="9"/>
        <v>0</v>
      </c>
      <c r="BO20" s="364">
        <f t="shared" si="9"/>
        <v>0</v>
      </c>
      <c r="BP20" s="364">
        <f t="shared" si="9"/>
        <v>0</v>
      </c>
      <c r="BQ20" s="364">
        <f t="shared" si="9"/>
        <v>0</v>
      </c>
      <c r="BR20" s="364">
        <f t="shared" si="9"/>
        <v>0</v>
      </c>
      <c r="BS20" s="364">
        <f t="shared" si="9"/>
        <v>0</v>
      </c>
      <c r="BT20" s="364">
        <f t="shared" si="9"/>
        <v>0</v>
      </c>
      <c r="BU20" s="364">
        <f t="shared" si="9"/>
        <v>0</v>
      </c>
      <c r="BV20" s="364">
        <f t="shared" si="9"/>
        <v>0</v>
      </c>
      <c r="BW20" s="364">
        <f t="shared" si="9"/>
        <v>0</v>
      </c>
      <c r="BX20" s="373">
        <f t="shared" si="9"/>
        <v>0</v>
      </c>
      <c r="BY20" s="373">
        <f t="shared" si="9"/>
        <v>0</v>
      </c>
      <c r="BZ20" s="365">
        <f t="shared" si="9"/>
        <v>0</v>
      </c>
    </row>
    <row r="21" spans="1:78" x14ac:dyDescent="0.35">
      <c r="A21" s="447"/>
      <c r="B21" s="265" t="s">
        <v>508</v>
      </c>
      <c r="C21" s="44"/>
      <c r="D21" s="364">
        <f>SUM(D7:D9)</f>
        <v>0</v>
      </c>
      <c r="E21" s="364">
        <f t="shared" ref="E21:BP21" si="10">SUM(E7:E9)</f>
        <v>0</v>
      </c>
      <c r="F21" s="364">
        <f t="shared" si="10"/>
        <v>0</v>
      </c>
      <c r="G21" s="364">
        <f t="shared" si="10"/>
        <v>0</v>
      </c>
      <c r="H21" s="364">
        <f t="shared" si="10"/>
        <v>0</v>
      </c>
      <c r="I21" s="364">
        <f t="shared" si="10"/>
        <v>0</v>
      </c>
      <c r="J21" s="364">
        <f t="shared" si="10"/>
        <v>0</v>
      </c>
      <c r="K21" s="364">
        <f t="shared" si="10"/>
        <v>0</v>
      </c>
      <c r="L21" s="364">
        <f t="shared" si="10"/>
        <v>0</v>
      </c>
      <c r="M21" s="364">
        <f t="shared" si="10"/>
        <v>0</v>
      </c>
      <c r="N21" s="364">
        <f t="shared" si="10"/>
        <v>0</v>
      </c>
      <c r="O21" s="364">
        <f t="shared" si="10"/>
        <v>0</v>
      </c>
      <c r="P21" s="364">
        <f t="shared" si="10"/>
        <v>0</v>
      </c>
      <c r="Q21" s="364">
        <f t="shared" si="10"/>
        <v>0</v>
      </c>
      <c r="R21" s="364">
        <f t="shared" si="10"/>
        <v>0</v>
      </c>
      <c r="S21" s="364">
        <f t="shared" si="10"/>
        <v>0</v>
      </c>
      <c r="T21" s="364">
        <f t="shared" si="10"/>
        <v>0</v>
      </c>
      <c r="U21" s="364">
        <f t="shared" si="10"/>
        <v>0</v>
      </c>
      <c r="V21" s="364">
        <f t="shared" si="10"/>
        <v>0</v>
      </c>
      <c r="W21" s="364">
        <f t="shared" si="10"/>
        <v>0</v>
      </c>
      <c r="X21" s="364">
        <f t="shared" si="10"/>
        <v>0</v>
      </c>
      <c r="Y21" s="364">
        <f t="shared" si="10"/>
        <v>0</v>
      </c>
      <c r="Z21" s="364">
        <f t="shared" si="10"/>
        <v>0</v>
      </c>
      <c r="AA21" s="364">
        <f t="shared" si="10"/>
        <v>0</v>
      </c>
      <c r="AB21" s="364">
        <f t="shared" si="10"/>
        <v>0</v>
      </c>
      <c r="AC21" s="364">
        <f t="shared" si="10"/>
        <v>0</v>
      </c>
      <c r="AD21" s="364">
        <f t="shared" si="10"/>
        <v>0</v>
      </c>
      <c r="AE21" s="364">
        <f t="shared" si="10"/>
        <v>0</v>
      </c>
      <c r="AF21" s="364">
        <f t="shared" si="10"/>
        <v>0</v>
      </c>
      <c r="AG21" s="364">
        <f t="shared" si="10"/>
        <v>0</v>
      </c>
      <c r="AH21" s="364">
        <f t="shared" si="10"/>
        <v>0</v>
      </c>
      <c r="AI21" s="364">
        <f t="shared" si="10"/>
        <v>0</v>
      </c>
      <c r="AJ21" s="364">
        <f t="shared" si="10"/>
        <v>0</v>
      </c>
      <c r="AK21" s="364">
        <f t="shared" si="10"/>
        <v>0</v>
      </c>
      <c r="AL21" s="364">
        <f t="shared" si="10"/>
        <v>0</v>
      </c>
      <c r="AM21" s="364">
        <f t="shared" si="10"/>
        <v>0</v>
      </c>
      <c r="AN21" s="364">
        <f t="shared" si="10"/>
        <v>0</v>
      </c>
      <c r="AO21" s="364">
        <f t="shared" si="10"/>
        <v>0</v>
      </c>
      <c r="AP21" s="364">
        <f t="shared" si="10"/>
        <v>0</v>
      </c>
      <c r="AQ21" s="364">
        <f t="shared" si="10"/>
        <v>0</v>
      </c>
      <c r="AR21" s="364">
        <f t="shared" si="10"/>
        <v>0</v>
      </c>
      <c r="AS21" s="364">
        <f t="shared" si="10"/>
        <v>0</v>
      </c>
      <c r="AT21" s="364">
        <f t="shared" si="10"/>
        <v>0</v>
      </c>
      <c r="AU21" s="364">
        <f t="shared" si="10"/>
        <v>0</v>
      </c>
      <c r="AV21" s="364">
        <f t="shared" si="10"/>
        <v>0</v>
      </c>
      <c r="AW21" s="364">
        <f t="shared" si="10"/>
        <v>0</v>
      </c>
      <c r="AX21" s="364">
        <f t="shared" si="10"/>
        <v>0</v>
      </c>
      <c r="AY21" s="364">
        <f t="shared" si="10"/>
        <v>0</v>
      </c>
      <c r="AZ21" s="364">
        <f t="shared" si="10"/>
        <v>0</v>
      </c>
      <c r="BA21" s="364">
        <f t="shared" si="10"/>
        <v>0</v>
      </c>
      <c r="BB21" s="364">
        <f t="shared" si="10"/>
        <v>0</v>
      </c>
      <c r="BC21" s="373">
        <f t="shared" si="10"/>
        <v>0</v>
      </c>
      <c r="BD21" s="364">
        <f t="shared" si="10"/>
        <v>8499.8219521636747</v>
      </c>
      <c r="BE21" s="364">
        <f t="shared" si="10"/>
        <v>9047.9931149081458</v>
      </c>
      <c r="BF21" s="364">
        <f t="shared" si="10"/>
        <v>9198.9147719497341</v>
      </c>
      <c r="BG21" s="364">
        <f t="shared" si="10"/>
        <v>7808.3209050030337</v>
      </c>
      <c r="BH21" s="364">
        <f t="shared" si="10"/>
        <v>5312.2739324006216</v>
      </c>
      <c r="BI21" s="364">
        <f t="shared" si="10"/>
        <v>4617.8059602399226</v>
      </c>
      <c r="BJ21" s="364">
        <f t="shared" si="10"/>
        <v>4264.519785839977</v>
      </c>
      <c r="BK21" s="364">
        <f t="shared" si="10"/>
        <v>3971.1274642835479</v>
      </c>
      <c r="BL21" s="364">
        <f t="shared" si="10"/>
        <v>3585.9817299078341</v>
      </c>
      <c r="BM21" s="364">
        <f t="shared" si="10"/>
        <v>3388.8399151846806</v>
      </c>
      <c r="BN21" s="364">
        <f t="shared" si="10"/>
        <v>3221.384148668883</v>
      </c>
      <c r="BO21" s="364">
        <f t="shared" si="10"/>
        <v>2954.9292049152909</v>
      </c>
      <c r="BP21" s="364">
        <f t="shared" si="10"/>
        <v>2819.5069618653429</v>
      </c>
      <c r="BQ21" s="364">
        <f t="shared" ref="BQ21:BZ21" si="11">SUM(BQ7:BQ9)</f>
        <v>2591.1762556306885</v>
      </c>
      <c r="BR21" s="364">
        <f t="shared" si="11"/>
        <v>2433.6331202843976</v>
      </c>
      <c r="BS21" s="364">
        <f t="shared" si="11"/>
        <v>2306.5330533847919</v>
      </c>
      <c r="BT21" s="364">
        <f t="shared" si="11"/>
        <v>2140.8721161768535</v>
      </c>
      <c r="BU21" s="364">
        <f t="shared" si="11"/>
        <v>2125.1693223091734</v>
      </c>
      <c r="BV21" s="364">
        <f t="shared" si="11"/>
        <v>2183.8372612775042</v>
      </c>
      <c r="BW21" s="364">
        <f t="shared" si="11"/>
        <v>2136.0243634066851</v>
      </c>
      <c r="BX21" s="373">
        <f t="shared" si="11"/>
        <v>2115.2782770234862</v>
      </c>
      <c r="BY21" s="373">
        <f t="shared" si="11"/>
        <v>2130.6226746014318</v>
      </c>
      <c r="BZ21" s="365">
        <f t="shared" si="11"/>
        <v>2202.3119542435111</v>
      </c>
    </row>
    <row r="22" spans="1:78" ht="24.75" customHeight="1" x14ac:dyDescent="0.35">
      <c r="A22" s="44"/>
      <c r="B22" s="119" t="s">
        <v>509</v>
      </c>
      <c r="C22" s="44"/>
      <c r="D22" s="364"/>
      <c r="E22" s="364"/>
      <c r="F22" s="364"/>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73"/>
      <c r="BY22" s="373"/>
      <c r="BZ22" s="365"/>
    </row>
    <row r="23" spans="1:78" x14ac:dyDescent="0.35">
      <c r="A23" s="447"/>
      <c r="B23" s="265" t="s">
        <v>510</v>
      </c>
      <c r="C23" s="119"/>
      <c r="D23" s="364">
        <v>0</v>
      </c>
      <c r="E23" s="364">
        <v>0</v>
      </c>
      <c r="F23" s="364">
        <v>0</v>
      </c>
      <c r="G23" s="364">
        <v>0</v>
      </c>
      <c r="H23" s="364">
        <v>0</v>
      </c>
      <c r="I23" s="364">
        <v>0</v>
      </c>
      <c r="J23" s="364">
        <v>0</v>
      </c>
      <c r="K23" s="364">
        <v>0</v>
      </c>
      <c r="L23" s="364">
        <v>0</v>
      </c>
      <c r="M23" s="364">
        <v>0</v>
      </c>
      <c r="N23" s="364">
        <v>0</v>
      </c>
      <c r="O23" s="364">
        <v>0</v>
      </c>
      <c r="P23" s="364">
        <v>0</v>
      </c>
      <c r="Q23" s="364">
        <v>0</v>
      </c>
      <c r="R23" s="364">
        <v>0</v>
      </c>
      <c r="S23" s="364">
        <v>0</v>
      </c>
      <c r="T23" s="364">
        <v>0</v>
      </c>
      <c r="U23" s="364">
        <v>0</v>
      </c>
      <c r="V23" s="364">
        <v>0</v>
      </c>
      <c r="W23" s="364">
        <v>0</v>
      </c>
      <c r="X23" s="364">
        <v>0</v>
      </c>
      <c r="Y23" s="364">
        <v>0</v>
      </c>
      <c r="Z23" s="364">
        <v>0</v>
      </c>
      <c r="AA23" s="364">
        <v>0</v>
      </c>
      <c r="AB23" s="364">
        <v>0</v>
      </c>
      <c r="AC23" s="364">
        <v>0</v>
      </c>
      <c r="AD23" s="364">
        <v>0</v>
      </c>
      <c r="AE23" s="364">
        <v>0</v>
      </c>
      <c r="AF23" s="364">
        <v>0</v>
      </c>
      <c r="AG23" s="364">
        <v>0</v>
      </c>
      <c r="AH23" s="364">
        <v>515</v>
      </c>
      <c r="AI23" s="364">
        <v>523</v>
      </c>
      <c r="AJ23" s="364">
        <v>794</v>
      </c>
      <c r="AK23" s="364">
        <v>1512.04</v>
      </c>
      <c r="AL23" s="364">
        <v>2567</v>
      </c>
      <c r="AM23" s="364">
        <v>3257</v>
      </c>
      <c r="AN23" s="364">
        <v>3730</v>
      </c>
      <c r="AO23" s="364">
        <v>4214</v>
      </c>
      <c r="AP23" s="364">
        <v>4336</v>
      </c>
      <c r="AQ23" s="364">
        <v>3985</v>
      </c>
      <c r="AR23" s="364">
        <v>3045</v>
      </c>
      <c r="AS23" s="364">
        <v>2631</v>
      </c>
      <c r="AT23" s="364">
        <v>2940.4780000000001</v>
      </c>
      <c r="AU23" s="364">
        <v>4200</v>
      </c>
      <c r="AV23" s="364">
        <v>5379</v>
      </c>
      <c r="AW23" s="364">
        <v>5737</v>
      </c>
      <c r="AX23" s="364">
        <v>5183</v>
      </c>
      <c r="AY23" s="364">
        <v>4823</v>
      </c>
      <c r="AZ23" s="364">
        <v>2359</v>
      </c>
      <c r="BA23" s="364">
        <v>0</v>
      </c>
      <c r="BB23" s="364">
        <v>0</v>
      </c>
      <c r="BC23" s="364">
        <v>0</v>
      </c>
      <c r="BD23" s="364">
        <v>0</v>
      </c>
      <c r="BE23" s="364">
        <v>0</v>
      </c>
      <c r="BF23" s="364">
        <v>0</v>
      </c>
      <c r="BG23" s="364">
        <v>0</v>
      </c>
      <c r="BH23" s="364">
        <v>0</v>
      </c>
      <c r="BI23" s="364">
        <v>0</v>
      </c>
      <c r="BJ23" s="364">
        <v>0</v>
      </c>
      <c r="BK23" s="364">
        <v>0</v>
      </c>
      <c r="BL23" s="364">
        <v>0</v>
      </c>
      <c r="BM23" s="364">
        <v>0</v>
      </c>
      <c r="BN23" s="364">
        <v>0</v>
      </c>
      <c r="BO23" s="364">
        <v>0</v>
      </c>
      <c r="BP23" s="364">
        <v>0</v>
      </c>
      <c r="BQ23" s="364">
        <v>0</v>
      </c>
      <c r="BR23" s="364">
        <v>0</v>
      </c>
      <c r="BS23" s="364">
        <v>0</v>
      </c>
      <c r="BT23" s="364">
        <v>0</v>
      </c>
      <c r="BU23" s="364">
        <v>0</v>
      </c>
      <c r="BV23" s="364">
        <v>0</v>
      </c>
      <c r="BW23" s="364">
        <v>0</v>
      </c>
      <c r="BX23" s="373">
        <v>0</v>
      </c>
      <c r="BY23" s="373">
        <v>0</v>
      </c>
      <c r="BZ23" s="365">
        <v>0</v>
      </c>
    </row>
    <row r="24" spans="1:78" x14ac:dyDescent="0.35">
      <c r="A24" s="447"/>
      <c r="B24" s="265" t="s">
        <v>511</v>
      </c>
      <c r="C24" s="119"/>
      <c r="D24" s="364">
        <v>0</v>
      </c>
      <c r="E24" s="364">
        <v>0</v>
      </c>
      <c r="F24" s="364">
        <v>0</v>
      </c>
      <c r="G24" s="364">
        <v>0</v>
      </c>
      <c r="H24" s="364">
        <v>0</v>
      </c>
      <c r="I24" s="364">
        <v>0</v>
      </c>
      <c r="J24" s="364">
        <v>0</v>
      </c>
      <c r="K24" s="364">
        <v>0</v>
      </c>
      <c r="L24" s="364">
        <v>0</v>
      </c>
      <c r="M24" s="364">
        <v>0</v>
      </c>
      <c r="N24" s="364">
        <v>0</v>
      </c>
      <c r="O24" s="364">
        <v>0</v>
      </c>
      <c r="P24" s="364">
        <v>0</v>
      </c>
      <c r="Q24" s="364">
        <v>0</v>
      </c>
      <c r="R24" s="364">
        <v>0</v>
      </c>
      <c r="S24" s="364">
        <v>0</v>
      </c>
      <c r="T24" s="364">
        <v>0</v>
      </c>
      <c r="U24" s="364">
        <v>0</v>
      </c>
      <c r="V24" s="364">
        <v>0</v>
      </c>
      <c r="W24" s="364">
        <v>0</v>
      </c>
      <c r="X24" s="364">
        <v>0</v>
      </c>
      <c r="Y24" s="364">
        <v>0</v>
      </c>
      <c r="Z24" s="364">
        <v>0</v>
      </c>
      <c r="AA24" s="364">
        <v>0</v>
      </c>
      <c r="AB24" s="364">
        <v>0</v>
      </c>
      <c r="AC24" s="364">
        <v>0</v>
      </c>
      <c r="AD24" s="364">
        <v>0</v>
      </c>
      <c r="AE24" s="364">
        <v>0</v>
      </c>
      <c r="AF24" s="364">
        <v>0</v>
      </c>
      <c r="AG24" s="364">
        <v>0</v>
      </c>
      <c r="AH24" s="364">
        <v>561</v>
      </c>
      <c r="AI24" s="364">
        <v>624</v>
      </c>
      <c r="AJ24" s="364">
        <v>729</v>
      </c>
      <c r="AK24" s="364">
        <v>924.13</v>
      </c>
      <c r="AL24" s="364">
        <v>941</v>
      </c>
      <c r="AM24" s="364">
        <v>985</v>
      </c>
      <c r="AN24" s="364">
        <v>1189</v>
      </c>
      <c r="AO24" s="364">
        <v>1371</v>
      </c>
      <c r="AP24" s="364">
        <v>1458</v>
      </c>
      <c r="AQ24" s="364">
        <v>1574</v>
      </c>
      <c r="AR24" s="364">
        <v>1853.9770000000001</v>
      </c>
      <c r="AS24" s="364">
        <v>2050.058</v>
      </c>
      <c r="AT24" s="364">
        <v>2305.1849999999999</v>
      </c>
      <c r="AU24" s="364">
        <v>2758</v>
      </c>
      <c r="AV24" s="364">
        <v>3728</v>
      </c>
      <c r="AW24" s="364">
        <v>3939</v>
      </c>
      <c r="AX24" s="364">
        <v>3969</v>
      </c>
      <c r="AY24" s="364">
        <v>3888</v>
      </c>
      <c r="AZ24" s="364">
        <v>3815</v>
      </c>
      <c r="BA24" s="364">
        <v>3773</v>
      </c>
      <c r="BB24" s="364">
        <v>3619</v>
      </c>
      <c r="BC24" s="364">
        <v>3781</v>
      </c>
      <c r="BD24" s="364">
        <v>4095</v>
      </c>
      <c r="BE24" s="364">
        <v>4486</v>
      </c>
      <c r="BF24" s="364">
        <v>4484</v>
      </c>
      <c r="BG24" s="364">
        <v>2515.0819999999999</v>
      </c>
      <c r="BH24" s="364">
        <v>128.69800000000001</v>
      </c>
      <c r="BI24" s="364">
        <v>82.284999999999997</v>
      </c>
      <c r="BJ24" s="364">
        <v>86.180999999999997</v>
      </c>
      <c r="BK24" s="364">
        <v>88.078000000000003</v>
      </c>
      <c r="BL24" s="364">
        <v>90.198999999999998</v>
      </c>
      <c r="BM24" s="364">
        <v>96.241</v>
      </c>
      <c r="BN24" s="364">
        <v>0</v>
      </c>
      <c r="BO24" s="364">
        <v>0</v>
      </c>
      <c r="BP24" s="364">
        <v>0</v>
      </c>
      <c r="BQ24" s="364">
        <v>0</v>
      </c>
      <c r="BR24" s="364">
        <v>0</v>
      </c>
      <c r="BS24" s="364">
        <v>0</v>
      </c>
      <c r="BT24" s="364">
        <v>0</v>
      </c>
      <c r="BU24" s="364">
        <v>0</v>
      </c>
      <c r="BV24" s="364">
        <v>0</v>
      </c>
      <c r="BW24" s="364">
        <v>0</v>
      </c>
      <c r="BX24" s="373">
        <v>0</v>
      </c>
      <c r="BY24" s="373">
        <v>0</v>
      </c>
      <c r="BZ24" s="365">
        <v>0</v>
      </c>
    </row>
    <row r="25" spans="1:78" s="51" customFormat="1" x14ac:dyDescent="0.35">
      <c r="A25" s="44"/>
      <c r="B25" s="265" t="s">
        <v>496</v>
      </c>
      <c r="C25" s="119"/>
      <c r="D25" s="364">
        <v>0</v>
      </c>
      <c r="E25" s="364">
        <v>0</v>
      </c>
      <c r="F25" s="364">
        <v>0</v>
      </c>
      <c r="G25" s="364">
        <v>0</v>
      </c>
      <c r="H25" s="364">
        <v>0</v>
      </c>
      <c r="I25" s="364">
        <v>0</v>
      </c>
      <c r="J25" s="364">
        <v>0</v>
      </c>
      <c r="K25" s="364">
        <v>0</v>
      </c>
      <c r="L25" s="364">
        <v>0</v>
      </c>
      <c r="M25" s="364">
        <v>0</v>
      </c>
      <c r="N25" s="364">
        <v>0</v>
      </c>
      <c r="O25" s="364">
        <v>0</v>
      </c>
      <c r="P25" s="364">
        <v>0</v>
      </c>
      <c r="Q25" s="364">
        <v>0</v>
      </c>
      <c r="R25" s="364">
        <v>0</v>
      </c>
      <c r="S25" s="364">
        <v>0</v>
      </c>
      <c r="T25" s="364">
        <v>0</v>
      </c>
      <c r="U25" s="364">
        <v>0</v>
      </c>
      <c r="V25" s="364">
        <v>0</v>
      </c>
      <c r="W25" s="364">
        <v>0</v>
      </c>
      <c r="X25" s="364">
        <v>0</v>
      </c>
      <c r="Y25" s="364">
        <v>0</v>
      </c>
      <c r="Z25" s="364">
        <v>0</v>
      </c>
      <c r="AA25" s="364">
        <v>0</v>
      </c>
      <c r="AB25" s="364">
        <v>0</v>
      </c>
      <c r="AC25" s="364">
        <v>0</v>
      </c>
      <c r="AD25" s="364">
        <v>0</v>
      </c>
      <c r="AE25" s="364">
        <v>0</v>
      </c>
      <c r="AF25" s="364">
        <v>0</v>
      </c>
      <c r="AG25" s="364">
        <v>0</v>
      </c>
      <c r="AH25" s="364">
        <v>99</v>
      </c>
      <c r="AI25" s="364">
        <v>112</v>
      </c>
      <c r="AJ25" s="364">
        <v>131</v>
      </c>
      <c r="AK25" s="364">
        <v>151</v>
      </c>
      <c r="AL25" s="364">
        <v>198</v>
      </c>
      <c r="AM25" s="364">
        <v>233</v>
      </c>
      <c r="AN25" s="364">
        <v>270</v>
      </c>
      <c r="AO25" s="364">
        <v>331</v>
      </c>
      <c r="AP25" s="364">
        <v>412</v>
      </c>
      <c r="AQ25" s="364">
        <v>449</v>
      </c>
      <c r="AR25" s="364">
        <v>590</v>
      </c>
      <c r="AS25" s="364">
        <v>704</v>
      </c>
      <c r="AT25" s="364">
        <v>918.399</v>
      </c>
      <c r="AU25" s="364">
        <v>1130</v>
      </c>
      <c r="AV25" s="364">
        <v>1632</v>
      </c>
      <c r="AW25" s="364">
        <v>2094</v>
      </c>
      <c r="AX25" s="364">
        <v>2473</v>
      </c>
      <c r="AY25" s="364">
        <v>2858</v>
      </c>
      <c r="AZ25" s="364">
        <v>3010</v>
      </c>
      <c r="BA25" s="364">
        <v>3163</v>
      </c>
      <c r="BB25" s="364">
        <v>3396</v>
      </c>
      <c r="BC25" s="364">
        <v>3604</v>
      </c>
      <c r="BD25" s="364">
        <v>3952</v>
      </c>
      <c r="BE25" s="364">
        <v>4332</v>
      </c>
      <c r="BF25" s="364">
        <v>4346</v>
      </c>
      <c r="BG25" s="364">
        <v>4567</v>
      </c>
      <c r="BH25" s="364">
        <v>4659</v>
      </c>
      <c r="BI25" s="364">
        <v>4720</v>
      </c>
      <c r="BJ25" s="364">
        <v>4790</v>
      </c>
      <c r="BK25" s="364">
        <v>5049</v>
      </c>
      <c r="BL25" s="364">
        <v>5055</v>
      </c>
      <c r="BM25" s="364">
        <v>5136</v>
      </c>
      <c r="BN25" s="364">
        <v>0</v>
      </c>
      <c r="BO25" s="364">
        <v>0</v>
      </c>
      <c r="BP25" s="364">
        <v>0</v>
      </c>
      <c r="BQ25" s="364">
        <v>0</v>
      </c>
      <c r="BR25" s="364">
        <v>0</v>
      </c>
      <c r="BS25" s="364">
        <v>0</v>
      </c>
      <c r="BT25" s="364">
        <v>0</v>
      </c>
      <c r="BU25" s="364">
        <v>0</v>
      </c>
      <c r="BV25" s="364">
        <v>0</v>
      </c>
      <c r="BW25" s="364">
        <v>0</v>
      </c>
      <c r="BX25" s="373">
        <v>0</v>
      </c>
      <c r="BY25" s="373">
        <v>0</v>
      </c>
      <c r="BZ25" s="365">
        <v>0</v>
      </c>
    </row>
    <row r="26" spans="1:78" s="51" customFormat="1" x14ac:dyDescent="0.35">
      <c r="A26" s="44"/>
      <c r="B26" s="265" t="s">
        <v>512</v>
      </c>
      <c r="C26" s="119"/>
      <c r="D26" s="364">
        <v>0</v>
      </c>
      <c r="E26" s="364">
        <v>0</v>
      </c>
      <c r="F26" s="364">
        <v>0</v>
      </c>
      <c r="G26" s="364">
        <v>0</v>
      </c>
      <c r="H26" s="364">
        <v>0</v>
      </c>
      <c r="I26" s="364">
        <v>0</v>
      </c>
      <c r="J26" s="364">
        <v>0</v>
      </c>
      <c r="K26" s="364">
        <v>0</v>
      </c>
      <c r="L26" s="364">
        <v>0</v>
      </c>
      <c r="M26" s="364">
        <v>0</v>
      </c>
      <c r="N26" s="364">
        <v>0</v>
      </c>
      <c r="O26" s="364">
        <v>0</v>
      </c>
      <c r="P26" s="364">
        <v>0</v>
      </c>
      <c r="Q26" s="364">
        <v>0</v>
      </c>
      <c r="R26" s="364">
        <v>0</v>
      </c>
      <c r="S26" s="364">
        <v>0</v>
      </c>
      <c r="T26" s="364">
        <v>0</v>
      </c>
      <c r="U26" s="364">
        <v>0</v>
      </c>
      <c r="V26" s="364">
        <v>0</v>
      </c>
      <c r="W26" s="364">
        <v>0</v>
      </c>
      <c r="X26" s="364">
        <v>0</v>
      </c>
      <c r="Y26" s="364">
        <v>0</v>
      </c>
      <c r="Z26" s="364">
        <v>0</v>
      </c>
      <c r="AA26" s="364">
        <v>0</v>
      </c>
      <c r="AB26" s="364">
        <v>0</v>
      </c>
      <c r="AC26" s="364">
        <v>0</v>
      </c>
      <c r="AD26" s="364">
        <v>0</v>
      </c>
      <c r="AE26" s="364">
        <v>0</v>
      </c>
      <c r="AF26" s="364">
        <v>0</v>
      </c>
      <c r="AG26" s="364">
        <v>0</v>
      </c>
      <c r="AH26" s="364">
        <v>334</v>
      </c>
      <c r="AI26" s="364">
        <v>355</v>
      </c>
      <c r="AJ26" s="364">
        <v>436</v>
      </c>
      <c r="AK26" s="364">
        <v>564.62</v>
      </c>
      <c r="AL26" s="364">
        <v>780</v>
      </c>
      <c r="AM26" s="364">
        <v>956</v>
      </c>
      <c r="AN26" s="364">
        <v>1086</v>
      </c>
      <c r="AO26" s="364">
        <v>1313</v>
      </c>
      <c r="AP26" s="364">
        <v>1483</v>
      </c>
      <c r="AQ26" s="364">
        <v>1596</v>
      </c>
      <c r="AR26" s="364">
        <v>1762</v>
      </c>
      <c r="AS26" s="364">
        <v>1930</v>
      </c>
      <c r="AT26" s="364">
        <v>2286.4560000000001</v>
      </c>
      <c r="AU26" s="364">
        <v>2860</v>
      </c>
      <c r="AV26" s="364">
        <v>3448</v>
      </c>
      <c r="AW26" s="364">
        <v>3735</v>
      </c>
      <c r="AX26" s="364">
        <v>4051</v>
      </c>
      <c r="AY26" s="364">
        <v>4265</v>
      </c>
      <c r="AZ26" s="364">
        <v>4313</v>
      </c>
      <c r="BA26" s="364">
        <v>4106</v>
      </c>
      <c r="BB26" s="364">
        <v>3941</v>
      </c>
      <c r="BC26" s="364">
        <v>3963</v>
      </c>
      <c r="BD26" s="364">
        <v>4334</v>
      </c>
      <c r="BE26" s="364">
        <v>4520</v>
      </c>
      <c r="BF26" s="364">
        <v>4626</v>
      </c>
      <c r="BG26" s="364">
        <v>4854</v>
      </c>
      <c r="BH26" s="364">
        <v>4452</v>
      </c>
      <c r="BI26" s="364">
        <v>3786</v>
      </c>
      <c r="BJ26" s="364">
        <v>3415</v>
      </c>
      <c r="BK26" s="364">
        <v>3313</v>
      </c>
      <c r="BL26" s="364">
        <v>3060</v>
      </c>
      <c r="BM26" s="364">
        <v>2782</v>
      </c>
      <c r="BN26" s="364">
        <v>0</v>
      </c>
      <c r="BO26" s="364">
        <v>0</v>
      </c>
      <c r="BP26" s="364">
        <v>0</v>
      </c>
      <c r="BQ26" s="364">
        <v>0</v>
      </c>
      <c r="BR26" s="364">
        <v>0</v>
      </c>
      <c r="BS26" s="364">
        <v>0</v>
      </c>
      <c r="BT26" s="364">
        <v>0</v>
      </c>
      <c r="BU26" s="364">
        <v>0</v>
      </c>
      <c r="BV26" s="364">
        <v>0</v>
      </c>
      <c r="BW26" s="364">
        <v>0</v>
      </c>
      <c r="BX26" s="373">
        <v>0</v>
      </c>
      <c r="BY26" s="373">
        <v>0</v>
      </c>
      <c r="BZ26" s="365">
        <v>0</v>
      </c>
    </row>
    <row r="27" spans="1:78" s="51" customFormat="1" x14ac:dyDescent="0.35">
      <c r="A27" s="44"/>
      <c r="B27" s="265" t="s">
        <v>513</v>
      </c>
      <c r="C27" s="119"/>
      <c r="D27" s="364">
        <v>0</v>
      </c>
      <c r="E27" s="364">
        <v>0</v>
      </c>
      <c r="F27" s="364">
        <v>0</v>
      </c>
      <c r="G27" s="364">
        <v>0</v>
      </c>
      <c r="H27" s="364">
        <v>0</v>
      </c>
      <c r="I27" s="364">
        <v>0</v>
      </c>
      <c r="J27" s="364">
        <v>0</v>
      </c>
      <c r="K27" s="364">
        <v>0</v>
      </c>
      <c r="L27" s="364">
        <v>0</v>
      </c>
      <c r="M27" s="364">
        <v>0</v>
      </c>
      <c r="N27" s="364">
        <v>0</v>
      </c>
      <c r="O27" s="364">
        <v>0</v>
      </c>
      <c r="P27" s="364">
        <v>0</v>
      </c>
      <c r="Q27" s="364">
        <v>0</v>
      </c>
      <c r="R27" s="364">
        <v>0</v>
      </c>
      <c r="S27" s="364">
        <v>0</v>
      </c>
      <c r="T27" s="364">
        <v>0</v>
      </c>
      <c r="U27" s="364">
        <v>0</v>
      </c>
      <c r="V27" s="364">
        <v>0</v>
      </c>
      <c r="W27" s="364">
        <v>0</v>
      </c>
      <c r="X27" s="364">
        <v>0</v>
      </c>
      <c r="Y27" s="364">
        <v>0</v>
      </c>
      <c r="Z27" s="364">
        <v>0</v>
      </c>
      <c r="AA27" s="364">
        <v>0</v>
      </c>
      <c r="AB27" s="364">
        <v>0</v>
      </c>
      <c r="AC27" s="364">
        <v>0</v>
      </c>
      <c r="AD27" s="364">
        <v>0</v>
      </c>
      <c r="AE27" s="364">
        <v>0</v>
      </c>
      <c r="AF27" s="364">
        <v>0</v>
      </c>
      <c r="AG27" s="364">
        <v>0</v>
      </c>
      <c r="AH27" s="364">
        <v>31</v>
      </c>
      <c r="AI27" s="364">
        <v>34</v>
      </c>
      <c r="AJ27" s="364">
        <v>41</v>
      </c>
      <c r="AK27" s="364">
        <v>47</v>
      </c>
      <c r="AL27" s="364">
        <v>61</v>
      </c>
      <c r="AM27" s="364">
        <v>72</v>
      </c>
      <c r="AN27" s="364">
        <v>83</v>
      </c>
      <c r="AO27" s="364">
        <v>101</v>
      </c>
      <c r="AP27" s="364">
        <v>127</v>
      </c>
      <c r="AQ27" s="364">
        <v>138</v>
      </c>
      <c r="AR27" s="364">
        <v>182</v>
      </c>
      <c r="AS27" s="364">
        <v>198</v>
      </c>
      <c r="AT27" s="364">
        <v>163.59299999999999</v>
      </c>
      <c r="AU27" s="364">
        <v>269</v>
      </c>
      <c r="AV27" s="364">
        <v>267</v>
      </c>
      <c r="AW27" s="364">
        <v>264</v>
      </c>
      <c r="AX27" s="364">
        <v>285</v>
      </c>
      <c r="AY27" s="364">
        <v>364</v>
      </c>
      <c r="AZ27" s="364">
        <v>497</v>
      </c>
      <c r="BA27" s="364">
        <v>516</v>
      </c>
      <c r="BB27" s="364">
        <v>452</v>
      </c>
      <c r="BC27" s="364">
        <v>447</v>
      </c>
      <c r="BD27" s="364">
        <v>448</v>
      </c>
      <c r="BE27" s="364">
        <v>437</v>
      </c>
      <c r="BF27" s="364">
        <v>427</v>
      </c>
      <c r="BG27" s="364">
        <v>438</v>
      </c>
      <c r="BH27" s="364">
        <v>407</v>
      </c>
      <c r="BI27" s="364">
        <v>308</v>
      </c>
      <c r="BJ27" s="364">
        <v>304</v>
      </c>
      <c r="BK27" s="364">
        <v>348</v>
      </c>
      <c r="BL27" s="364">
        <v>267</v>
      </c>
      <c r="BM27" s="364">
        <v>75</v>
      </c>
      <c r="BN27" s="364">
        <v>0</v>
      </c>
      <c r="BO27" s="364">
        <v>0</v>
      </c>
      <c r="BP27" s="364">
        <v>0</v>
      </c>
      <c r="BQ27" s="364">
        <v>0</v>
      </c>
      <c r="BR27" s="364">
        <v>0</v>
      </c>
      <c r="BS27" s="364">
        <v>0</v>
      </c>
      <c r="BT27" s="364">
        <v>0</v>
      </c>
      <c r="BU27" s="364">
        <v>0</v>
      </c>
      <c r="BV27" s="364">
        <v>0</v>
      </c>
      <c r="BW27" s="364">
        <v>0</v>
      </c>
      <c r="BX27" s="373">
        <v>0</v>
      </c>
      <c r="BY27" s="373">
        <v>0</v>
      </c>
      <c r="BZ27" s="365">
        <v>0</v>
      </c>
    </row>
    <row r="28" spans="1:78" s="51" customFormat="1" x14ac:dyDescent="0.35">
      <c r="A28" s="44"/>
      <c r="B28" s="417" t="s">
        <v>514</v>
      </c>
      <c r="C28" s="331"/>
      <c r="D28" s="364">
        <v>0</v>
      </c>
      <c r="E28" s="364">
        <v>0</v>
      </c>
      <c r="F28" s="364">
        <v>0</v>
      </c>
      <c r="G28" s="364">
        <v>0</v>
      </c>
      <c r="H28" s="364">
        <v>0</v>
      </c>
      <c r="I28" s="364">
        <v>0</v>
      </c>
      <c r="J28" s="364">
        <v>0</v>
      </c>
      <c r="K28" s="364">
        <v>0</v>
      </c>
      <c r="L28" s="364">
        <v>0</v>
      </c>
      <c r="M28" s="364">
        <v>0</v>
      </c>
      <c r="N28" s="364">
        <v>0</v>
      </c>
      <c r="O28" s="364">
        <v>0</v>
      </c>
      <c r="P28" s="364">
        <v>0</v>
      </c>
      <c r="Q28" s="364">
        <v>0</v>
      </c>
      <c r="R28" s="364">
        <v>0</v>
      </c>
      <c r="S28" s="364">
        <v>0</v>
      </c>
      <c r="T28" s="364">
        <v>0</v>
      </c>
      <c r="U28" s="364">
        <v>0</v>
      </c>
      <c r="V28" s="364">
        <v>0</v>
      </c>
      <c r="W28" s="364">
        <v>0</v>
      </c>
      <c r="X28" s="364">
        <v>0</v>
      </c>
      <c r="Y28" s="364">
        <v>0</v>
      </c>
      <c r="Z28" s="364">
        <v>0</v>
      </c>
      <c r="AA28" s="364">
        <v>0</v>
      </c>
      <c r="AB28" s="364">
        <v>0</v>
      </c>
      <c r="AC28" s="364">
        <v>0</v>
      </c>
      <c r="AD28" s="364">
        <v>0</v>
      </c>
      <c r="AE28" s="364">
        <v>0</v>
      </c>
      <c r="AF28" s="364">
        <v>0</v>
      </c>
      <c r="AG28" s="364">
        <v>0</v>
      </c>
      <c r="AH28" s="364">
        <v>21</v>
      </c>
      <c r="AI28" s="364">
        <v>27</v>
      </c>
      <c r="AJ28" s="364">
        <v>34</v>
      </c>
      <c r="AK28" s="364">
        <v>46.26</v>
      </c>
      <c r="AL28" s="364">
        <v>65</v>
      </c>
      <c r="AM28" s="364">
        <v>89</v>
      </c>
      <c r="AN28" s="364">
        <v>112</v>
      </c>
      <c r="AO28" s="364">
        <v>116</v>
      </c>
      <c r="AP28" s="364">
        <v>149</v>
      </c>
      <c r="AQ28" s="364">
        <v>214</v>
      </c>
      <c r="AR28" s="364">
        <v>149</v>
      </c>
      <c r="AS28" s="364">
        <v>162</v>
      </c>
      <c r="AT28" s="364">
        <v>281.07400000000001</v>
      </c>
      <c r="AU28" s="364">
        <v>429.02289951173043</v>
      </c>
      <c r="AV28" s="364">
        <v>335.98800000000119</v>
      </c>
      <c r="AW28" s="364">
        <v>340.62299999999959</v>
      </c>
      <c r="AX28" s="364">
        <v>426.04799999999886</v>
      </c>
      <c r="AY28" s="364">
        <v>494.53299999999945</v>
      </c>
      <c r="AZ28" s="364">
        <v>450.69499999999999</v>
      </c>
      <c r="BA28" s="364">
        <v>407.31700000000092</v>
      </c>
      <c r="BB28" s="364">
        <v>382.68999999999869</v>
      </c>
      <c r="BC28" s="364">
        <v>287.32200000000012</v>
      </c>
      <c r="BD28" s="364">
        <v>292.22699999999895</v>
      </c>
      <c r="BE28" s="364">
        <v>325.9071194121716</v>
      </c>
      <c r="BF28" s="364">
        <v>354.31471095259985</v>
      </c>
      <c r="BG28" s="364">
        <v>484.93625241992959</v>
      </c>
      <c r="BH28" s="364">
        <v>382.21499999999997</v>
      </c>
      <c r="BI28" s="364">
        <v>253.7110046050002</v>
      </c>
      <c r="BJ28" s="364">
        <v>243.58984891</v>
      </c>
      <c r="BK28" s="364">
        <v>229.90786925876637</v>
      </c>
      <c r="BL28" s="364">
        <v>212.53440938999847</v>
      </c>
      <c r="BM28" s="364">
        <v>284.51897782000015</v>
      </c>
      <c r="BN28" s="364">
        <v>0</v>
      </c>
      <c r="BO28" s="364">
        <v>0</v>
      </c>
      <c r="BP28" s="364">
        <v>0</v>
      </c>
      <c r="BQ28" s="364">
        <v>0</v>
      </c>
      <c r="BR28" s="364">
        <v>0</v>
      </c>
      <c r="BS28" s="364">
        <v>0</v>
      </c>
      <c r="BT28" s="364">
        <v>0</v>
      </c>
      <c r="BU28" s="364">
        <v>0</v>
      </c>
      <c r="BV28" s="364">
        <v>0</v>
      </c>
      <c r="BW28" s="364">
        <v>0</v>
      </c>
      <c r="BX28" s="373">
        <v>0</v>
      </c>
      <c r="BY28" s="373">
        <v>0</v>
      </c>
      <c r="BZ28" s="365">
        <v>0</v>
      </c>
    </row>
    <row r="29" spans="1:78" s="51" customFormat="1" ht="25.5" customHeight="1" x14ac:dyDescent="0.35">
      <c r="A29" s="44"/>
      <c r="B29" s="265" t="s">
        <v>504</v>
      </c>
      <c r="C29" s="238"/>
      <c r="D29" s="364">
        <f>SUM(D30:D35)</f>
        <v>0</v>
      </c>
      <c r="E29" s="364">
        <f t="shared" ref="E29:BP29" si="12">SUM(E30:E35)</f>
        <v>0</v>
      </c>
      <c r="F29" s="364">
        <f t="shared" si="12"/>
        <v>0</v>
      </c>
      <c r="G29" s="364">
        <f t="shared" si="12"/>
        <v>0</v>
      </c>
      <c r="H29" s="364">
        <f t="shared" si="12"/>
        <v>0</v>
      </c>
      <c r="I29" s="364">
        <f t="shared" si="12"/>
        <v>0</v>
      </c>
      <c r="J29" s="364">
        <f t="shared" si="12"/>
        <v>0</v>
      </c>
      <c r="K29" s="364">
        <f t="shared" si="12"/>
        <v>0</v>
      </c>
      <c r="L29" s="364">
        <f t="shared" si="12"/>
        <v>0</v>
      </c>
      <c r="M29" s="364">
        <f t="shared" si="12"/>
        <v>0</v>
      </c>
      <c r="N29" s="364">
        <f t="shared" si="12"/>
        <v>0</v>
      </c>
      <c r="O29" s="364">
        <f t="shared" si="12"/>
        <v>0</v>
      </c>
      <c r="P29" s="364">
        <f t="shared" si="12"/>
        <v>0</v>
      </c>
      <c r="Q29" s="364">
        <f t="shared" si="12"/>
        <v>0</v>
      </c>
      <c r="R29" s="364">
        <f t="shared" si="12"/>
        <v>0</v>
      </c>
      <c r="S29" s="364">
        <f t="shared" si="12"/>
        <v>0</v>
      </c>
      <c r="T29" s="364">
        <f t="shared" si="12"/>
        <v>0</v>
      </c>
      <c r="U29" s="364">
        <f t="shared" si="12"/>
        <v>0</v>
      </c>
      <c r="V29" s="364">
        <f t="shared" si="12"/>
        <v>0</v>
      </c>
      <c r="W29" s="364">
        <f t="shared" si="12"/>
        <v>0</v>
      </c>
      <c r="X29" s="364">
        <f t="shared" si="12"/>
        <v>0</v>
      </c>
      <c r="Y29" s="364">
        <f t="shared" si="12"/>
        <v>0</v>
      </c>
      <c r="Z29" s="364">
        <f t="shared" si="12"/>
        <v>0</v>
      </c>
      <c r="AA29" s="364">
        <f t="shared" si="12"/>
        <v>0</v>
      </c>
      <c r="AB29" s="364">
        <f t="shared" si="12"/>
        <v>0</v>
      </c>
      <c r="AC29" s="364">
        <f t="shared" si="12"/>
        <v>0</v>
      </c>
      <c r="AD29" s="364">
        <f t="shared" si="12"/>
        <v>0</v>
      </c>
      <c r="AE29" s="364">
        <f t="shared" si="12"/>
        <v>0</v>
      </c>
      <c r="AF29" s="364">
        <f t="shared" si="12"/>
        <v>0</v>
      </c>
      <c r="AG29" s="364">
        <f t="shared" si="12"/>
        <v>0</v>
      </c>
      <c r="AH29" s="364">
        <f t="shared" si="12"/>
        <v>287.50626379634298</v>
      </c>
      <c r="AI29" s="364">
        <f t="shared" si="12"/>
        <v>302.08045600000003</v>
      </c>
      <c r="AJ29" s="364">
        <f t="shared" si="12"/>
        <v>395.88564615384615</v>
      </c>
      <c r="AK29" s="364">
        <f t="shared" si="12"/>
        <v>564.3645305</v>
      </c>
      <c r="AL29" s="364">
        <f t="shared" si="12"/>
        <v>755.4666057500001</v>
      </c>
      <c r="AM29" s="364">
        <f t="shared" si="12"/>
        <v>882.96256549999987</v>
      </c>
      <c r="AN29" s="364">
        <f t="shared" si="12"/>
        <v>1020.7705977499999</v>
      </c>
      <c r="AO29" s="364">
        <f t="shared" si="12"/>
        <v>1172.1197127142857</v>
      </c>
      <c r="AP29" s="364">
        <f t="shared" si="12"/>
        <v>1245.5755610666668</v>
      </c>
      <c r="AQ29" s="364">
        <f t="shared" si="12"/>
        <v>1291.2906329999998</v>
      </c>
      <c r="AR29" s="364">
        <f t="shared" si="12"/>
        <v>1322.3629533333335</v>
      </c>
      <c r="AS29" s="364">
        <f t="shared" si="12"/>
        <v>1417.252283333333</v>
      </c>
      <c r="AT29" s="364">
        <f t="shared" si="12"/>
        <v>1601.3146243333333</v>
      </c>
      <c r="AU29" s="364">
        <f t="shared" si="12"/>
        <v>2084.0561549999998</v>
      </c>
      <c r="AV29" s="364">
        <f t="shared" si="12"/>
        <v>2588.9620103333332</v>
      </c>
      <c r="AW29" s="364">
        <f t="shared" si="12"/>
        <v>2871.8776219999995</v>
      </c>
      <c r="AX29" s="364">
        <f t="shared" si="12"/>
        <v>2785.9169999999999</v>
      </c>
      <c r="AY29" s="364">
        <f t="shared" si="12"/>
        <v>2744.35</v>
      </c>
      <c r="AZ29" s="364">
        <f t="shared" si="12"/>
        <v>2438.2424801734269</v>
      </c>
      <c r="BA29" s="364">
        <f t="shared" si="12"/>
        <v>2154.4810000000002</v>
      </c>
      <c r="BB29" s="364">
        <f t="shared" si="12"/>
        <v>2160.527</v>
      </c>
      <c r="BC29" s="364">
        <f t="shared" si="12"/>
        <v>2384.0059999999999</v>
      </c>
      <c r="BD29" s="364">
        <f t="shared" si="12"/>
        <v>2944.4639999999999</v>
      </c>
      <c r="BE29" s="364">
        <f t="shared" si="12"/>
        <v>3325.067</v>
      </c>
      <c r="BF29" s="364">
        <f t="shared" si="12"/>
        <v>3655.0069999999996</v>
      </c>
      <c r="BG29" s="364">
        <f t="shared" si="12"/>
        <v>3752.7889999999998</v>
      </c>
      <c r="BH29" s="364">
        <f t="shared" si="12"/>
        <v>3278.0000000000005</v>
      </c>
      <c r="BI29" s="364">
        <f t="shared" si="12"/>
        <v>2525.9999999999995</v>
      </c>
      <c r="BJ29" s="364">
        <f t="shared" si="12"/>
        <v>2050</v>
      </c>
      <c r="BK29" s="364">
        <f t="shared" si="12"/>
        <v>1737.5119804834528</v>
      </c>
      <c r="BL29" s="364">
        <f t="shared" si="12"/>
        <v>1455.6900798477316</v>
      </c>
      <c r="BM29" s="364">
        <f t="shared" si="12"/>
        <v>877.14850322825873</v>
      </c>
      <c r="BN29" s="364">
        <f t="shared" si="12"/>
        <v>0</v>
      </c>
      <c r="BO29" s="364">
        <f t="shared" si="12"/>
        <v>0</v>
      </c>
      <c r="BP29" s="364">
        <f t="shared" si="12"/>
        <v>0</v>
      </c>
      <c r="BQ29" s="364">
        <f t="shared" ref="BQ29:BZ29" si="13">SUM(BQ30:BQ35)</f>
        <v>0</v>
      </c>
      <c r="BR29" s="364">
        <f t="shared" si="13"/>
        <v>0</v>
      </c>
      <c r="BS29" s="364">
        <f t="shared" si="13"/>
        <v>0</v>
      </c>
      <c r="BT29" s="364">
        <f t="shared" si="13"/>
        <v>0</v>
      </c>
      <c r="BU29" s="364">
        <f t="shared" si="13"/>
        <v>0</v>
      </c>
      <c r="BV29" s="364">
        <f t="shared" si="13"/>
        <v>0</v>
      </c>
      <c r="BW29" s="364">
        <f t="shared" si="13"/>
        <v>0</v>
      </c>
      <c r="BX29" s="373">
        <f t="shared" si="13"/>
        <v>0</v>
      </c>
      <c r="BY29" s="373">
        <f t="shared" si="13"/>
        <v>0</v>
      </c>
      <c r="BZ29" s="365">
        <f t="shared" si="13"/>
        <v>0</v>
      </c>
    </row>
    <row r="30" spans="1:78" s="51" customFormat="1" x14ac:dyDescent="0.35">
      <c r="A30" s="44"/>
      <c r="B30" s="462" t="s">
        <v>510</v>
      </c>
      <c r="C30" s="119"/>
      <c r="D30" s="364">
        <v>0</v>
      </c>
      <c r="E30" s="364">
        <v>0</v>
      </c>
      <c r="F30" s="364">
        <v>0</v>
      </c>
      <c r="G30" s="364">
        <v>0</v>
      </c>
      <c r="H30" s="364">
        <v>0</v>
      </c>
      <c r="I30" s="364">
        <v>0</v>
      </c>
      <c r="J30" s="364">
        <v>0</v>
      </c>
      <c r="K30" s="364">
        <v>0</v>
      </c>
      <c r="L30" s="364">
        <v>0</v>
      </c>
      <c r="M30" s="364">
        <v>0</v>
      </c>
      <c r="N30" s="364">
        <v>0</v>
      </c>
      <c r="O30" s="364">
        <v>0</v>
      </c>
      <c r="P30" s="364">
        <v>0</v>
      </c>
      <c r="Q30" s="364">
        <v>0</v>
      </c>
      <c r="R30" s="364">
        <v>0</v>
      </c>
      <c r="S30" s="364">
        <v>0</v>
      </c>
      <c r="T30" s="364">
        <v>0</v>
      </c>
      <c r="U30" s="364">
        <v>0</v>
      </c>
      <c r="V30" s="364">
        <v>0</v>
      </c>
      <c r="W30" s="364">
        <v>0</v>
      </c>
      <c r="X30" s="364">
        <v>0</v>
      </c>
      <c r="Y30" s="364">
        <v>0</v>
      </c>
      <c r="Z30" s="364">
        <v>0</v>
      </c>
      <c r="AA30" s="364">
        <v>0</v>
      </c>
      <c r="AB30" s="364">
        <v>0</v>
      </c>
      <c r="AC30" s="364">
        <v>0</v>
      </c>
      <c r="AD30" s="364">
        <v>0</v>
      </c>
      <c r="AE30" s="364">
        <v>0</v>
      </c>
      <c r="AF30" s="364">
        <v>0</v>
      </c>
      <c r="AG30" s="364">
        <v>0</v>
      </c>
      <c r="AH30" s="364">
        <v>93.471266166347988</v>
      </c>
      <c r="AI30" s="364">
        <v>94.923246999999989</v>
      </c>
      <c r="AJ30" s="364">
        <v>133.38773399999999</v>
      </c>
      <c r="AK30" s="364">
        <v>247.07490900000002</v>
      </c>
      <c r="AL30" s="364">
        <v>357.58954</v>
      </c>
      <c r="AM30" s="364">
        <v>431.42880574999998</v>
      </c>
      <c r="AN30" s="364">
        <v>509.44051474999986</v>
      </c>
      <c r="AO30" s="364">
        <v>568.12316771428561</v>
      </c>
      <c r="AP30" s="364">
        <v>574.2704686666666</v>
      </c>
      <c r="AQ30" s="364">
        <v>536.17211133333342</v>
      </c>
      <c r="AR30" s="364">
        <v>433.57405600000004</v>
      </c>
      <c r="AS30" s="364">
        <v>354.685723</v>
      </c>
      <c r="AT30" s="364">
        <v>376.53609799999998</v>
      </c>
      <c r="AU30" s="364">
        <v>563.69445233333329</v>
      </c>
      <c r="AV30" s="364">
        <v>715.69305299999996</v>
      </c>
      <c r="AW30" s="364">
        <v>769.72457333333318</v>
      </c>
      <c r="AX30" s="364">
        <v>820</v>
      </c>
      <c r="AY30" s="364">
        <v>660</v>
      </c>
      <c r="AZ30" s="364">
        <v>275.71548017342661</v>
      </c>
      <c r="BA30" s="364">
        <v>0</v>
      </c>
      <c r="BB30" s="364">
        <v>0</v>
      </c>
      <c r="BC30" s="364">
        <v>0</v>
      </c>
      <c r="BD30" s="364">
        <v>0</v>
      </c>
      <c r="BE30" s="364">
        <v>0</v>
      </c>
      <c r="BF30" s="364">
        <v>0</v>
      </c>
      <c r="BG30" s="364">
        <v>0</v>
      </c>
      <c r="BH30" s="364">
        <v>0</v>
      </c>
      <c r="BI30" s="364">
        <v>0</v>
      </c>
      <c r="BJ30" s="364">
        <v>0</v>
      </c>
      <c r="BK30" s="364">
        <v>0</v>
      </c>
      <c r="BL30" s="364">
        <v>0</v>
      </c>
      <c r="BM30" s="364">
        <v>0</v>
      </c>
      <c r="BN30" s="364">
        <v>0</v>
      </c>
      <c r="BO30" s="364">
        <v>0</v>
      </c>
      <c r="BP30" s="364">
        <v>0</v>
      </c>
      <c r="BQ30" s="364">
        <v>0</v>
      </c>
      <c r="BR30" s="364">
        <v>0</v>
      </c>
      <c r="BS30" s="364">
        <v>0</v>
      </c>
      <c r="BT30" s="364">
        <v>0</v>
      </c>
      <c r="BU30" s="364">
        <v>0</v>
      </c>
      <c r="BV30" s="364">
        <v>0</v>
      </c>
      <c r="BW30" s="364">
        <v>0</v>
      </c>
      <c r="BX30" s="373">
        <v>0</v>
      </c>
      <c r="BY30" s="373">
        <v>0</v>
      </c>
      <c r="BZ30" s="365">
        <v>0</v>
      </c>
    </row>
    <row r="31" spans="1:78" s="51" customFormat="1" x14ac:dyDescent="0.35">
      <c r="A31" s="44"/>
      <c r="B31" s="462" t="s">
        <v>511</v>
      </c>
      <c r="C31" s="119"/>
      <c r="D31" s="364">
        <v>0</v>
      </c>
      <c r="E31" s="364">
        <v>0</v>
      </c>
      <c r="F31" s="364">
        <v>0</v>
      </c>
      <c r="G31" s="364">
        <v>0</v>
      </c>
      <c r="H31" s="364">
        <v>0</v>
      </c>
      <c r="I31" s="364">
        <v>0</v>
      </c>
      <c r="J31" s="364">
        <v>0</v>
      </c>
      <c r="K31" s="364">
        <v>0</v>
      </c>
      <c r="L31" s="364">
        <v>0</v>
      </c>
      <c r="M31" s="364">
        <v>0</v>
      </c>
      <c r="N31" s="364">
        <v>0</v>
      </c>
      <c r="O31" s="364">
        <v>0</v>
      </c>
      <c r="P31" s="364">
        <v>0</v>
      </c>
      <c r="Q31" s="364">
        <v>0</v>
      </c>
      <c r="R31" s="364">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2.8029816586538465</v>
      </c>
      <c r="AI31" s="364">
        <v>3.1177550000000003</v>
      </c>
      <c r="AJ31" s="364">
        <v>4.417237692307693</v>
      </c>
      <c r="AK31" s="364">
        <v>3.0525300000000004</v>
      </c>
      <c r="AL31" s="364">
        <v>5.1579929999999994</v>
      </c>
      <c r="AM31" s="364">
        <v>4.8207797499999998</v>
      </c>
      <c r="AN31" s="364">
        <v>5.9772190000000007</v>
      </c>
      <c r="AO31" s="364">
        <v>6.0103905714285712</v>
      </c>
      <c r="AP31" s="364">
        <v>6.2181166666666661</v>
      </c>
      <c r="AQ31" s="364">
        <v>11.184782999999999</v>
      </c>
      <c r="AR31" s="364">
        <v>20.375420333333334</v>
      </c>
      <c r="AS31" s="364">
        <v>23.223578666666668</v>
      </c>
      <c r="AT31" s="364">
        <v>27.424068666666663</v>
      </c>
      <c r="AU31" s="364">
        <v>33.173434999999991</v>
      </c>
      <c r="AV31" s="364">
        <v>38.794090666666669</v>
      </c>
      <c r="AW31" s="364">
        <v>43.345056333333332</v>
      </c>
      <c r="AX31" s="364">
        <v>43.463999999999999</v>
      </c>
      <c r="AY31" s="364">
        <v>46.861000000000004</v>
      </c>
      <c r="AZ31" s="364">
        <v>50.704000000000001</v>
      </c>
      <c r="BA31" s="364">
        <v>51.632000000000005</v>
      </c>
      <c r="BB31" s="364">
        <v>53.134</v>
      </c>
      <c r="BC31" s="364">
        <v>55.036000000000001</v>
      </c>
      <c r="BD31" s="364">
        <v>63.141999999999996</v>
      </c>
      <c r="BE31" s="364">
        <v>69.936000000000007</v>
      </c>
      <c r="BF31" s="364">
        <v>78.903000000000006</v>
      </c>
      <c r="BG31" s="364">
        <v>44.26</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73">
        <v>0</v>
      </c>
      <c r="BY31" s="373">
        <v>0</v>
      </c>
      <c r="BZ31" s="365">
        <v>0</v>
      </c>
    </row>
    <row r="32" spans="1:78" s="51" customFormat="1" x14ac:dyDescent="0.35">
      <c r="A32" s="44"/>
      <c r="B32" s="462" t="s">
        <v>496</v>
      </c>
      <c r="C32" s="119"/>
      <c r="D32" s="364">
        <v>0</v>
      </c>
      <c r="E32" s="364">
        <v>0</v>
      </c>
      <c r="F32" s="364">
        <v>0</v>
      </c>
      <c r="G32" s="364">
        <v>0</v>
      </c>
      <c r="H32" s="364">
        <v>0</v>
      </c>
      <c r="I32" s="364">
        <v>0</v>
      </c>
      <c r="J32" s="364">
        <v>0</v>
      </c>
      <c r="K32" s="364">
        <v>0</v>
      </c>
      <c r="L32" s="364">
        <v>0</v>
      </c>
      <c r="M32" s="364">
        <v>0</v>
      </c>
      <c r="N32" s="364">
        <v>0</v>
      </c>
      <c r="O32" s="364">
        <v>0</v>
      </c>
      <c r="P32" s="364">
        <v>0</v>
      </c>
      <c r="Q32" s="364">
        <v>0</v>
      </c>
      <c r="R32" s="364">
        <v>0</v>
      </c>
      <c r="S32" s="364">
        <v>0</v>
      </c>
      <c r="T32" s="364">
        <v>0</v>
      </c>
      <c r="U32" s="364">
        <v>0</v>
      </c>
      <c r="V32" s="364">
        <v>0</v>
      </c>
      <c r="W32" s="364">
        <v>0</v>
      </c>
      <c r="X32" s="364">
        <v>0</v>
      </c>
      <c r="Y32" s="364">
        <v>0</v>
      </c>
      <c r="Z32" s="364">
        <v>0</v>
      </c>
      <c r="AA32" s="364">
        <v>0</v>
      </c>
      <c r="AB32" s="364">
        <v>0</v>
      </c>
      <c r="AC32" s="364">
        <v>0</v>
      </c>
      <c r="AD32" s="364">
        <v>0</v>
      </c>
      <c r="AE32" s="364">
        <v>0</v>
      </c>
      <c r="AF32" s="364">
        <v>0</v>
      </c>
      <c r="AG32" s="364">
        <v>0</v>
      </c>
      <c r="AH32" s="364">
        <v>5.1934940357142851</v>
      </c>
      <c r="AI32" s="364">
        <v>5.8754679999999997</v>
      </c>
      <c r="AJ32" s="364">
        <v>6.4494479999999994</v>
      </c>
      <c r="AK32" s="364">
        <v>7.7735155000000002</v>
      </c>
      <c r="AL32" s="364">
        <v>8.1048584999999989</v>
      </c>
      <c r="AM32" s="364">
        <v>11.847468999999998</v>
      </c>
      <c r="AN32" s="364">
        <v>12.584511500000001</v>
      </c>
      <c r="AO32" s="364">
        <v>15.318929857142857</v>
      </c>
      <c r="AP32" s="364">
        <v>21.204908400000001</v>
      </c>
      <c r="AQ32" s="364">
        <v>26.817910999999995</v>
      </c>
      <c r="AR32" s="364">
        <v>31.576727000000005</v>
      </c>
      <c r="AS32" s="364">
        <v>44.142540666666669</v>
      </c>
      <c r="AT32" s="364">
        <v>70.518660999999994</v>
      </c>
      <c r="AU32" s="364">
        <v>130.53000933333331</v>
      </c>
      <c r="AV32" s="364">
        <v>189.23076999999998</v>
      </c>
      <c r="AW32" s="364">
        <v>255.07671199999996</v>
      </c>
      <c r="AX32" s="364">
        <v>255.15199999999999</v>
      </c>
      <c r="AY32" s="364">
        <v>297.05799999999999</v>
      </c>
      <c r="AZ32" s="364">
        <v>327.88400000000001</v>
      </c>
      <c r="BA32" s="364">
        <v>354.95100000000002</v>
      </c>
      <c r="BB32" s="364">
        <v>382.50900000000001</v>
      </c>
      <c r="BC32" s="364">
        <v>453.77700000000004</v>
      </c>
      <c r="BD32" s="364">
        <v>582.23099999999999</v>
      </c>
      <c r="BE32" s="364">
        <v>697.84500000000003</v>
      </c>
      <c r="BF32" s="364">
        <v>800.66499999999996</v>
      </c>
      <c r="BG32" s="364">
        <v>866.86699999999996</v>
      </c>
      <c r="BH32" s="364">
        <v>824.20128892350272</v>
      </c>
      <c r="BI32" s="364">
        <v>660.22746358750726</v>
      </c>
      <c r="BJ32" s="364">
        <v>551.92517870773702</v>
      </c>
      <c r="BK32" s="364">
        <v>473.66156547405154</v>
      </c>
      <c r="BL32" s="364">
        <v>417.08510670184251</v>
      </c>
      <c r="BM32" s="364">
        <v>302.41702124496578</v>
      </c>
      <c r="BN32" s="364">
        <v>0</v>
      </c>
      <c r="BO32" s="364">
        <v>0</v>
      </c>
      <c r="BP32" s="364">
        <v>0</v>
      </c>
      <c r="BQ32" s="364">
        <v>0</v>
      </c>
      <c r="BR32" s="364">
        <v>0</v>
      </c>
      <c r="BS32" s="364">
        <v>0</v>
      </c>
      <c r="BT32" s="364">
        <v>0</v>
      </c>
      <c r="BU32" s="364">
        <v>0</v>
      </c>
      <c r="BV32" s="364">
        <v>0</v>
      </c>
      <c r="BW32" s="364">
        <v>0</v>
      </c>
      <c r="BX32" s="373">
        <v>0</v>
      </c>
      <c r="BY32" s="373">
        <v>0</v>
      </c>
      <c r="BZ32" s="365">
        <v>0</v>
      </c>
    </row>
    <row r="33" spans="1:78" s="51" customFormat="1" x14ac:dyDescent="0.35">
      <c r="A33" s="44"/>
      <c r="B33" s="462" t="s">
        <v>512</v>
      </c>
      <c r="C33" s="119"/>
      <c r="D33" s="364">
        <v>0</v>
      </c>
      <c r="E33" s="364">
        <v>0</v>
      </c>
      <c r="F33" s="364">
        <v>0</v>
      </c>
      <c r="G33" s="364">
        <v>0</v>
      </c>
      <c r="H33" s="364">
        <v>0</v>
      </c>
      <c r="I33" s="364">
        <v>0</v>
      </c>
      <c r="J33" s="364">
        <v>0</v>
      </c>
      <c r="K33" s="364">
        <v>0</v>
      </c>
      <c r="L33" s="364">
        <v>0</v>
      </c>
      <c r="M33" s="364">
        <v>0</v>
      </c>
      <c r="N33" s="364">
        <v>0</v>
      </c>
      <c r="O33" s="364">
        <v>0</v>
      </c>
      <c r="P33" s="364">
        <v>0</v>
      </c>
      <c r="Q33" s="364">
        <v>0</v>
      </c>
      <c r="R33" s="364">
        <v>0</v>
      </c>
      <c r="S33" s="364">
        <v>0</v>
      </c>
      <c r="T33" s="364">
        <v>0</v>
      </c>
      <c r="U33" s="364">
        <v>0</v>
      </c>
      <c r="V33" s="364">
        <v>0</v>
      </c>
      <c r="W33" s="364">
        <v>0</v>
      </c>
      <c r="X33" s="364">
        <v>0</v>
      </c>
      <c r="Y33" s="364">
        <v>0</v>
      </c>
      <c r="Z33" s="364">
        <v>0</v>
      </c>
      <c r="AA33" s="364">
        <v>0</v>
      </c>
      <c r="AB33" s="364">
        <v>0</v>
      </c>
      <c r="AC33" s="364">
        <v>0</v>
      </c>
      <c r="AD33" s="364">
        <v>0</v>
      </c>
      <c r="AE33" s="364">
        <v>0</v>
      </c>
      <c r="AF33" s="364">
        <v>0</v>
      </c>
      <c r="AG33" s="364">
        <v>0</v>
      </c>
      <c r="AH33" s="364">
        <v>182.15085531267607</v>
      </c>
      <c r="AI33" s="364">
        <v>193.603454</v>
      </c>
      <c r="AJ33" s="364">
        <v>246.08449246153847</v>
      </c>
      <c r="AK33" s="364">
        <v>298.00780700000001</v>
      </c>
      <c r="AL33" s="364">
        <v>372.96242025000004</v>
      </c>
      <c r="AM33" s="364">
        <v>418.66883899999999</v>
      </c>
      <c r="AN33" s="364">
        <v>472.97908750000005</v>
      </c>
      <c r="AO33" s="364">
        <v>559.46277857142854</v>
      </c>
      <c r="AP33" s="364">
        <v>619.10317680000003</v>
      </c>
      <c r="AQ33" s="364">
        <v>687.23668999999995</v>
      </c>
      <c r="AR33" s="364">
        <v>786.62654500000008</v>
      </c>
      <c r="AS33" s="364">
        <v>914.84584999999981</v>
      </c>
      <c r="AT33" s="364">
        <v>1031.7429646666667</v>
      </c>
      <c r="AU33" s="364">
        <v>1238.1339973333331</v>
      </c>
      <c r="AV33" s="364">
        <v>1496.1980143333333</v>
      </c>
      <c r="AW33" s="364">
        <v>1640.7096546666664</v>
      </c>
      <c r="AX33" s="364">
        <v>1565.194</v>
      </c>
      <c r="AY33" s="364">
        <v>1620.7080000000001</v>
      </c>
      <c r="AZ33" s="364">
        <v>1655.7110000000002</v>
      </c>
      <c r="BA33" s="364">
        <v>1620.1309999999999</v>
      </c>
      <c r="BB33" s="364">
        <v>1603.6470000000002</v>
      </c>
      <c r="BC33" s="364">
        <v>1767.1590000000001</v>
      </c>
      <c r="BD33" s="364">
        <v>2165.7539999999999</v>
      </c>
      <c r="BE33" s="364">
        <v>2410.0329999999999</v>
      </c>
      <c r="BF33" s="364">
        <v>2614.94</v>
      </c>
      <c r="BG33" s="364">
        <v>2692.2280000000001</v>
      </c>
      <c r="BH33" s="364">
        <v>2340.126238103408</v>
      </c>
      <c r="BI33" s="364">
        <v>1796.9867403600622</v>
      </c>
      <c r="BJ33" s="364">
        <v>1440.1638339966985</v>
      </c>
      <c r="BK33" s="364">
        <v>1213.3319089372128</v>
      </c>
      <c r="BL33" s="364">
        <v>1007.6875486858021</v>
      </c>
      <c r="BM33" s="364">
        <v>545.2825045729727</v>
      </c>
      <c r="BN33" s="364">
        <v>0</v>
      </c>
      <c r="BO33" s="364">
        <v>0</v>
      </c>
      <c r="BP33" s="364">
        <v>0</v>
      </c>
      <c r="BQ33" s="364">
        <v>0</v>
      </c>
      <c r="BR33" s="364">
        <v>0</v>
      </c>
      <c r="BS33" s="364">
        <v>0</v>
      </c>
      <c r="BT33" s="364">
        <v>0</v>
      </c>
      <c r="BU33" s="364">
        <v>0</v>
      </c>
      <c r="BV33" s="364">
        <v>0</v>
      </c>
      <c r="BW33" s="364">
        <v>0</v>
      </c>
      <c r="BX33" s="373">
        <v>0</v>
      </c>
      <c r="BY33" s="373">
        <v>0</v>
      </c>
      <c r="BZ33" s="365">
        <v>0</v>
      </c>
    </row>
    <row r="34" spans="1:78" s="51" customFormat="1" x14ac:dyDescent="0.35">
      <c r="A34" s="44"/>
      <c r="B34" s="462" t="s">
        <v>513</v>
      </c>
      <c r="C34" s="119"/>
      <c r="D34" s="364">
        <v>0</v>
      </c>
      <c r="E34" s="364">
        <v>0</v>
      </c>
      <c r="F34" s="364">
        <v>0</v>
      </c>
      <c r="G34" s="364">
        <v>0</v>
      </c>
      <c r="H34" s="364">
        <v>0</v>
      </c>
      <c r="I34" s="364">
        <v>0</v>
      </c>
      <c r="J34" s="364">
        <v>0</v>
      </c>
      <c r="K34" s="364">
        <v>0</v>
      </c>
      <c r="L34" s="364">
        <v>0</v>
      </c>
      <c r="M34" s="364">
        <v>0</v>
      </c>
      <c r="N34" s="364">
        <v>0</v>
      </c>
      <c r="O34" s="364">
        <v>0</v>
      </c>
      <c r="P34" s="364">
        <v>0</v>
      </c>
      <c r="Q34" s="364">
        <v>0</v>
      </c>
      <c r="R34" s="364">
        <v>0</v>
      </c>
      <c r="S34" s="364">
        <v>0</v>
      </c>
      <c r="T34" s="364">
        <v>0</v>
      </c>
      <c r="U34" s="364">
        <v>0</v>
      </c>
      <c r="V34" s="364">
        <v>0</v>
      </c>
      <c r="W34" s="364">
        <v>0</v>
      </c>
      <c r="X34" s="364">
        <v>0</v>
      </c>
      <c r="Y34" s="364">
        <v>0</v>
      </c>
      <c r="Z34" s="364">
        <v>0</v>
      </c>
      <c r="AA34" s="364">
        <v>0</v>
      </c>
      <c r="AB34" s="364">
        <v>0</v>
      </c>
      <c r="AC34" s="364">
        <v>0</v>
      </c>
      <c r="AD34" s="364">
        <v>0</v>
      </c>
      <c r="AE34" s="364">
        <v>0</v>
      </c>
      <c r="AF34" s="364">
        <v>0</v>
      </c>
      <c r="AG34" s="364">
        <v>0</v>
      </c>
      <c r="AH34" s="364">
        <v>2.3176474098360655</v>
      </c>
      <c r="AI34" s="364">
        <v>2.5419358688524589</v>
      </c>
      <c r="AJ34" s="364">
        <v>3.032214586666667</v>
      </c>
      <c r="AK34" s="364">
        <v>4.2614319429551788</v>
      </c>
      <c r="AL34" s="364">
        <v>5.6409478888888893</v>
      </c>
      <c r="AM34" s="364">
        <v>7.2432321987577657</v>
      </c>
      <c r="AN34" s="364">
        <v>8.4231230512820527</v>
      </c>
      <c r="AO34" s="364">
        <v>10.800226018433181</v>
      </c>
      <c r="AP34" s="364">
        <v>11.40188078888889</v>
      </c>
      <c r="AQ34" s="364">
        <v>11.713980107954544</v>
      </c>
      <c r="AR34" s="364">
        <v>27.608028126888218</v>
      </c>
      <c r="AS34" s="364">
        <v>44.195025049999991</v>
      </c>
      <c r="AT34" s="364">
        <v>34.984655181014098</v>
      </c>
      <c r="AU34" s="364">
        <v>45.762173703336863</v>
      </c>
      <c r="AV34" s="364">
        <v>66.131657658259329</v>
      </c>
      <c r="AW34" s="364">
        <v>71.191566821895719</v>
      </c>
      <c r="AX34" s="364">
        <v>45.959000000000003</v>
      </c>
      <c r="AY34" s="364">
        <v>52.497</v>
      </c>
      <c r="AZ34" s="364">
        <v>55.951000000000001</v>
      </c>
      <c r="BA34" s="364">
        <v>55.793000000000006</v>
      </c>
      <c r="BB34" s="364">
        <v>48.305</v>
      </c>
      <c r="BC34" s="364">
        <v>50.900999999999996</v>
      </c>
      <c r="BD34" s="364">
        <v>63.215000000000003</v>
      </c>
      <c r="BE34" s="364">
        <v>64.663000000000011</v>
      </c>
      <c r="BF34" s="364">
        <v>67.364999999999995</v>
      </c>
      <c r="BG34" s="364">
        <v>55.756</v>
      </c>
      <c r="BH34" s="364">
        <v>32.408347331744444</v>
      </c>
      <c r="BI34" s="364">
        <v>13.401102736940748</v>
      </c>
      <c r="BJ34" s="364">
        <v>12.776731585820285</v>
      </c>
      <c r="BK34" s="364">
        <v>2.5333533332640377</v>
      </c>
      <c r="BL34" s="364">
        <v>0</v>
      </c>
      <c r="BM34" s="364">
        <v>0</v>
      </c>
      <c r="BN34" s="364">
        <v>0</v>
      </c>
      <c r="BO34" s="364">
        <v>0</v>
      </c>
      <c r="BP34" s="364">
        <v>0</v>
      </c>
      <c r="BQ34" s="364">
        <v>0</v>
      </c>
      <c r="BR34" s="364">
        <v>0</v>
      </c>
      <c r="BS34" s="364">
        <v>0</v>
      </c>
      <c r="BT34" s="364">
        <v>0</v>
      </c>
      <c r="BU34" s="364">
        <v>0</v>
      </c>
      <c r="BV34" s="364">
        <v>0</v>
      </c>
      <c r="BW34" s="364">
        <v>0</v>
      </c>
      <c r="BX34" s="373">
        <v>0</v>
      </c>
      <c r="BY34" s="373">
        <v>0</v>
      </c>
      <c r="BZ34" s="365">
        <v>0</v>
      </c>
    </row>
    <row r="35" spans="1:78" s="51" customFormat="1" x14ac:dyDescent="0.35">
      <c r="A35" s="44"/>
      <c r="B35" s="419" t="s">
        <v>514</v>
      </c>
      <c r="C35" s="331"/>
      <c r="D35" s="364">
        <v>0</v>
      </c>
      <c r="E35" s="364">
        <v>0</v>
      </c>
      <c r="F35" s="364">
        <v>0</v>
      </c>
      <c r="G35" s="364">
        <v>0</v>
      </c>
      <c r="H35" s="364">
        <v>0</v>
      </c>
      <c r="I35" s="364">
        <v>0</v>
      </c>
      <c r="J35" s="364">
        <v>0</v>
      </c>
      <c r="K35" s="364">
        <v>0</v>
      </c>
      <c r="L35" s="364">
        <v>0</v>
      </c>
      <c r="M35" s="364">
        <v>0</v>
      </c>
      <c r="N35" s="364">
        <v>0</v>
      </c>
      <c r="O35" s="364">
        <v>0</v>
      </c>
      <c r="P35" s="364">
        <v>0</v>
      </c>
      <c r="Q35" s="364">
        <v>0</v>
      </c>
      <c r="R35" s="364">
        <v>0</v>
      </c>
      <c r="S35" s="364">
        <v>0</v>
      </c>
      <c r="T35" s="364">
        <v>0</v>
      </c>
      <c r="U35" s="364">
        <v>0</v>
      </c>
      <c r="V35" s="364">
        <v>0</v>
      </c>
      <c r="W35" s="364">
        <v>0</v>
      </c>
      <c r="X35" s="364">
        <v>0</v>
      </c>
      <c r="Y35" s="364">
        <v>0</v>
      </c>
      <c r="Z35" s="364">
        <v>0</v>
      </c>
      <c r="AA35" s="364">
        <v>0</v>
      </c>
      <c r="AB35" s="364">
        <v>0</v>
      </c>
      <c r="AC35" s="364">
        <v>0</v>
      </c>
      <c r="AD35" s="364">
        <v>0</v>
      </c>
      <c r="AE35" s="364">
        <v>0</v>
      </c>
      <c r="AF35" s="364">
        <v>0</v>
      </c>
      <c r="AG35" s="364">
        <v>0</v>
      </c>
      <c r="AH35" s="364">
        <v>1.5700192131147541</v>
      </c>
      <c r="AI35" s="364">
        <v>2.0185961311475409</v>
      </c>
      <c r="AJ35" s="364">
        <v>2.5145194133333337</v>
      </c>
      <c r="AK35" s="364">
        <v>4.1943370570448213</v>
      </c>
      <c r="AL35" s="364">
        <v>6.0108461111111113</v>
      </c>
      <c r="AM35" s="364">
        <v>8.9534398012422383</v>
      </c>
      <c r="AN35" s="364">
        <v>11.366141948717949</v>
      </c>
      <c r="AO35" s="364">
        <v>12.40421998156682</v>
      </c>
      <c r="AP35" s="364">
        <v>13.377009744444447</v>
      </c>
      <c r="AQ35" s="364">
        <v>18.165157558712117</v>
      </c>
      <c r="AR35" s="364">
        <v>22.602176873111784</v>
      </c>
      <c r="AS35" s="364">
        <v>36.159565949999994</v>
      </c>
      <c r="AT35" s="364">
        <v>60.108176818985882</v>
      </c>
      <c r="AU35" s="364">
        <v>72.762087296663097</v>
      </c>
      <c r="AV35" s="364">
        <v>82.914424675073988</v>
      </c>
      <c r="AW35" s="364">
        <v>91.830058844770917</v>
      </c>
      <c r="AX35" s="364">
        <v>56.148000000000003</v>
      </c>
      <c r="AY35" s="364">
        <v>67.225999999999999</v>
      </c>
      <c r="AZ35" s="364">
        <v>72.277000000000001</v>
      </c>
      <c r="BA35" s="364">
        <v>71.974000000000004</v>
      </c>
      <c r="BB35" s="364">
        <v>72.932000000000002</v>
      </c>
      <c r="BC35" s="364">
        <v>57.133000000000003</v>
      </c>
      <c r="BD35" s="364">
        <v>70.122000000000014</v>
      </c>
      <c r="BE35" s="364">
        <v>82.59</v>
      </c>
      <c r="BF35" s="364">
        <v>93.134</v>
      </c>
      <c r="BG35" s="364">
        <v>93.677999999999997</v>
      </c>
      <c r="BH35" s="364">
        <v>81.264125641345288</v>
      </c>
      <c r="BI35" s="364">
        <v>55.384693315489791</v>
      </c>
      <c r="BJ35" s="364">
        <v>45.134255709744181</v>
      </c>
      <c r="BK35" s="364">
        <v>47.98515273892432</v>
      </c>
      <c r="BL35" s="364">
        <v>30.917424460086963</v>
      </c>
      <c r="BM35" s="364">
        <v>29.448977410320264</v>
      </c>
      <c r="BN35" s="364">
        <v>0</v>
      </c>
      <c r="BO35" s="364">
        <v>0</v>
      </c>
      <c r="BP35" s="364">
        <v>0</v>
      </c>
      <c r="BQ35" s="364">
        <v>0</v>
      </c>
      <c r="BR35" s="364">
        <v>0</v>
      </c>
      <c r="BS35" s="364">
        <v>0</v>
      </c>
      <c r="BT35" s="364">
        <v>0</v>
      </c>
      <c r="BU35" s="364">
        <v>0</v>
      </c>
      <c r="BV35" s="364">
        <v>0</v>
      </c>
      <c r="BW35" s="364">
        <v>0</v>
      </c>
      <c r="BX35" s="373">
        <v>0</v>
      </c>
      <c r="BY35" s="373">
        <v>0</v>
      </c>
      <c r="BZ35" s="365">
        <v>0</v>
      </c>
    </row>
    <row r="36" spans="1:78" s="51" customFormat="1" ht="25.5" customHeight="1" x14ac:dyDescent="0.35">
      <c r="A36" s="44"/>
      <c r="B36" s="417" t="s">
        <v>515</v>
      </c>
      <c r="C36" s="331"/>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73"/>
      <c r="BY36" s="373"/>
      <c r="BZ36" s="365"/>
    </row>
    <row r="37" spans="1:78" s="51" customFormat="1" x14ac:dyDescent="0.35">
      <c r="A37" s="44"/>
      <c r="B37" s="419" t="s">
        <v>516</v>
      </c>
      <c r="C37" s="331"/>
      <c r="D37" s="364">
        <v>0</v>
      </c>
      <c r="E37" s="364">
        <v>0</v>
      </c>
      <c r="F37" s="364">
        <v>0</v>
      </c>
      <c r="G37" s="364">
        <v>0</v>
      </c>
      <c r="H37" s="364">
        <v>0</v>
      </c>
      <c r="I37" s="364">
        <v>0</v>
      </c>
      <c r="J37" s="364">
        <v>0</v>
      </c>
      <c r="K37" s="364">
        <v>0</v>
      </c>
      <c r="L37" s="364">
        <v>0</v>
      </c>
      <c r="M37" s="364">
        <v>0</v>
      </c>
      <c r="N37" s="364">
        <v>0</v>
      </c>
      <c r="O37" s="364">
        <v>0</v>
      </c>
      <c r="P37" s="364">
        <v>0</v>
      </c>
      <c r="Q37" s="364">
        <v>0</v>
      </c>
      <c r="R37" s="364">
        <v>0</v>
      </c>
      <c r="S37" s="364">
        <v>0</v>
      </c>
      <c r="T37" s="364">
        <v>0</v>
      </c>
      <c r="U37" s="364">
        <v>0</v>
      </c>
      <c r="V37" s="364">
        <v>0</v>
      </c>
      <c r="W37" s="364">
        <v>0</v>
      </c>
      <c r="X37" s="364">
        <v>0</v>
      </c>
      <c r="Y37" s="364">
        <v>0</v>
      </c>
      <c r="Z37" s="364">
        <v>0</v>
      </c>
      <c r="AA37" s="364">
        <v>0</v>
      </c>
      <c r="AB37" s="364">
        <v>0</v>
      </c>
      <c r="AC37" s="364">
        <v>0</v>
      </c>
      <c r="AD37" s="364">
        <v>0</v>
      </c>
      <c r="AE37" s="364">
        <v>0</v>
      </c>
      <c r="AF37" s="364">
        <v>0</v>
      </c>
      <c r="AG37" s="364">
        <v>0</v>
      </c>
      <c r="AH37" s="364">
        <v>0</v>
      </c>
      <c r="AI37" s="364">
        <v>7.9208541951414011</v>
      </c>
      <c r="AJ37" s="364">
        <v>14.257537551254522</v>
      </c>
      <c r="AK37" s="364">
        <v>18.217964648825223</v>
      </c>
      <c r="AL37" s="364">
        <v>30.891331361051463</v>
      </c>
      <c r="AM37" s="364">
        <v>82.376883629470569</v>
      </c>
      <c r="AN37" s="364">
        <v>158.41708390282801</v>
      </c>
      <c r="AO37" s="364">
        <v>275.64572599092071</v>
      </c>
      <c r="AP37" s="364">
        <v>396.04270975706999</v>
      </c>
      <c r="AQ37" s="364">
        <v>531.48931649398799</v>
      </c>
      <c r="AR37" s="364">
        <v>695.45099833341499</v>
      </c>
      <c r="AS37" s="364">
        <v>875.25438856312473</v>
      </c>
      <c r="AT37" s="364">
        <v>1012.7680845889809</v>
      </c>
      <c r="AU37" s="364">
        <v>1284.9325956024427</v>
      </c>
      <c r="AV37" s="364">
        <v>1549.3917064717893</v>
      </c>
      <c r="AW37" s="364">
        <v>1694.465297394725</v>
      </c>
      <c r="AX37" s="364">
        <v>1703.4202564991706</v>
      </c>
      <c r="AY37" s="364">
        <v>1500.1314740626374</v>
      </c>
      <c r="AZ37" s="364">
        <v>1421.519831098472</v>
      </c>
      <c r="BA37" s="364">
        <v>1299.9456455967315</v>
      </c>
      <c r="BB37" s="364">
        <v>1181.8139462800841</v>
      </c>
      <c r="BC37" s="364">
        <v>1112.7124440704331</v>
      </c>
      <c r="BD37" s="364">
        <v>1077.816952234662</v>
      </c>
      <c r="BE37" s="364">
        <v>1056.9938777475572</v>
      </c>
      <c r="BF37" s="364">
        <v>607.92077511202979</v>
      </c>
      <c r="BG37" s="364">
        <v>239.26332801532695</v>
      </c>
      <c r="BH37" s="364">
        <v>0</v>
      </c>
      <c r="BI37" s="364">
        <v>0</v>
      </c>
      <c r="BJ37" s="364">
        <v>0</v>
      </c>
      <c r="BK37" s="364">
        <v>0</v>
      </c>
      <c r="BL37" s="364">
        <v>0</v>
      </c>
      <c r="BM37" s="364">
        <v>0</v>
      </c>
      <c r="BN37" s="364">
        <v>0</v>
      </c>
      <c r="BO37" s="364">
        <v>0</v>
      </c>
      <c r="BP37" s="364">
        <v>0</v>
      </c>
      <c r="BQ37" s="364">
        <v>0</v>
      </c>
      <c r="BR37" s="364">
        <v>0</v>
      </c>
      <c r="BS37" s="364">
        <v>0</v>
      </c>
      <c r="BT37" s="364">
        <v>0</v>
      </c>
      <c r="BU37" s="364">
        <v>0</v>
      </c>
      <c r="BV37" s="364">
        <v>0</v>
      </c>
      <c r="BW37" s="364">
        <v>0</v>
      </c>
      <c r="BX37" s="373">
        <v>0</v>
      </c>
      <c r="BY37" s="373">
        <v>0</v>
      </c>
      <c r="BZ37" s="365">
        <v>0</v>
      </c>
    </row>
    <row r="38" spans="1:78" s="51" customFormat="1" x14ac:dyDescent="0.35">
      <c r="A38" s="44"/>
      <c r="B38" s="419" t="s">
        <v>517</v>
      </c>
      <c r="C38" s="331"/>
      <c r="D38" s="364">
        <v>0</v>
      </c>
      <c r="E38" s="364">
        <v>0</v>
      </c>
      <c r="F38" s="364">
        <v>0</v>
      </c>
      <c r="G38" s="364">
        <v>0</v>
      </c>
      <c r="H38" s="364">
        <v>0</v>
      </c>
      <c r="I38" s="364">
        <v>0</v>
      </c>
      <c r="J38" s="364">
        <v>0</v>
      </c>
      <c r="K38" s="364">
        <v>0</v>
      </c>
      <c r="L38" s="364">
        <v>0</v>
      </c>
      <c r="M38" s="364">
        <v>0</v>
      </c>
      <c r="N38" s="364">
        <v>0</v>
      </c>
      <c r="O38" s="364">
        <v>0</v>
      </c>
      <c r="P38" s="364">
        <v>0</v>
      </c>
      <c r="Q38" s="364">
        <v>0</v>
      </c>
      <c r="R38" s="364">
        <v>0</v>
      </c>
      <c r="S38" s="364">
        <v>0</v>
      </c>
      <c r="T38" s="364">
        <v>0</v>
      </c>
      <c r="U38" s="364">
        <v>0</v>
      </c>
      <c r="V38" s="364">
        <v>0</v>
      </c>
      <c r="W38" s="364">
        <v>0</v>
      </c>
      <c r="X38" s="364">
        <v>0</v>
      </c>
      <c r="Y38" s="364">
        <v>0</v>
      </c>
      <c r="Z38" s="364">
        <v>0</v>
      </c>
      <c r="AA38" s="364">
        <v>0</v>
      </c>
      <c r="AB38" s="364">
        <v>0</v>
      </c>
      <c r="AC38" s="364">
        <v>0</v>
      </c>
      <c r="AD38" s="364">
        <v>0</v>
      </c>
      <c r="AE38" s="364">
        <v>0</v>
      </c>
      <c r="AF38" s="364">
        <v>0</v>
      </c>
      <c r="AG38" s="364">
        <v>0</v>
      </c>
      <c r="AH38" s="364">
        <v>0</v>
      </c>
      <c r="AI38" s="364">
        <v>2.0791458048585989</v>
      </c>
      <c r="AJ38" s="364">
        <v>3.7424624487454778</v>
      </c>
      <c r="AK38" s="364">
        <v>4.7820353511747768</v>
      </c>
      <c r="AL38" s="364">
        <v>8.1086686389485365</v>
      </c>
      <c r="AM38" s="364">
        <v>21.623116370529431</v>
      </c>
      <c r="AN38" s="364">
        <v>41.582916097171989</v>
      </c>
      <c r="AO38" s="364">
        <v>72.35427400907929</v>
      </c>
      <c r="AP38" s="364">
        <v>103.95729024293001</v>
      </c>
      <c r="AQ38" s="364">
        <v>139.51068350601201</v>
      </c>
      <c r="AR38" s="364">
        <v>182.54900166658501</v>
      </c>
      <c r="AS38" s="364">
        <v>229.74561143687527</v>
      </c>
      <c r="AT38" s="364">
        <v>251.9138825897187</v>
      </c>
      <c r="AU38" s="364">
        <v>322.46952062524298</v>
      </c>
      <c r="AV38" s="364">
        <v>389.73388162224228</v>
      </c>
      <c r="AW38" s="364">
        <v>462.72661970850959</v>
      </c>
      <c r="AX38" s="364">
        <v>478.80049192921024</v>
      </c>
      <c r="AY38" s="364">
        <v>480.76420050781519</v>
      </c>
      <c r="AZ38" s="364">
        <v>487.18098724935635</v>
      </c>
      <c r="BA38" s="364">
        <v>493.93324999863</v>
      </c>
      <c r="BB38" s="364">
        <v>496.25659195105163</v>
      </c>
      <c r="BC38" s="364">
        <v>496.5127764741809</v>
      </c>
      <c r="BD38" s="364">
        <v>485.25471579187501</v>
      </c>
      <c r="BE38" s="364">
        <v>489.04849039406668</v>
      </c>
      <c r="BF38" s="364">
        <v>147.12428187369665</v>
      </c>
      <c r="BG38" s="364">
        <v>64.975747559198723</v>
      </c>
      <c r="BH38" s="364">
        <v>0</v>
      </c>
      <c r="BI38" s="364">
        <v>0</v>
      </c>
      <c r="BJ38" s="364">
        <v>0</v>
      </c>
      <c r="BK38" s="364">
        <v>0</v>
      </c>
      <c r="BL38" s="364">
        <v>0</v>
      </c>
      <c r="BM38" s="364">
        <v>0</v>
      </c>
      <c r="BN38" s="364">
        <v>0</v>
      </c>
      <c r="BO38" s="364">
        <v>0</v>
      </c>
      <c r="BP38" s="364">
        <v>0</v>
      </c>
      <c r="BQ38" s="364">
        <v>0</v>
      </c>
      <c r="BR38" s="364">
        <v>0</v>
      </c>
      <c r="BS38" s="364">
        <v>0</v>
      </c>
      <c r="BT38" s="364">
        <v>0</v>
      </c>
      <c r="BU38" s="364">
        <v>0</v>
      </c>
      <c r="BV38" s="364">
        <v>0</v>
      </c>
      <c r="BW38" s="364">
        <v>0</v>
      </c>
      <c r="BX38" s="373">
        <v>0</v>
      </c>
      <c r="BY38" s="373">
        <v>0</v>
      </c>
      <c r="BZ38" s="365">
        <v>0</v>
      </c>
    </row>
    <row r="39" spans="1:78" s="51" customFormat="1" ht="40.5" customHeight="1" x14ac:dyDescent="0.35">
      <c r="A39" s="44"/>
      <c r="B39" s="463" t="s">
        <v>518</v>
      </c>
      <c r="C39" s="238"/>
      <c r="D39" s="364">
        <f t="shared" ref="D39:BO39" si="14">SUM(D40:D45)</f>
        <v>0</v>
      </c>
      <c r="E39" s="364">
        <f t="shared" si="14"/>
        <v>0</v>
      </c>
      <c r="F39" s="364">
        <f t="shared" si="14"/>
        <v>0</v>
      </c>
      <c r="G39" s="364">
        <f t="shared" si="14"/>
        <v>0</v>
      </c>
      <c r="H39" s="364">
        <f t="shared" si="14"/>
        <v>0</v>
      </c>
      <c r="I39" s="364">
        <f t="shared" si="14"/>
        <v>0</v>
      </c>
      <c r="J39" s="364">
        <f t="shared" si="14"/>
        <v>0</v>
      </c>
      <c r="K39" s="364">
        <f t="shared" si="14"/>
        <v>0</v>
      </c>
      <c r="L39" s="364">
        <f t="shared" si="14"/>
        <v>0</v>
      </c>
      <c r="M39" s="364">
        <f t="shared" si="14"/>
        <v>0</v>
      </c>
      <c r="N39" s="364">
        <f t="shared" si="14"/>
        <v>0</v>
      </c>
      <c r="O39" s="364">
        <f t="shared" si="14"/>
        <v>0</v>
      </c>
      <c r="P39" s="364">
        <f t="shared" si="14"/>
        <v>0</v>
      </c>
      <c r="Q39" s="364">
        <f t="shared" si="14"/>
        <v>0</v>
      </c>
      <c r="R39" s="364">
        <f t="shared" si="14"/>
        <v>0</v>
      </c>
      <c r="S39" s="364">
        <f t="shared" si="14"/>
        <v>0</v>
      </c>
      <c r="T39" s="364">
        <f t="shared" si="14"/>
        <v>0</v>
      </c>
      <c r="U39" s="364">
        <f t="shared" si="14"/>
        <v>0</v>
      </c>
      <c r="V39" s="364">
        <f t="shared" si="14"/>
        <v>0</v>
      </c>
      <c r="W39" s="364">
        <f t="shared" si="14"/>
        <v>0</v>
      </c>
      <c r="X39" s="364">
        <f t="shared" si="14"/>
        <v>0</v>
      </c>
      <c r="Y39" s="364">
        <f t="shared" si="14"/>
        <v>0</v>
      </c>
      <c r="Z39" s="364">
        <f t="shared" si="14"/>
        <v>0</v>
      </c>
      <c r="AA39" s="364">
        <f t="shared" si="14"/>
        <v>0</v>
      </c>
      <c r="AB39" s="364">
        <f t="shared" si="14"/>
        <v>0</v>
      </c>
      <c r="AC39" s="364">
        <f t="shared" si="14"/>
        <v>0</v>
      </c>
      <c r="AD39" s="364">
        <f t="shared" si="14"/>
        <v>0</v>
      </c>
      <c r="AE39" s="364">
        <f t="shared" si="14"/>
        <v>0</v>
      </c>
      <c r="AF39" s="364">
        <f t="shared" si="14"/>
        <v>0</v>
      </c>
      <c r="AG39" s="364">
        <f t="shared" si="14"/>
        <v>0</v>
      </c>
      <c r="AH39" s="364">
        <f t="shared" si="14"/>
        <v>1273.4937362036569</v>
      </c>
      <c r="AI39" s="364">
        <f t="shared" si="14"/>
        <v>1362.9195440000001</v>
      </c>
      <c r="AJ39" s="364">
        <f t="shared" si="14"/>
        <v>1751.1143538461538</v>
      </c>
      <c r="AK39" s="364">
        <f t="shared" si="14"/>
        <v>2657.6854694999993</v>
      </c>
      <c r="AL39" s="364">
        <f t="shared" si="14"/>
        <v>3817.5333942499997</v>
      </c>
      <c r="AM39" s="364">
        <f t="shared" si="14"/>
        <v>4605.0374345</v>
      </c>
      <c r="AN39" s="364">
        <f t="shared" si="14"/>
        <v>5249.22940225</v>
      </c>
      <c r="AO39" s="364">
        <f t="shared" si="14"/>
        <v>5925.880287285715</v>
      </c>
      <c r="AP39" s="364">
        <f t="shared" si="14"/>
        <v>6219.4244389333326</v>
      </c>
      <c r="AQ39" s="364">
        <f t="shared" si="14"/>
        <v>5993.7093669999995</v>
      </c>
      <c r="AR39" s="364">
        <f t="shared" si="14"/>
        <v>5381.6140466666675</v>
      </c>
      <c r="AS39" s="364">
        <f t="shared" si="14"/>
        <v>5152.8057166666667</v>
      </c>
      <c r="AT39" s="364">
        <f t="shared" si="14"/>
        <v>6029.1884084879675</v>
      </c>
      <c r="AU39" s="364">
        <f t="shared" si="14"/>
        <v>7954.5646282840453</v>
      </c>
      <c r="AV39" s="364">
        <f t="shared" si="14"/>
        <v>10261.900401572635</v>
      </c>
      <c r="AW39" s="364">
        <f t="shared" si="14"/>
        <v>11080.553460896766</v>
      </c>
      <c r="AX39" s="364">
        <f t="shared" si="14"/>
        <v>11418.910251571619</v>
      </c>
      <c r="AY39" s="364">
        <f t="shared" si="14"/>
        <v>11967.287325429546</v>
      </c>
      <c r="AZ39" s="364">
        <f t="shared" si="14"/>
        <v>10097.751701478743</v>
      </c>
      <c r="BA39" s="364">
        <f t="shared" si="14"/>
        <v>8016.9571044046406</v>
      </c>
      <c r="BB39" s="364">
        <f t="shared" si="14"/>
        <v>7952.0924617688634</v>
      </c>
      <c r="BC39" s="364">
        <f t="shared" si="14"/>
        <v>8089.0907794553859</v>
      </c>
      <c r="BD39" s="364">
        <f t="shared" si="14"/>
        <v>8613.6913319734631</v>
      </c>
      <c r="BE39" s="364">
        <f t="shared" si="14"/>
        <v>9229.7977512705475</v>
      </c>
      <c r="BF39" s="364">
        <f t="shared" si="14"/>
        <v>9827.2626539668727</v>
      </c>
      <c r="BG39" s="364">
        <f t="shared" si="14"/>
        <v>8801.9901768454038</v>
      </c>
      <c r="BH39" s="364">
        <f t="shared" si="14"/>
        <v>6750.9129999999996</v>
      </c>
      <c r="BI39" s="364">
        <f t="shared" si="14"/>
        <v>6623.9960046050001</v>
      </c>
      <c r="BJ39" s="364">
        <f t="shared" si="14"/>
        <v>6788.7708489099996</v>
      </c>
      <c r="BK39" s="364">
        <f t="shared" si="14"/>
        <v>7290.4738887753138</v>
      </c>
      <c r="BL39" s="364">
        <f t="shared" si="14"/>
        <v>7229.0433295422663</v>
      </c>
      <c r="BM39" s="364">
        <f t="shared" si="14"/>
        <v>7496.6114745917403</v>
      </c>
      <c r="BN39" s="364">
        <f t="shared" si="14"/>
        <v>0</v>
      </c>
      <c r="BO39" s="364">
        <f t="shared" si="14"/>
        <v>0</v>
      </c>
      <c r="BP39" s="364">
        <f t="shared" ref="BP39:BZ39" si="15">SUM(BP40:BP45)</f>
        <v>0</v>
      </c>
      <c r="BQ39" s="364">
        <f t="shared" si="15"/>
        <v>0</v>
      </c>
      <c r="BR39" s="364">
        <f t="shared" si="15"/>
        <v>0</v>
      </c>
      <c r="BS39" s="364">
        <f t="shared" si="15"/>
        <v>0</v>
      </c>
      <c r="BT39" s="364">
        <f t="shared" si="15"/>
        <v>0</v>
      </c>
      <c r="BU39" s="364">
        <f t="shared" si="15"/>
        <v>0</v>
      </c>
      <c r="BV39" s="364">
        <f t="shared" si="15"/>
        <v>0</v>
      </c>
      <c r="BW39" s="364">
        <f t="shared" si="15"/>
        <v>0</v>
      </c>
      <c r="BX39" s="373">
        <f t="shared" si="15"/>
        <v>0</v>
      </c>
      <c r="BY39" s="373">
        <f t="shared" si="15"/>
        <v>0</v>
      </c>
      <c r="BZ39" s="365">
        <f t="shared" si="15"/>
        <v>0</v>
      </c>
    </row>
    <row r="40" spans="1:78" s="51" customFormat="1" x14ac:dyDescent="0.35">
      <c r="A40" s="44"/>
      <c r="B40" s="265" t="s">
        <v>510</v>
      </c>
      <c r="C40" s="119"/>
      <c r="D40" s="364">
        <f t="shared" ref="D40:AG40" si="16">D23-D30</f>
        <v>0</v>
      </c>
      <c r="E40" s="364">
        <f t="shared" si="16"/>
        <v>0</v>
      </c>
      <c r="F40" s="364">
        <f t="shared" si="16"/>
        <v>0</v>
      </c>
      <c r="G40" s="364">
        <f t="shared" si="16"/>
        <v>0</v>
      </c>
      <c r="H40" s="364">
        <f t="shared" si="16"/>
        <v>0</v>
      </c>
      <c r="I40" s="364">
        <f t="shared" si="16"/>
        <v>0</v>
      </c>
      <c r="J40" s="364">
        <f t="shared" si="16"/>
        <v>0</v>
      </c>
      <c r="K40" s="364">
        <f t="shared" si="16"/>
        <v>0</v>
      </c>
      <c r="L40" s="364">
        <f t="shared" si="16"/>
        <v>0</v>
      </c>
      <c r="M40" s="364">
        <f t="shared" si="16"/>
        <v>0</v>
      </c>
      <c r="N40" s="364">
        <f t="shared" si="16"/>
        <v>0</v>
      </c>
      <c r="O40" s="364">
        <f t="shared" si="16"/>
        <v>0</v>
      </c>
      <c r="P40" s="364">
        <f t="shared" si="16"/>
        <v>0</v>
      </c>
      <c r="Q40" s="364">
        <f t="shared" si="16"/>
        <v>0</v>
      </c>
      <c r="R40" s="364">
        <f t="shared" si="16"/>
        <v>0</v>
      </c>
      <c r="S40" s="364">
        <f t="shared" si="16"/>
        <v>0</v>
      </c>
      <c r="T40" s="364">
        <f t="shared" si="16"/>
        <v>0</v>
      </c>
      <c r="U40" s="364">
        <f t="shared" si="16"/>
        <v>0</v>
      </c>
      <c r="V40" s="364">
        <f t="shared" si="16"/>
        <v>0</v>
      </c>
      <c r="W40" s="364">
        <f t="shared" si="16"/>
        <v>0</v>
      </c>
      <c r="X40" s="364">
        <f t="shared" si="16"/>
        <v>0</v>
      </c>
      <c r="Y40" s="364">
        <f t="shared" si="16"/>
        <v>0</v>
      </c>
      <c r="Z40" s="364">
        <f t="shared" si="16"/>
        <v>0</v>
      </c>
      <c r="AA40" s="364">
        <f t="shared" si="16"/>
        <v>0</v>
      </c>
      <c r="AB40" s="364">
        <f t="shared" si="16"/>
        <v>0</v>
      </c>
      <c r="AC40" s="364">
        <f t="shared" si="16"/>
        <v>0</v>
      </c>
      <c r="AD40" s="364">
        <f t="shared" si="16"/>
        <v>0</v>
      </c>
      <c r="AE40" s="364">
        <f t="shared" si="16"/>
        <v>0</v>
      </c>
      <c r="AF40" s="364">
        <f t="shared" si="16"/>
        <v>0</v>
      </c>
      <c r="AG40" s="364">
        <f t="shared" si="16"/>
        <v>0</v>
      </c>
      <c r="AH40" s="364">
        <f>AH23-AH30</f>
        <v>421.52873383365204</v>
      </c>
      <c r="AI40" s="364">
        <f t="shared" ref="AI40:BM40" si="17">AI23-AI30</f>
        <v>428.076753</v>
      </c>
      <c r="AJ40" s="364">
        <f t="shared" si="17"/>
        <v>660.61226599999998</v>
      </c>
      <c r="AK40" s="364">
        <f t="shared" si="17"/>
        <v>1264.965091</v>
      </c>
      <c r="AL40" s="364">
        <f t="shared" si="17"/>
        <v>2209.4104600000001</v>
      </c>
      <c r="AM40" s="364">
        <f t="shared" si="17"/>
        <v>2825.5711942500002</v>
      </c>
      <c r="AN40" s="364">
        <f t="shared" si="17"/>
        <v>3220.5594852500003</v>
      </c>
      <c r="AO40" s="364">
        <f t="shared" si="17"/>
        <v>3645.8768322857145</v>
      </c>
      <c r="AP40" s="364">
        <f t="shared" si="17"/>
        <v>3761.7295313333334</v>
      </c>
      <c r="AQ40" s="364">
        <f t="shared" si="17"/>
        <v>3448.8278886666667</v>
      </c>
      <c r="AR40" s="364">
        <f t="shared" si="17"/>
        <v>2611.4259440000001</v>
      </c>
      <c r="AS40" s="364">
        <f t="shared" si="17"/>
        <v>2276.3142769999999</v>
      </c>
      <c r="AT40" s="364">
        <f t="shared" si="17"/>
        <v>2563.941902</v>
      </c>
      <c r="AU40" s="364">
        <f t="shared" si="17"/>
        <v>3636.3055476666668</v>
      </c>
      <c r="AV40" s="364">
        <f t="shared" si="17"/>
        <v>4663.306947</v>
      </c>
      <c r="AW40" s="364">
        <f t="shared" si="17"/>
        <v>4967.275426666667</v>
      </c>
      <c r="AX40" s="364">
        <f t="shared" si="17"/>
        <v>4363</v>
      </c>
      <c r="AY40" s="364">
        <f t="shared" si="17"/>
        <v>4163</v>
      </c>
      <c r="AZ40" s="364">
        <f t="shared" si="17"/>
        <v>2083.2845198265732</v>
      </c>
      <c r="BA40" s="364">
        <f t="shared" si="17"/>
        <v>0</v>
      </c>
      <c r="BB40" s="364">
        <f t="shared" si="17"/>
        <v>0</v>
      </c>
      <c r="BC40" s="364">
        <f t="shared" si="17"/>
        <v>0</v>
      </c>
      <c r="BD40" s="364">
        <f t="shared" si="17"/>
        <v>0</v>
      </c>
      <c r="BE40" s="364">
        <f t="shared" si="17"/>
        <v>0</v>
      </c>
      <c r="BF40" s="364">
        <f t="shared" si="17"/>
        <v>0</v>
      </c>
      <c r="BG40" s="364">
        <f t="shared" si="17"/>
        <v>0</v>
      </c>
      <c r="BH40" s="364">
        <f t="shared" si="17"/>
        <v>0</v>
      </c>
      <c r="BI40" s="364">
        <f t="shared" si="17"/>
        <v>0</v>
      </c>
      <c r="BJ40" s="364">
        <f t="shared" si="17"/>
        <v>0</v>
      </c>
      <c r="BK40" s="364">
        <f t="shared" si="17"/>
        <v>0</v>
      </c>
      <c r="BL40" s="364">
        <f t="shared" si="17"/>
        <v>0</v>
      </c>
      <c r="BM40" s="364">
        <f t="shared" si="17"/>
        <v>0</v>
      </c>
      <c r="BN40" s="364"/>
      <c r="BO40" s="364"/>
      <c r="BP40" s="364"/>
      <c r="BQ40" s="364"/>
      <c r="BR40" s="364"/>
      <c r="BS40" s="364"/>
      <c r="BT40" s="364"/>
      <c r="BU40" s="364"/>
      <c r="BV40" s="364"/>
      <c r="BW40" s="364"/>
      <c r="BX40" s="373"/>
      <c r="BY40" s="373"/>
      <c r="BZ40" s="365"/>
    </row>
    <row r="41" spans="1:78" s="51" customFormat="1" x14ac:dyDescent="0.35">
      <c r="A41" s="44"/>
      <c r="B41" s="265" t="s">
        <v>511</v>
      </c>
      <c r="C41" s="119"/>
      <c r="D41" s="364">
        <f t="shared" ref="D41:AG42" si="18">D24-D31-D37</f>
        <v>0</v>
      </c>
      <c r="E41" s="364">
        <f t="shared" si="18"/>
        <v>0</v>
      </c>
      <c r="F41" s="364">
        <f t="shared" si="18"/>
        <v>0</v>
      </c>
      <c r="G41" s="364">
        <f t="shared" si="18"/>
        <v>0</v>
      </c>
      <c r="H41" s="364">
        <f t="shared" si="18"/>
        <v>0</v>
      </c>
      <c r="I41" s="364">
        <f t="shared" si="18"/>
        <v>0</v>
      </c>
      <c r="J41" s="364">
        <f t="shared" si="18"/>
        <v>0</v>
      </c>
      <c r="K41" s="364">
        <f t="shared" si="18"/>
        <v>0</v>
      </c>
      <c r="L41" s="364">
        <f t="shared" si="18"/>
        <v>0</v>
      </c>
      <c r="M41" s="364">
        <f t="shared" si="18"/>
        <v>0</v>
      </c>
      <c r="N41" s="364">
        <f t="shared" si="18"/>
        <v>0</v>
      </c>
      <c r="O41" s="364">
        <f t="shared" si="18"/>
        <v>0</v>
      </c>
      <c r="P41" s="364">
        <f t="shared" si="18"/>
        <v>0</v>
      </c>
      <c r="Q41" s="364">
        <f t="shared" si="18"/>
        <v>0</v>
      </c>
      <c r="R41" s="364">
        <f t="shared" si="18"/>
        <v>0</v>
      </c>
      <c r="S41" s="364">
        <f t="shared" si="18"/>
        <v>0</v>
      </c>
      <c r="T41" s="364">
        <f t="shared" si="18"/>
        <v>0</v>
      </c>
      <c r="U41" s="364">
        <f t="shared" si="18"/>
        <v>0</v>
      </c>
      <c r="V41" s="364">
        <f t="shared" si="18"/>
        <v>0</v>
      </c>
      <c r="W41" s="364">
        <f t="shared" si="18"/>
        <v>0</v>
      </c>
      <c r="X41" s="364">
        <f t="shared" si="18"/>
        <v>0</v>
      </c>
      <c r="Y41" s="364">
        <f t="shared" si="18"/>
        <v>0</v>
      </c>
      <c r="Z41" s="364">
        <f t="shared" si="18"/>
        <v>0</v>
      </c>
      <c r="AA41" s="364">
        <f t="shared" si="18"/>
        <v>0</v>
      </c>
      <c r="AB41" s="364">
        <f t="shared" si="18"/>
        <v>0</v>
      </c>
      <c r="AC41" s="364">
        <f t="shared" si="18"/>
        <v>0</v>
      </c>
      <c r="AD41" s="364">
        <f t="shared" si="18"/>
        <v>0</v>
      </c>
      <c r="AE41" s="364">
        <f t="shared" si="18"/>
        <v>0</v>
      </c>
      <c r="AF41" s="364">
        <f t="shared" si="18"/>
        <v>0</v>
      </c>
      <c r="AG41" s="364">
        <f t="shared" si="18"/>
        <v>0</v>
      </c>
      <c r="AH41" s="364">
        <f>AH24-AH31-AH37</f>
        <v>558.19701834134617</v>
      </c>
      <c r="AI41" s="364">
        <f t="shared" ref="AI41:BM42" si="19">AI24-AI31-AI37</f>
        <v>612.96139080485864</v>
      </c>
      <c r="AJ41" s="364">
        <f t="shared" si="19"/>
        <v>710.32522475643782</v>
      </c>
      <c r="AK41" s="364">
        <f t="shared" si="19"/>
        <v>902.85950535117468</v>
      </c>
      <c r="AL41" s="364">
        <f t="shared" si="19"/>
        <v>904.9506756389485</v>
      </c>
      <c r="AM41" s="364">
        <f t="shared" si="19"/>
        <v>897.80233662052933</v>
      </c>
      <c r="AN41" s="364">
        <f t="shared" si="19"/>
        <v>1024.605697097172</v>
      </c>
      <c r="AO41" s="364">
        <f t="shared" si="19"/>
        <v>1089.3438834376507</v>
      </c>
      <c r="AP41" s="364">
        <f t="shared" si="19"/>
        <v>1055.7391735762633</v>
      </c>
      <c r="AQ41" s="364">
        <f t="shared" si="19"/>
        <v>1031.3259005060122</v>
      </c>
      <c r="AR41" s="364">
        <f t="shared" si="19"/>
        <v>1138.1505813332519</v>
      </c>
      <c r="AS41" s="364">
        <f t="shared" si="19"/>
        <v>1151.5800327702086</v>
      </c>
      <c r="AT41" s="364">
        <f t="shared" si="19"/>
        <v>1264.9928467443524</v>
      </c>
      <c r="AU41" s="364">
        <f t="shared" si="19"/>
        <v>1439.8939693975572</v>
      </c>
      <c r="AV41" s="364">
        <f t="shared" si="19"/>
        <v>2139.8142028615439</v>
      </c>
      <c r="AW41" s="364">
        <f t="shared" si="19"/>
        <v>2201.1896462719415</v>
      </c>
      <c r="AX41" s="364">
        <f t="shared" si="19"/>
        <v>2222.1157435008295</v>
      </c>
      <c r="AY41" s="364">
        <f t="shared" si="19"/>
        <v>2341.0075259373625</v>
      </c>
      <c r="AZ41" s="364">
        <f t="shared" si="19"/>
        <v>2342.7761689015279</v>
      </c>
      <c r="BA41" s="364">
        <f t="shared" si="19"/>
        <v>2421.4223544032684</v>
      </c>
      <c r="BB41" s="364">
        <f t="shared" si="19"/>
        <v>2384.0520537199159</v>
      </c>
      <c r="BC41" s="364">
        <f t="shared" si="19"/>
        <v>2613.2515559295671</v>
      </c>
      <c r="BD41" s="364">
        <f t="shared" si="19"/>
        <v>2954.0410477653381</v>
      </c>
      <c r="BE41" s="364">
        <f t="shared" si="19"/>
        <v>3359.0701222524431</v>
      </c>
      <c r="BF41" s="364">
        <f t="shared" si="19"/>
        <v>3797.17622488797</v>
      </c>
      <c r="BG41" s="364">
        <f t="shared" si="19"/>
        <v>2231.5586719846729</v>
      </c>
      <c r="BH41" s="364">
        <f t="shared" si="19"/>
        <v>128.69800000000001</v>
      </c>
      <c r="BI41" s="364">
        <f t="shared" si="19"/>
        <v>82.284999999999997</v>
      </c>
      <c r="BJ41" s="364">
        <f t="shared" si="19"/>
        <v>86.180999999999997</v>
      </c>
      <c r="BK41" s="364">
        <f t="shared" si="19"/>
        <v>88.078000000000003</v>
      </c>
      <c r="BL41" s="364">
        <f t="shared" si="19"/>
        <v>90.198999999999998</v>
      </c>
      <c r="BM41" s="364">
        <f t="shared" si="19"/>
        <v>96.241</v>
      </c>
      <c r="BN41" s="364"/>
      <c r="BO41" s="364"/>
      <c r="BP41" s="364"/>
      <c r="BQ41" s="364"/>
      <c r="BR41" s="364"/>
      <c r="BS41" s="364"/>
      <c r="BT41" s="364"/>
      <c r="BU41" s="364"/>
      <c r="BV41" s="364"/>
      <c r="BW41" s="364"/>
      <c r="BX41" s="373"/>
      <c r="BY41" s="373"/>
      <c r="BZ41" s="365"/>
    </row>
    <row r="42" spans="1:78" s="51" customFormat="1" x14ac:dyDescent="0.35">
      <c r="A42" s="44"/>
      <c r="B42" s="265" t="s">
        <v>496</v>
      </c>
      <c r="C42" s="119"/>
      <c r="D42" s="364">
        <f t="shared" si="18"/>
        <v>0</v>
      </c>
      <c r="E42" s="364">
        <f t="shared" si="18"/>
        <v>0</v>
      </c>
      <c r="F42" s="364">
        <f t="shared" si="18"/>
        <v>0</v>
      </c>
      <c r="G42" s="364">
        <f t="shared" si="18"/>
        <v>0</v>
      </c>
      <c r="H42" s="364">
        <f t="shared" si="18"/>
        <v>0</v>
      </c>
      <c r="I42" s="364">
        <f t="shared" si="18"/>
        <v>0</v>
      </c>
      <c r="J42" s="364">
        <f t="shared" si="18"/>
        <v>0</v>
      </c>
      <c r="K42" s="364">
        <f t="shared" si="18"/>
        <v>0</v>
      </c>
      <c r="L42" s="364">
        <f t="shared" si="18"/>
        <v>0</v>
      </c>
      <c r="M42" s="364">
        <f t="shared" si="18"/>
        <v>0</v>
      </c>
      <c r="N42" s="364">
        <f t="shared" si="18"/>
        <v>0</v>
      </c>
      <c r="O42" s="364">
        <f t="shared" si="18"/>
        <v>0</v>
      </c>
      <c r="P42" s="364">
        <f t="shared" si="18"/>
        <v>0</v>
      </c>
      <c r="Q42" s="364">
        <f t="shared" si="18"/>
        <v>0</v>
      </c>
      <c r="R42" s="364">
        <f t="shared" si="18"/>
        <v>0</v>
      </c>
      <c r="S42" s="364">
        <f t="shared" si="18"/>
        <v>0</v>
      </c>
      <c r="T42" s="364">
        <f t="shared" si="18"/>
        <v>0</v>
      </c>
      <c r="U42" s="364">
        <f t="shared" si="18"/>
        <v>0</v>
      </c>
      <c r="V42" s="364">
        <f t="shared" si="18"/>
        <v>0</v>
      </c>
      <c r="W42" s="364">
        <f t="shared" si="18"/>
        <v>0</v>
      </c>
      <c r="X42" s="364">
        <f t="shared" si="18"/>
        <v>0</v>
      </c>
      <c r="Y42" s="364">
        <f t="shared" si="18"/>
        <v>0</v>
      </c>
      <c r="Z42" s="364">
        <f t="shared" si="18"/>
        <v>0</v>
      </c>
      <c r="AA42" s="364">
        <f t="shared" si="18"/>
        <v>0</v>
      </c>
      <c r="AB42" s="364">
        <f t="shared" si="18"/>
        <v>0</v>
      </c>
      <c r="AC42" s="364">
        <f t="shared" si="18"/>
        <v>0</v>
      </c>
      <c r="AD42" s="364">
        <f t="shared" si="18"/>
        <v>0</v>
      </c>
      <c r="AE42" s="364">
        <f t="shared" si="18"/>
        <v>0</v>
      </c>
      <c r="AF42" s="364">
        <f t="shared" si="18"/>
        <v>0</v>
      </c>
      <c r="AG42" s="364">
        <f t="shared" si="18"/>
        <v>0</v>
      </c>
      <c r="AH42" s="364">
        <f>AH25-AH32-AH38</f>
        <v>93.806505964285719</v>
      </c>
      <c r="AI42" s="364">
        <f t="shared" si="19"/>
        <v>104.0453861951414</v>
      </c>
      <c r="AJ42" s="364">
        <f t="shared" si="19"/>
        <v>120.80808955125451</v>
      </c>
      <c r="AK42" s="364">
        <f t="shared" si="19"/>
        <v>138.44444914882521</v>
      </c>
      <c r="AL42" s="364">
        <f t="shared" si="19"/>
        <v>181.78647286105146</v>
      </c>
      <c r="AM42" s="364">
        <f t="shared" si="19"/>
        <v>199.52941462947058</v>
      </c>
      <c r="AN42" s="364">
        <f t="shared" si="19"/>
        <v>215.83257240282799</v>
      </c>
      <c r="AO42" s="364">
        <f t="shared" si="19"/>
        <v>243.32679613377786</v>
      </c>
      <c r="AP42" s="364">
        <f t="shared" si="19"/>
        <v>286.83780135706996</v>
      </c>
      <c r="AQ42" s="364">
        <f t="shared" si="19"/>
        <v>282.671405493988</v>
      </c>
      <c r="AR42" s="364">
        <f t="shared" si="19"/>
        <v>375.87427133341498</v>
      </c>
      <c r="AS42" s="364">
        <f t="shared" si="19"/>
        <v>430.11184789645802</v>
      </c>
      <c r="AT42" s="364">
        <f t="shared" si="19"/>
        <v>595.96645641028135</v>
      </c>
      <c r="AU42" s="364">
        <f t="shared" si="19"/>
        <v>677.0004700414238</v>
      </c>
      <c r="AV42" s="364">
        <f t="shared" si="19"/>
        <v>1053.0353483777578</v>
      </c>
      <c r="AW42" s="364">
        <f t="shared" si="19"/>
        <v>1376.1966682914904</v>
      </c>
      <c r="AX42" s="364">
        <f t="shared" si="19"/>
        <v>1739.0475080707897</v>
      </c>
      <c r="AY42" s="364">
        <f t="shared" si="19"/>
        <v>2080.1777994921849</v>
      </c>
      <c r="AZ42" s="364">
        <f t="shared" si="19"/>
        <v>2194.9350127506436</v>
      </c>
      <c r="BA42" s="364">
        <f t="shared" si="19"/>
        <v>2314.1157500013701</v>
      </c>
      <c r="BB42" s="364">
        <f t="shared" si="19"/>
        <v>2517.2344080489484</v>
      </c>
      <c r="BC42" s="364">
        <f t="shared" si="19"/>
        <v>2653.7102235258189</v>
      </c>
      <c r="BD42" s="364">
        <f t="shared" si="19"/>
        <v>2884.514284208125</v>
      </c>
      <c r="BE42" s="364">
        <f t="shared" si="19"/>
        <v>3145.1065096059328</v>
      </c>
      <c r="BF42" s="364">
        <f t="shared" si="19"/>
        <v>3398.2107181263036</v>
      </c>
      <c r="BG42" s="364">
        <f t="shared" si="19"/>
        <v>3635.1572524408011</v>
      </c>
      <c r="BH42" s="364">
        <f t="shared" si="19"/>
        <v>3834.7987110764971</v>
      </c>
      <c r="BI42" s="364">
        <f>BI25-BI32-BI38</f>
        <v>4059.7725364124926</v>
      </c>
      <c r="BJ42" s="364">
        <f>BJ25-BJ32-BJ38</f>
        <v>4238.0748212922626</v>
      </c>
      <c r="BK42" s="364">
        <f>BK25-BK32-BK38</f>
        <v>4575.3384345259483</v>
      </c>
      <c r="BL42" s="364">
        <f>BL25-BL32-BL38</f>
        <v>4637.914893298157</v>
      </c>
      <c r="BM42" s="364">
        <f>BM25-BM32-BM38</f>
        <v>4833.5829787550338</v>
      </c>
      <c r="BN42" s="364">
        <f>BN32</f>
        <v>0</v>
      </c>
      <c r="BO42" s="364">
        <f t="shared" ref="BO42:BZ45" si="20">BO32</f>
        <v>0</v>
      </c>
      <c r="BP42" s="364">
        <f t="shared" si="20"/>
        <v>0</v>
      </c>
      <c r="BQ42" s="364">
        <f t="shared" si="20"/>
        <v>0</v>
      </c>
      <c r="BR42" s="364">
        <f t="shared" si="20"/>
        <v>0</v>
      </c>
      <c r="BS42" s="364">
        <f t="shared" si="20"/>
        <v>0</v>
      </c>
      <c r="BT42" s="364">
        <f t="shared" si="20"/>
        <v>0</v>
      </c>
      <c r="BU42" s="364">
        <f t="shared" si="20"/>
        <v>0</v>
      </c>
      <c r="BV42" s="364">
        <f t="shared" si="20"/>
        <v>0</v>
      </c>
      <c r="BW42" s="364">
        <f t="shared" si="20"/>
        <v>0</v>
      </c>
      <c r="BX42" s="373">
        <f t="shared" si="20"/>
        <v>0</v>
      </c>
      <c r="BY42" s="373">
        <f t="shared" si="20"/>
        <v>0</v>
      </c>
      <c r="BZ42" s="365">
        <f t="shared" si="20"/>
        <v>0</v>
      </c>
    </row>
    <row r="43" spans="1:78" s="51" customFormat="1" x14ac:dyDescent="0.35">
      <c r="A43" s="44"/>
      <c r="B43" s="265" t="s">
        <v>512</v>
      </c>
      <c r="C43" s="119"/>
      <c r="D43" s="364">
        <f t="shared" ref="D43:AG45" si="21">D26-D33</f>
        <v>0</v>
      </c>
      <c r="E43" s="364">
        <f t="shared" si="21"/>
        <v>0</v>
      </c>
      <c r="F43" s="364">
        <f t="shared" si="21"/>
        <v>0</v>
      </c>
      <c r="G43" s="364">
        <f t="shared" si="21"/>
        <v>0</v>
      </c>
      <c r="H43" s="364">
        <f t="shared" si="21"/>
        <v>0</v>
      </c>
      <c r="I43" s="364">
        <f t="shared" si="21"/>
        <v>0</v>
      </c>
      <c r="J43" s="364">
        <f t="shared" si="21"/>
        <v>0</v>
      </c>
      <c r="K43" s="364">
        <f t="shared" si="21"/>
        <v>0</v>
      </c>
      <c r="L43" s="364">
        <f t="shared" si="21"/>
        <v>0</v>
      </c>
      <c r="M43" s="364">
        <f t="shared" si="21"/>
        <v>0</v>
      </c>
      <c r="N43" s="364">
        <f t="shared" si="21"/>
        <v>0</v>
      </c>
      <c r="O43" s="364">
        <f t="shared" si="21"/>
        <v>0</v>
      </c>
      <c r="P43" s="364">
        <f t="shared" si="21"/>
        <v>0</v>
      </c>
      <c r="Q43" s="364">
        <f t="shared" si="21"/>
        <v>0</v>
      </c>
      <c r="R43" s="364">
        <f t="shared" si="21"/>
        <v>0</v>
      </c>
      <c r="S43" s="364">
        <f t="shared" si="21"/>
        <v>0</v>
      </c>
      <c r="T43" s="364">
        <f t="shared" si="21"/>
        <v>0</v>
      </c>
      <c r="U43" s="364">
        <f t="shared" si="21"/>
        <v>0</v>
      </c>
      <c r="V43" s="364">
        <f t="shared" si="21"/>
        <v>0</v>
      </c>
      <c r="W43" s="364">
        <f t="shared" si="21"/>
        <v>0</v>
      </c>
      <c r="X43" s="364">
        <f t="shared" si="21"/>
        <v>0</v>
      </c>
      <c r="Y43" s="364">
        <f t="shared" si="21"/>
        <v>0</v>
      </c>
      <c r="Z43" s="364">
        <f t="shared" si="21"/>
        <v>0</v>
      </c>
      <c r="AA43" s="364">
        <f t="shared" si="21"/>
        <v>0</v>
      </c>
      <c r="AB43" s="364">
        <f t="shared" si="21"/>
        <v>0</v>
      </c>
      <c r="AC43" s="364">
        <f t="shared" si="21"/>
        <v>0</v>
      </c>
      <c r="AD43" s="364">
        <f t="shared" si="21"/>
        <v>0</v>
      </c>
      <c r="AE43" s="364">
        <f t="shared" si="21"/>
        <v>0</v>
      </c>
      <c r="AF43" s="364">
        <f t="shared" si="21"/>
        <v>0</v>
      </c>
      <c r="AG43" s="364">
        <f t="shared" si="21"/>
        <v>0</v>
      </c>
      <c r="AH43" s="364">
        <f>AH26-AH33</f>
        <v>151.84914468732393</v>
      </c>
      <c r="AI43" s="364">
        <f t="shared" ref="AI43:BM45" si="22">AI26-AI33</f>
        <v>161.396546</v>
      </c>
      <c r="AJ43" s="364">
        <f t="shared" si="22"/>
        <v>189.91550753846153</v>
      </c>
      <c r="AK43" s="364">
        <f t="shared" si="22"/>
        <v>266.61219299999999</v>
      </c>
      <c r="AL43" s="364">
        <f t="shared" si="22"/>
        <v>407.03757974999996</v>
      </c>
      <c r="AM43" s="364">
        <f t="shared" si="22"/>
        <v>537.33116100000007</v>
      </c>
      <c r="AN43" s="364">
        <f t="shared" si="22"/>
        <v>613.02091249999989</v>
      </c>
      <c r="AO43" s="364">
        <f t="shared" si="22"/>
        <v>753.53722142857146</v>
      </c>
      <c r="AP43" s="364">
        <f t="shared" si="22"/>
        <v>863.89682319999997</v>
      </c>
      <c r="AQ43" s="364">
        <f t="shared" si="22"/>
        <v>908.76331000000005</v>
      </c>
      <c r="AR43" s="364">
        <f t="shared" si="22"/>
        <v>975.37345499999992</v>
      </c>
      <c r="AS43" s="364">
        <f t="shared" si="22"/>
        <v>1015.1541500000002</v>
      </c>
      <c r="AT43" s="364">
        <f t="shared" si="22"/>
        <v>1254.7130353333334</v>
      </c>
      <c r="AU43" s="364">
        <f t="shared" si="22"/>
        <v>1621.8660026666669</v>
      </c>
      <c r="AV43" s="364">
        <f t="shared" si="22"/>
        <v>1951.8019856666667</v>
      </c>
      <c r="AW43" s="364">
        <f t="shared" si="22"/>
        <v>2094.2903453333338</v>
      </c>
      <c r="AX43" s="364">
        <f t="shared" si="22"/>
        <v>2485.806</v>
      </c>
      <c r="AY43" s="364">
        <f t="shared" si="22"/>
        <v>2644.2919999999999</v>
      </c>
      <c r="AZ43" s="364">
        <f t="shared" si="22"/>
        <v>2657.2889999999998</v>
      </c>
      <c r="BA43" s="364">
        <f t="shared" si="22"/>
        <v>2485.8690000000001</v>
      </c>
      <c r="BB43" s="364">
        <f t="shared" si="22"/>
        <v>2337.3530000000001</v>
      </c>
      <c r="BC43" s="364">
        <f t="shared" si="22"/>
        <v>2195.8409999999999</v>
      </c>
      <c r="BD43" s="364">
        <f t="shared" si="22"/>
        <v>2168.2460000000001</v>
      </c>
      <c r="BE43" s="364">
        <f t="shared" si="22"/>
        <v>2109.9670000000001</v>
      </c>
      <c r="BF43" s="364">
        <f t="shared" si="22"/>
        <v>2011.06</v>
      </c>
      <c r="BG43" s="364">
        <f t="shared" si="22"/>
        <v>2161.7719999999999</v>
      </c>
      <c r="BH43" s="364">
        <f t="shared" si="22"/>
        <v>2111.873761896592</v>
      </c>
      <c r="BI43" s="364">
        <f t="shared" si="22"/>
        <v>1989.0132596399378</v>
      </c>
      <c r="BJ43" s="364">
        <f t="shared" si="22"/>
        <v>1974.8361660033015</v>
      </c>
      <c r="BK43" s="364">
        <f t="shared" si="22"/>
        <v>2099.6680910627874</v>
      </c>
      <c r="BL43" s="364">
        <f t="shared" si="22"/>
        <v>2052.3124513141979</v>
      </c>
      <c r="BM43" s="364">
        <f t="shared" si="22"/>
        <v>2236.7174954270272</v>
      </c>
      <c r="BN43" s="364">
        <f>BN33</f>
        <v>0</v>
      </c>
      <c r="BO43" s="364">
        <f t="shared" si="20"/>
        <v>0</v>
      </c>
      <c r="BP43" s="364">
        <f t="shared" si="20"/>
        <v>0</v>
      </c>
      <c r="BQ43" s="364">
        <f t="shared" si="20"/>
        <v>0</v>
      </c>
      <c r="BR43" s="364">
        <f t="shared" si="20"/>
        <v>0</v>
      </c>
      <c r="BS43" s="364">
        <f t="shared" si="20"/>
        <v>0</v>
      </c>
      <c r="BT43" s="364">
        <f t="shared" si="20"/>
        <v>0</v>
      </c>
      <c r="BU43" s="364">
        <f t="shared" si="20"/>
        <v>0</v>
      </c>
      <c r="BV43" s="364">
        <f t="shared" si="20"/>
        <v>0</v>
      </c>
      <c r="BW43" s="364">
        <f t="shared" si="20"/>
        <v>0</v>
      </c>
      <c r="BX43" s="373">
        <f t="shared" si="20"/>
        <v>0</v>
      </c>
      <c r="BY43" s="373">
        <f t="shared" si="20"/>
        <v>0</v>
      </c>
      <c r="BZ43" s="365">
        <f t="shared" si="20"/>
        <v>0</v>
      </c>
    </row>
    <row r="44" spans="1:78" s="51" customFormat="1" x14ac:dyDescent="0.35">
      <c r="A44" s="44"/>
      <c r="B44" s="265" t="s">
        <v>513</v>
      </c>
      <c r="C44" s="119"/>
      <c r="D44" s="364">
        <f t="shared" si="21"/>
        <v>0</v>
      </c>
      <c r="E44" s="364">
        <f t="shared" si="21"/>
        <v>0</v>
      </c>
      <c r="F44" s="364">
        <f t="shared" si="21"/>
        <v>0</v>
      </c>
      <c r="G44" s="364">
        <f t="shared" si="21"/>
        <v>0</v>
      </c>
      <c r="H44" s="364">
        <f t="shared" si="21"/>
        <v>0</v>
      </c>
      <c r="I44" s="364">
        <f t="shared" si="21"/>
        <v>0</v>
      </c>
      <c r="J44" s="364">
        <f t="shared" si="21"/>
        <v>0</v>
      </c>
      <c r="K44" s="364">
        <f t="shared" si="21"/>
        <v>0</v>
      </c>
      <c r="L44" s="364">
        <f t="shared" si="21"/>
        <v>0</v>
      </c>
      <c r="M44" s="364">
        <f t="shared" si="21"/>
        <v>0</v>
      </c>
      <c r="N44" s="364">
        <f t="shared" si="21"/>
        <v>0</v>
      </c>
      <c r="O44" s="364">
        <f t="shared" si="21"/>
        <v>0</v>
      </c>
      <c r="P44" s="364">
        <f t="shared" si="21"/>
        <v>0</v>
      </c>
      <c r="Q44" s="364">
        <f t="shared" si="21"/>
        <v>0</v>
      </c>
      <c r="R44" s="364">
        <f t="shared" si="21"/>
        <v>0</v>
      </c>
      <c r="S44" s="364">
        <f t="shared" si="21"/>
        <v>0</v>
      </c>
      <c r="T44" s="364">
        <f t="shared" si="21"/>
        <v>0</v>
      </c>
      <c r="U44" s="364">
        <f t="shared" si="21"/>
        <v>0</v>
      </c>
      <c r="V44" s="364">
        <f t="shared" si="21"/>
        <v>0</v>
      </c>
      <c r="W44" s="364">
        <f t="shared" si="21"/>
        <v>0</v>
      </c>
      <c r="X44" s="364">
        <f t="shared" si="21"/>
        <v>0</v>
      </c>
      <c r="Y44" s="364">
        <f t="shared" si="21"/>
        <v>0</v>
      </c>
      <c r="Z44" s="364">
        <f t="shared" si="21"/>
        <v>0</v>
      </c>
      <c r="AA44" s="364">
        <f t="shared" si="21"/>
        <v>0</v>
      </c>
      <c r="AB44" s="364">
        <f t="shared" si="21"/>
        <v>0</v>
      </c>
      <c r="AC44" s="364">
        <f t="shared" si="21"/>
        <v>0</v>
      </c>
      <c r="AD44" s="364">
        <f t="shared" si="21"/>
        <v>0</v>
      </c>
      <c r="AE44" s="364">
        <f t="shared" si="21"/>
        <v>0</v>
      </c>
      <c r="AF44" s="364">
        <f t="shared" si="21"/>
        <v>0</v>
      </c>
      <c r="AG44" s="364">
        <f t="shared" si="21"/>
        <v>0</v>
      </c>
      <c r="AH44" s="364">
        <f>AH27-AH34</f>
        <v>28.682352590163934</v>
      </c>
      <c r="AI44" s="364">
        <f t="shared" si="22"/>
        <v>31.458064131147541</v>
      </c>
      <c r="AJ44" s="364">
        <f t="shared" si="22"/>
        <v>37.967785413333331</v>
      </c>
      <c r="AK44" s="364">
        <f t="shared" si="22"/>
        <v>42.738568057044823</v>
      </c>
      <c r="AL44" s="364">
        <f t="shared" si="22"/>
        <v>55.359052111111112</v>
      </c>
      <c r="AM44" s="364">
        <f t="shared" si="22"/>
        <v>64.756767801242233</v>
      </c>
      <c r="AN44" s="364">
        <f t="shared" si="22"/>
        <v>74.576876948717953</v>
      </c>
      <c r="AO44" s="364">
        <f t="shared" si="22"/>
        <v>90.199773981566821</v>
      </c>
      <c r="AP44" s="364">
        <f t="shared" si="22"/>
        <v>115.59811921111111</v>
      </c>
      <c r="AQ44" s="364">
        <f t="shared" si="22"/>
        <v>126.28601989204546</v>
      </c>
      <c r="AR44" s="364">
        <f t="shared" si="22"/>
        <v>154.39197187311177</v>
      </c>
      <c r="AS44" s="364">
        <f t="shared" si="22"/>
        <v>153.80497495</v>
      </c>
      <c r="AT44" s="364">
        <f t="shared" si="22"/>
        <v>128.6083448189859</v>
      </c>
      <c r="AU44" s="364">
        <f t="shared" si="22"/>
        <v>223.23782629666314</v>
      </c>
      <c r="AV44" s="364">
        <f t="shared" si="22"/>
        <v>200.86834234174069</v>
      </c>
      <c r="AW44" s="364">
        <f t="shared" si="22"/>
        <v>192.80843317810428</v>
      </c>
      <c r="AX44" s="364">
        <f t="shared" si="22"/>
        <v>239.041</v>
      </c>
      <c r="AY44" s="364">
        <f t="shared" si="22"/>
        <v>311.50299999999999</v>
      </c>
      <c r="AZ44" s="364">
        <f t="shared" si="22"/>
        <v>441.04899999999998</v>
      </c>
      <c r="BA44" s="364">
        <f t="shared" si="22"/>
        <v>460.20699999999999</v>
      </c>
      <c r="BB44" s="364">
        <f t="shared" si="22"/>
        <v>403.69499999999999</v>
      </c>
      <c r="BC44" s="364">
        <f t="shared" si="22"/>
        <v>396.09899999999999</v>
      </c>
      <c r="BD44" s="364">
        <f t="shared" si="22"/>
        <v>384.78499999999997</v>
      </c>
      <c r="BE44" s="364">
        <f t="shared" si="22"/>
        <v>372.33699999999999</v>
      </c>
      <c r="BF44" s="364">
        <f t="shared" si="22"/>
        <v>359.63499999999999</v>
      </c>
      <c r="BG44" s="364">
        <f t="shared" si="22"/>
        <v>382.24400000000003</v>
      </c>
      <c r="BH44" s="364">
        <f t="shared" si="22"/>
        <v>374.59165266825556</v>
      </c>
      <c r="BI44" s="364">
        <f t="shared" si="22"/>
        <v>294.59889726305926</v>
      </c>
      <c r="BJ44" s="364">
        <f t="shared" si="22"/>
        <v>291.2232684141797</v>
      </c>
      <c r="BK44" s="364">
        <f t="shared" si="22"/>
        <v>345.46664666673598</v>
      </c>
      <c r="BL44" s="364">
        <f t="shared" si="22"/>
        <v>267</v>
      </c>
      <c r="BM44" s="364">
        <f t="shared" si="22"/>
        <v>75</v>
      </c>
      <c r="BN44" s="364">
        <f>BN34</f>
        <v>0</v>
      </c>
      <c r="BO44" s="364">
        <f t="shared" si="20"/>
        <v>0</v>
      </c>
      <c r="BP44" s="364">
        <f t="shared" si="20"/>
        <v>0</v>
      </c>
      <c r="BQ44" s="364">
        <f t="shared" si="20"/>
        <v>0</v>
      </c>
      <c r="BR44" s="364">
        <f t="shared" si="20"/>
        <v>0</v>
      </c>
      <c r="BS44" s="364">
        <f t="shared" si="20"/>
        <v>0</v>
      </c>
      <c r="BT44" s="364">
        <f t="shared" si="20"/>
        <v>0</v>
      </c>
      <c r="BU44" s="364">
        <f t="shared" si="20"/>
        <v>0</v>
      </c>
      <c r="BV44" s="364">
        <f t="shared" si="20"/>
        <v>0</v>
      </c>
      <c r="BW44" s="364">
        <f t="shared" si="20"/>
        <v>0</v>
      </c>
      <c r="BX44" s="373">
        <f t="shared" si="20"/>
        <v>0</v>
      </c>
      <c r="BY44" s="373">
        <f t="shared" si="20"/>
        <v>0</v>
      </c>
      <c r="BZ44" s="365">
        <f t="shared" si="20"/>
        <v>0</v>
      </c>
    </row>
    <row r="45" spans="1:78" s="25" customFormat="1" ht="27" customHeight="1" thickBot="1" x14ac:dyDescent="0.3">
      <c r="A45" s="166"/>
      <c r="B45" s="464" t="s">
        <v>514</v>
      </c>
      <c r="C45" s="465"/>
      <c r="D45" s="466">
        <f t="shared" si="21"/>
        <v>0</v>
      </c>
      <c r="E45" s="466">
        <f t="shared" si="21"/>
        <v>0</v>
      </c>
      <c r="F45" s="466">
        <f t="shared" si="21"/>
        <v>0</v>
      </c>
      <c r="G45" s="466">
        <f t="shared" si="21"/>
        <v>0</v>
      </c>
      <c r="H45" s="466">
        <f t="shared" si="21"/>
        <v>0</v>
      </c>
      <c r="I45" s="466">
        <f t="shared" si="21"/>
        <v>0</v>
      </c>
      <c r="J45" s="466">
        <f t="shared" si="21"/>
        <v>0</v>
      </c>
      <c r="K45" s="466">
        <f t="shared" si="21"/>
        <v>0</v>
      </c>
      <c r="L45" s="466">
        <f t="shared" si="21"/>
        <v>0</v>
      </c>
      <c r="M45" s="466">
        <f t="shared" si="21"/>
        <v>0</v>
      </c>
      <c r="N45" s="466">
        <f t="shared" si="21"/>
        <v>0</v>
      </c>
      <c r="O45" s="466">
        <f t="shared" si="21"/>
        <v>0</v>
      </c>
      <c r="P45" s="466">
        <f t="shared" si="21"/>
        <v>0</v>
      </c>
      <c r="Q45" s="466">
        <f t="shared" si="21"/>
        <v>0</v>
      </c>
      <c r="R45" s="466">
        <f t="shared" si="21"/>
        <v>0</v>
      </c>
      <c r="S45" s="466">
        <f t="shared" si="21"/>
        <v>0</v>
      </c>
      <c r="T45" s="466">
        <f t="shared" si="21"/>
        <v>0</v>
      </c>
      <c r="U45" s="466">
        <f t="shared" si="21"/>
        <v>0</v>
      </c>
      <c r="V45" s="466">
        <f t="shared" si="21"/>
        <v>0</v>
      </c>
      <c r="W45" s="466">
        <f t="shared" si="21"/>
        <v>0</v>
      </c>
      <c r="X45" s="466">
        <f t="shared" si="21"/>
        <v>0</v>
      </c>
      <c r="Y45" s="466">
        <f t="shared" si="21"/>
        <v>0</v>
      </c>
      <c r="Z45" s="466">
        <f t="shared" si="21"/>
        <v>0</v>
      </c>
      <c r="AA45" s="466">
        <f t="shared" si="21"/>
        <v>0</v>
      </c>
      <c r="AB45" s="466">
        <f t="shared" si="21"/>
        <v>0</v>
      </c>
      <c r="AC45" s="466">
        <f t="shared" si="21"/>
        <v>0</v>
      </c>
      <c r="AD45" s="466">
        <f t="shared" si="21"/>
        <v>0</v>
      </c>
      <c r="AE45" s="466">
        <f t="shared" si="21"/>
        <v>0</v>
      </c>
      <c r="AF45" s="466">
        <f t="shared" si="21"/>
        <v>0</v>
      </c>
      <c r="AG45" s="466">
        <f t="shared" si="21"/>
        <v>0</v>
      </c>
      <c r="AH45" s="466">
        <f>AH28-AH35</f>
        <v>19.429980786885245</v>
      </c>
      <c r="AI45" s="466">
        <f t="shared" si="22"/>
        <v>24.98140386885246</v>
      </c>
      <c r="AJ45" s="466">
        <f t="shared" si="22"/>
        <v>31.485480586666668</v>
      </c>
      <c r="AK45" s="466">
        <f t="shared" si="22"/>
        <v>42.065662942955178</v>
      </c>
      <c r="AL45" s="466">
        <f t="shared" si="22"/>
        <v>58.989153888888886</v>
      </c>
      <c r="AM45" s="466">
        <f t="shared" si="22"/>
        <v>80.04656019875776</v>
      </c>
      <c r="AN45" s="466">
        <f t="shared" si="22"/>
        <v>100.63385805128205</v>
      </c>
      <c r="AO45" s="466">
        <f t="shared" si="22"/>
        <v>103.59578001843317</v>
      </c>
      <c r="AP45" s="466">
        <f t="shared" si="22"/>
        <v>135.62299025555555</v>
      </c>
      <c r="AQ45" s="466">
        <f t="shared" si="22"/>
        <v>195.83484244128789</v>
      </c>
      <c r="AR45" s="466">
        <f t="shared" si="22"/>
        <v>126.39782312688821</v>
      </c>
      <c r="AS45" s="466">
        <f t="shared" si="22"/>
        <v>125.84043405</v>
      </c>
      <c r="AT45" s="466">
        <f t="shared" si="22"/>
        <v>220.96582318101412</v>
      </c>
      <c r="AU45" s="466">
        <f t="shared" si="22"/>
        <v>356.26081221506735</v>
      </c>
      <c r="AV45" s="466">
        <f t="shared" si="22"/>
        <v>253.07357532492722</v>
      </c>
      <c r="AW45" s="466">
        <f t="shared" si="22"/>
        <v>248.79294115522868</v>
      </c>
      <c r="AX45" s="466">
        <f t="shared" si="22"/>
        <v>369.89999999999884</v>
      </c>
      <c r="AY45" s="466">
        <f t="shared" si="22"/>
        <v>427.30699999999945</v>
      </c>
      <c r="AZ45" s="466">
        <f t="shared" si="22"/>
        <v>378.41800000000001</v>
      </c>
      <c r="BA45" s="466">
        <f t="shared" si="22"/>
        <v>335.34300000000093</v>
      </c>
      <c r="BB45" s="466">
        <f t="shared" si="22"/>
        <v>309.75799999999867</v>
      </c>
      <c r="BC45" s="466">
        <f t="shared" si="22"/>
        <v>230.18900000000011</v>
      </c>
      <c r="BD45" s="466">
        <f t="shared" si="22"/>
        <v>222.10499999999894</v>
      </c>
      <c r="BE45" s="466">
        <f t="shared" si="22"/>
        <v>243.31711941217159</v>
      </c>
      <c r="BF45" s="466">
        <f t="shared" si="22"/>
        <v>261.18071095259984</v>
      </c>
      <c r="BG45" s="466">
        <f t="shared" si="22"/>
        <v>391.25825241992959</v>
      </c>
      <c r="BH45" s="466">
        <f t="shared" si="22"/>
        <v>300.95087435865469</v>
      </c>
      <c r="BI45" s="466">
        <f t="shared" si="22"/>
        <v>198.32631128951041</v>
      </c>
      <c r="BJ45" s="466">
        <f t="shared" si="22"/>
        <v>198.45559320025581</v>
      </c>
      <c r="BK45" s="466">
        <f t="shared" si="22"/>
        <v>181.92271651984206</v>
      </c>
      <c r="BL45" s="466">
        <f t="shared" si="22"/>
        <v>181.6169849299115</v>
      </c>
      <c r="BM45" s="466">
        <f t="shared" si="22"/>
        <v>255.07000040967989</v>
      </c>
      <c r="BN45" s="466">
        <f>BN35</f>
        <v>0</v>
      </c>
      <c r="BO45" s="466">
        <f t="shared" si="20"/>
        <v>0</v>
      </c>
      <c r="BP45" s="466">
        <f t="shared" si="20"/>
        <v>0</v>
      </c>
      <c r="BQ45" s="466">
        <f t="shared" si="20"/>
        <v>0</v>
      </c>
      <c r="BR45" s="466">
        <f t="shared" si="20"/>
        <v>0</v>
      </c>
      <c r="BS45" s="466">
        <f t="shared" si="20"/>
        <v>0</v>
      </c>
      <c r="BT45" s="466">
        <f t="shared" si="20"/>
        <v>0</v>
      </c>
      <c r="BU45" s="466">
        <f t="shared" si="20"/>
        <v>0</v>
      </c>
      <c r="BV45" s="466">
        <f t="shared" si="20"/>
        <v>0</v>
      </c>
      <c r="BW45" s="466">
        <f t="shared" si="20"/>
        <v>0</v>
      </c>
      <c r="BX45" s="467">
        <f t="shared" si="20"/>
        <v>0</v>
      </c>
      <c r="BY45" s="467">
        <f t="shared" si="20"/>
        <v>0</v>
      </c>
      <c r="BZ45" s="468">
        <f t="shared" si="20"/>
        <v>0</v>
      </c>
    </row>
    <row r="46" spans="1:78" ht="26.25" customHeight="1" x14ac:dyDescent="0.35">
      <c r="A46" s="346"/>
      <c r="B46" s="181" t="s">
        <v>519</v>
      </c>
      <c r="C46" s="406"/>
      <c r="D46" s="42" t="s">
        <v>619</v>
      </c>
      <c r="E46" s="42" t="s">
        <v>620</v>
      </c>
      <c r="F46" s="42" t="s">
        <v>621</v>
      </c>
      <c r="G46" s="42" t="s">
        <v>622</v>
      </c>
      <c r="H46" s="42" t="s">
        <v>623</v>
      </c>
      <c r="I46" s="42" t="s">
        <v>624</v>
      </c>
      <c r="J46" s="42" t="s">
        <v>625</v>
      </c>
      <c r="K46" s="42" t="s">
        <v>626</v>
      </c>
      <c r="L46" s="42" t="s">
        <v>627</v>
      </c>
      <c r="M46" s="42" t="s">
        <v>628</v>
      </c>
      <c r="N46" s="42" t="s">
        <v>629</v>
      </c>
      <c r="O46" s="42" t="s">
        <v>630</v>
      </c>
      <c r="P46" s="42" t="s">
        <v>631</v>
      </c>
      <c r="Q46" s="42" t="s">
        <v>632</v>
      </c>
      <c r="R46" s="42" t="s">
        <v>633</v>
      </c>
      <c r="S46" s="42" t="s">
        <v>634</v>
      </c>
      <c r="T46" s="42" t="s">
        <v>635</v>
      </c>
      <c r="U46" s="42" t="s">
        <v>636</v>
      </c>
      <c r="V46" s="42" t="s">
        <v>637</v>
      </c>
      <c r="W46" s="42" t="s">
        <v>638</v>
      </c>
      <c r="X46" s="42" t="s">
        <v>639</v>
      </c>
      <c r="Y46" s="42" t="s">
        <v>640</v>
      </c>
      <c r="Z46" s="42" t="s">
        <v>641</v>
      </c>
      <c r="AA46" s="42" t="s">
        <v>642</v>
      </c>
      <c r="AB46" s="42" t="s">
        <v>643</v>
      </c>
      <c r="AC46" s="42" t="s">
        <v>644</v>
      </c>
      <c r="AD46" s="42" t="s">
        <v>645</v>
      </c>
      <c r="AE46" s="42" t="s">
        <v>646</v>
      </c>
      <c r="AF46" s="42" t="s">
        <v>647</v>
      </c>
      <c r="AG46" s="42" t="s">
        <v>648</v>
      </c>
      <c r="AH46" s="42" t="s">
        <v>649</v>
      </c>
      <c r="AI46" s="42" t="s">
        <v>650</v>
      </c>
      <c r="AJ46" s="42" t="s">
        <v>651</v>
      </c>
      <c r="AK46" s="42" t="s">
        <v>652</v>
      </c>
      <c r="AL46" s="42" t="s">
        <v>653</v>
      </c>
      <c r="AM46" s="42" t="s">
        <v>654</v>
      </c>
      <c r="AN46" s="42" t="s">
        <v>655</v>
      </c>
      <c r="AO46" s="42" t="s">
        <v>656</v>
      </c>
      <c r="AP46" s="42" t="s">
        <v>657</v>
      </c>
      <c r="AQ46" s="42" t="s">
        <v>658</v>
      </c>
      <c r="AR46" s="42" t="s">
        <v>659</v>
      </c>
      <c r="AS46" s="42" t="s">
        <v>660</v>
      </c>
      <c r="AT46" s="42" t="s">
        <v>661</v>
      </c>
      <c r="AU46" s="42" t="s">
        <v>662</v>
      </c>
      <c r="AV46" s="42" t="s">
        <v>663</v>
      </c>
      <c r="AW46" s="42" t="s">
        <v>664</v>
      </c>
      <c r="AX46" s="42" t="s">
        <v>665</v>
      </c>
      <c r="AY46" s="42" t="s">
        <v>589</v>
      </c>
      <c r="AZ46" s="42" t="s">
        <v>590</v>
      </c>
      <c r="BA46" s="42" t="s">
        <v>591</v>
      </c>
      <c r="BB46" s="42" t="s">
        <v>592</v>
      </c>
      <c r="BC46" s="42" t="s">
        <v>593</v>
      </c>
      <c r="BD46" s="42" t="s">
        <v>594</v>
      </c>
      <c r="BE46" s="42" t="s">
        <v>595</v>
      </c>
      <c r="BF46" s="42" t="s">
        <v>596</v>
      </c>
      <c r="BG46" s="42" t="s">
        <v>597</v>
      </c>
      <c r="BH46" s="42" t="s">
        <v>598</v>
      </c>
      <c r="BI46" s="42" t="s">
        <v>599</v>
      </c>
      <c r="BJ46" s="42" t="s">
        <v>600</v>
      </c>
      <c r="BK46" s="42" t="s">
        <v>601</v>
      </c>
      <c r="BL46" s="42" t="s">
        <v>602</v>
      </c>
      <c r="BM46" s="42" t="s">
        <v>603</v>
      </c>
      <c r="BN46" s="42" t="s">
        <v>604</v>
      </c>
      <c r="BO46" s="42" t="s">
        <v>605</v>
      </c>
      <c r="BP46" s="42" t="s">
        <v>606</v>
      </c>
      <c r="BQ46" s="42" t="s">
        <v>607</v>
      </c>
      <c r="BR46" s="42" t="s">
        <v>608</v>
      </c>
      <c r="BS46" s="42" t="s">
        <v>609</v>
      </c>
      <c r="BT46" s="42" t="s">
        <v>610</v>
      </c>
      <c r="BU46" s="42" t="s">
        <v>611</v>
      </c>
      <c r="BV46" s="42" t="s">
        <v>612</v>
      </c>
      <c r="BW46" s="42" t="s">
        <v>613</v>
      </c>
      <c r="BX46" s="42" t="s">
        <v>614</v>
      </c>
      <c r="BY46" s="42" t="s">
        <v>615</v>
      </c>
      <c r="BZ46" s="43" t="s">
        <v>616</v>
      </c>
    </row>
    <row r="47" spans="1:78" ht="15" customHeight="1" x14ac:dyDescent="0.35">
      <c r="A47" s="346"/>
      <c r="B47" s="370" t="s">
        <v>222</v>
      </c>
      <c r="C47" s="371"/>
      <c r="D47" s="279" t="s">
        <v>617</v>
      </c>
      <c r="E47" s="279" t="s">
        <v>617</v>
      </c>
      <c r="F47" s="279" t="s">
        <v>617</v>
      </c>
      <c r="G47" s="279" t="s">
        <v>617</v>
      </c>
      <c r="H47" s="279" t="s">
        <v>617</v>
      </c>
      <c r="I47" s="279" t="s">
        <v>617</v>
      </c>
      <c r="J47" s="279" t="s">
        <v>617</v>
      </c>
      <c r="K47" s="279" t="s">
        <v>617</v>
      </c>
      <c r="L47" s="279" t="s">
        <v>617</v>
      </c>
      <c r="M47" s="279" t="s">
        <v>617</v>
      </c>
      <c r="N47" s="279" t="s">
        <v>617</v>
      </c>
      <c r="O47" s="279" t="s">
        <v>617</v>
      </c>
      <c r="P47" s="279" t="s">
        <v>617</v>
      </c>
      <c r="Q47" s="279" t="s">
        <v>617</v>
      </c>
      <c r="R47" s="279" t="s">
        <v>617</v>
      </c>
      <c r="S47" s="279" t="s">
        <v>617</v>
      </c>
      <c r="T47" s="279" t="s">
        <v>617</v>
      </c>
      <c r="U47" s="279" t="s">
        <v>617</v>
      </c>
      <c r="V47" s="279" t="s">
        <v>617</v>
      </c>
      <c r="W47" s="279" t="s">
        <v>617</v>
      </c>
      <c r="X47" s="279" t="s">
        <v>617</v>
      </c>
      <c r="Y47" s="279" t="s">
        <v>617</v>
      </c>
      <c r="Z47" s="279" t="s">
        <v>617</v>
      </c>
      <c r="AA47" s="279" t="s">
        <v>617</v>
      </c>
      <c r="AB47" s="279" t="s">
        <v>617</v>
      </c>
      <c r="AC47" s="279" t="s">
        <v>617</v>
      </c>
      <c r="AD47" s="279" t="s">
        <v>617</v>
      </c>
      <c r="AE47" s="279" t="s">
        <v>617</v>
      </c>
      <c r="AF47" s="279" t="s">
        <v>617</v>
      </c>
      <c r="AG47" s="279" t="s">
        <v>617</v>
      </c>
      <c r="AH47" s="279" t="s">
        <v>617</v>
      </c>
      <c r="AI47" s="279" t="s">
        <v>617</v>
      </c>
      <c r="AJ47" s="279" t="s">
        <v>617</v>
      </c>
      <c r="AK47" s="279" t="s">
        <v>617</v>
      </c>
      <c r="AL47" s="279" t="s">
        <v>617</v>
      </c>
      <c r="AM47" s="279" t="s">
        <v>617</v>
      </c>
      <c r="AN47" s="279" t="s">
        <v>617</v>
      </c>
      <c r="AO47" s="279" t="s">
        <v>617</v>
      </c>
      <c r="AP47" s="279" t="s">
        <v>617</v>
      </c>
      <c r="AQ47" s="279" t="s">
        <v>617</v>
      </c>
      <c r="AR47" s="279" t="s">
        <v>617</v>
      </c>
      <c r="AS47" s="279" t="s">
        <v>617</v>
      </c>
      <c r="AT47" s="279" t="s">
        <v>617</v>
      </c>
      <c r="AU47" s="279" t="s">
        <v>617</v>
      </c>
      <c r="AV47" s="279" t="s">
        <v>617</v>
      </c>
      <c r="AW47" s="279" t="s">
        <v>617</v>
      </c>
      <c r="AX47" s="279" t="s">
        <v>617</v>
      </c>
      <c r="AY47" s="279" t="s">
        <v>617</v>
      </c>
      <c r="AZ47" s="279" t="s">
        <v>617</v>
      </c>
      <c r="BA47" s="279" t="s">
        <v>617</v>
      </c>
      <c r="BB47" s="279" t="s">
        <v>617</v>
      </c>
      <c r="BC47" s="279" t="s">
        <v>617</v>
      </c>
      <c r="BD47" s="279" t="s">
        <v>617</v>
      </c>
      <c r="BE47" s="279" t="s">
        <v>617</v>
      </c>
      <c r="BF47" s="279" t="s">
        <v>617</v>
      </c>
      <c r="BG47" s="279" t="s">
        <v>617</v>
      </c>
      <c r="BH47" s="279" t="s">
        <v>617</v>
      </c>
      <c r="BI47" s="279" t="s">
        <v>617</v>
      </c>
      <c r="BJ47" s="279" t="s">
        <v>617</v>
      </c>
      <c r="BK47" s="279" t="s">
        <v>617</v>
      </c>
      <c r="BL47" s="279" t="s">
        <v>617</v>
      </c>
      <c r="BM47" s="279" t="s">
        <v>617</v>
      </c>
      <c r="BN47" s="279" t="s">
        <v>617</v>
      </c>
      <c r="BO47" s="279" t="s">
        <v>617</v>
      </c>
      <c r="BP47" s="279" t="s">
        <v>617</v>
      </c>
      <c r="BQ47" s="279" t="s">
        <v>617</v>
      </c>
      <c r="BR47" s="279" t="s">
        <v>617</v>
      </c>
      <c r="BS47" s="279" t="s">
        <v>617</v>
      </c>
      <c r="BT47" s="279" t="s">
        <v>617</v>
      </c>
      <c r="BU47" s="279" t="s">
        <v>618</v>
      </c>
      <c r="BV47" s="279" t="s">
        <v>618</v>
      </c>
      <c r="BW47" s="279" t="s">
        <v>618</v>
      </c>
      <c r="BX47" s="279" t="s">
        <v>618</v>
      </c>
      <c r="BY47" s="279" t="s">
        <v>618</v>
      </c>
      <c r="BZ47" s="280" t="s">
        <v>618</v>
      </c>
    </row>
    <row r="48" spans="1:78" s="232" customFormat="1" ht="24" customHeight="1" x14ac:dyDescent="0.35">
      <c r="A48" s="363"/>
      <c r="B48" s="88" t="s">
        <v>88</v>
      </c>
      <c r="C48" s="88"/>
      <c r="D48" s="361">
        <v>1993.3967557991737</v>
      </c>
      <c r="E48" s="361">
        <v>2338.4936021631265</v>
      </c>
      <c r="F48" s="361">
        <v>2563.6054668238739</v>
      </c>
      <c r="G48" s="361">
        <v>2674.3410875801706</v>
      </c>
      <c r="H48" s="361">
        <v>3073.4191180911653</v>
      </c>
      <c r="I48" s="361">
        <v>3053.8512846311769</v>
      </c>
      <c r="J48" s="361">
        <v>3119.6499756516591</v>
      </c>
      <c r="K48" s="361">
        <v>2729.3588380402271</v>
      </c>
      <c r="L48" s="361">
        <v>2729.5472824018275</v>
      </c>
      <c r="M48" s="361">
        <v>2570.9012212255061</v>
      </c>
      <c r="N48" s="361">
        <v>2763.8483814989627</v>
      </c>
      <c r="O48" s="361">
        <v>3308.1339653670207</v>
      </c>
      <c r="P48" s="361">
        <v>3670.1013407753444</v>
      </c>
      <c r="Q48" s="361">
        <v>3386.0291868118543</v>
      </c>
      <c r="R48" s="361">
        <v>3833.9773576137973</v>
      </c>
      <c r="S48" s="361">
        <v>4106.832986714594</v>
      </c>
      <c r="T48" s="361">
        <v>4027.8268968309517</v>
      </c>
      <c r="U48" s="361">
        <v>4211.9847577969304</v>
      </c>
      <c r="V48" s="361">
        <v>4852.5489908462423</v>
      </c>
      <c r="W48" s="361">
        <v>6120.6676802630691</v>
      </c>
      <c r="X48" s="361">
        <v>6475.948348359535</v>
      </c>
      <c r="Y48" s="361">
        <v>6659.300913066435</v>
      </c>
      <c r="Z48" s="361">
        <v>6743.4018947441509</v>
      </c>
      <c r="AA48" s="361">
        <v>7678.4039657565463</v>
      </c>
      <c r="AB48" s="361">
        <v>7759.4106087979035</v>
      </c>
      <c r="AC48" s="361">
        <v>7131.9133751076952</v>
      </c>
      <c r="AD48" s="361">
        <v>8092.3028835512505</v>
      </c>
      <c r="AE48" s="361">
        <v>8864.8917447705226</v>
      </c>
      <c r="AF48" s="361">
        <v>10203.57771694903</v>
      </c>
      <c r="AG48" s="361">
        <v>7481.7315141334884</v>
      </c>
      <c r="AH48" s="361">
        <f t="shared" ref="AH48:AO48" si="23">SUM(AH67:AH72)</f>
        <v>7340.0479771412511</v>
      </c>
      <c r="AI48" s="361">
        <f t="shared" si="23"/>
        <v>6738.1544144475547</v>
      </c>
      <c r="AJ48" s="361">
        <f t="shared" si="23"/>
        <v>7309.3708074294373</v>
      </c>
      <c r="AK48" s="361">
        <f t="shared" si="23"/>
        <v>9913.883194081227</v>
      </c>
      <c r="AL48" s="361">
        <f t="shared" si="23"/>
        <v>13132.371164750664</v>
      </c>
      <c r="AM48" s="361">
        <f t="shared" si="23"/>
        <v>15201.025860251912</v>
      </c>
      <c r="AN48" s="361">
        <f t="shared" si="23"/>
        <v>16632.794340174747</v>
      </c>
      <c r="AO48" s="361">
        <f t="shared" si="23"/>
        <v>18115.992943421301</v>
      </c>
      <c r="AP48" s="361">
        <f t="shared" ref="AP48:BB48" si="24">SUM(AP67:AP72)</f>
        <v>18608.349803973182</v>
      </c>
      <c r="AQ48" s="361">
        <f t="shared" si="24"/>
        <v>17609.039575789542</v>
      </c>
      <c r="AR48" s="361">
        <f t="shared" si="24"/>
        <v>15757.543104888689</v>
      </c>
      <c r="AS48" s="361">
        <f t="shared" si="24"/>
        <v>14816.000718611424</v>
      </c>
      <c r="AT48" s="361">
        <f t="shared" si="24"/>
        <v>15875.395096735852</v>
      </c>
      <c r="AU48" s="361">
        <f t="shared" si="24"/>
        <v>19659.585000762545</v>
      </c>
      <c r="AV48" s="361">
        <f t="shared" si="24"/>
        <v>24356.686214380647</v>
      </c>
      <c r="AW48" s="361">
        <f t="shared" si="24"/>
        <v>25922.366218819021</v>
      </c>
      <c r="AX48" s="361">
        <f t="shared" si="24"/>
        <v>26061.523250819566</v>
      </c>
      <c r="AY48" s="361">
        <f t="shared" si="24"/>
        <v>25764.464472148466</v>
      </c>
      <c r="AZ48" s="361">
        <f t="shared" si="24"/>
        <v>21517.531194681207</v>
      </c>
      <c r="BA48" s="361">
        <f t="shared" si="24"/>
        <v>17693.152811057564</v>
      </c>
      <c r="BB48" s="361">
        <f t="shared" si="24"/>
        <v>17189.286755956353</v>
      </c>
      <c r="BC48" s="372">
        <f>SUM(BC68:BC72)</f>
        <v>17537.142638544799</v>
      </c>
      <c r="BD48" s="361">
        <f>SUM(BD50:BD53)</f>
        <v>18658.380247804536</v>
      </c>
      <c r="BE48" s="361">
        <f>SUM(BE50:BE53)</f>
        <v>19808.170086008355</v>
      </c>
      <c r="BF48" s="361">
        <f>SUM(BF50:BF53)</f>
        <v>19542.494195612919</v>
      </c>
      <c r="BG48" s="361">
        <f>SUM(BG50:BG53)</f>
        <v>17272.554360347043</v>
      </c>
      <c r="BH48" s="361">
        <f>SUM(BH50:BH53)</f>
        <v>13106.298706654241</v>
      </c>
      <c r="BI48" s="361">
        <f t="shared" ref="BI48:BX48" si="25">SUM(BI50:BI53)</f>
        <v>11653.457290350716</v>
      </c>
      <c r="BJ48" s="361">
        <f t="shared" si="25"/>
        <v>10915.223461435578</v>
      </c>
      <c r="BK48" s="361">
        <f t="shared" si="25"/>
        <v>10878.801700203612</v>
      </c>
      <c r="BL48" s="361">
        <f t="shared" si="25"/>
        <v>10199.907620637889</v>
      </c>
      <c r="BM48" s="361">
        <f t="shared" si="25"/>
        <v>9693.836242521038</v>
      </c>
      <c r="BN48" s="361">
        <f t="shared" si="25"/>
        <v>8931.7190354875256</v>
      </c>
      <c r="BO48" s="361">
        <f t="shared" si="25"/>
        <v>7842.0063522498431</v>
      </c>
      <c r="BP48" s="361">
        <f t="shared" si="25"/>
        <v>5828.7814887304521</v>
      </c>
      <c r="BQ48" s="361">
        <f t="shared" si="25"/>
        <v>3867.608800362319</v>
      </c>
      <c r="BR48" s="361">
        <f t="shared" si="25"/>
        <v>3078.8342382094474</v>
      </c>
      <c r="BS48" s="361">
        <f t="shared" si="25"/>
        <v>2683.6710345849037</v>
      </c>
      <c r="BT48" s="361">
        <f t="shared" si="25"/>
        <v>2307.9719773187144</v>
      </c>
      <c r="BU48" s="361">
        <f t="shared" si="25"/>
        <v>2177.3500467628169</v>
      </c>
      <c r="BV48" s="361">
        <f t="shared" si="25"/>
        <v>2183.8372612775042</v>
      </c>
      <c r="BW48" s="361">
        <f t="shared" si="25"/>
        <v>2102.9991834069342</v>
      </c>
      <c r="BX48" s="372">
        <f t="shared" si="25"/>
        <v>2048.5512733986825</v>
      </c>
      <c r="BY48" s="372">
        <f>SUM(BY50:BY53)</f>
        <v>2028.164355629403</v>
      </c>
      <c r="BZ48" s="362">
        <f>SUM(BZ50:BZ53)</f>
        <v>2058.5582519023701</v>
      </c>
    </row>
    <row r="49" spans="1:78" s="51" customFormat="1" ht="24.75" customHeight="1" x14ac:dyDescent="0.35">
      <c r="A49" s="44"/>
      <c r="B49" s="119" t="s">
        <v>500</v>
      </c>
      <c r="C49" s="4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73"/>
      <c r="BD49" s="364"/>
      <c r="BE49" s="364"/>
      <c r="BF49" s="364"/>
      <c r="BG49" s="364"/>
      <c r="BH49" s="364"/>
      <c r="BI49" s="364"/>
      <c r="BJ49" s="364"/>
      <c r="BK49" s="364"/>
      <c r="BL49" s="364"/>
      <c r="BM49" s="364"/>
      <c r="BN49" s="364"/>
      <c r="BO49" s="364"/>
      <c r="BP49" s="364"/>
      <c r="BQ49" s="364"/>
      <c r="BR49" s="364"/>
      <c r="BS49" s="364"/>
      <c r="BT49" s="364"/>
      <c r="BU49" s="364"/>
      <c r="BV49" s="364"/>
      <c r="BW49" s="364"/>
      <c r="BX49" s="373"/>
      <c r="BY49" s="373"/>
      <c r="BZ49" s="365"/>
    </row>
    <row r="50" spans="1:78" s="51" customFormat="1" x14ac:dyDescent="0.35">
      <c r="A50" s="447"/>
      <c r="B50" s="417" t="s">
        <v>501</v>
      </c>
      <c r="C50" s="331"/>
      <c r="D50" s="364">
        <v>0</v>
      </c>
      <c r="E50" s="364">
        <v>0</v>
      </c>
      <c r="F50" s="364">
        <v>0</v>
      </c>
      <c r="G50" s="364">
        <v>0</v>
      </c>
      <c r="H50" s="364">
        <v>0</v>
      </c>
      <c r="I50" s="364">
        <v>0</v>
      </c>
      <c r="J50" s="364">
        <v>0</v>
      </c>
      <c r="K50" s="364">
        <v>0</v>
      </c>
      <c r="L50" s="364">
        <v>0</v>
      </c>
      <c r="M50" s="364">
        <v>0</v>
      </c>
      <c r="N50" s="364">
        <v>0</v>
      </c>
      <c r="O50" s="364">
        <v>0</v>
      </c>
      <c r="P50" s="364">
        <v>0</v>
      </c>
      <c r="Q50" s="364">
        <v>0</v>
      </c>
      <c r="R50" s="364">
        <v>0</v>
      </c>
      <c r="S50" s="364">
        <v>0</v>
      </c>
      <c r="T50" s="364">
        <v>0</v>
      </c>
      <c r="U50" s="364">
        <v>0</v>
      </c>
      <c r="V50" s="364">
        <v>0</v>
      </c>
      <c r="W50" s="364">
        <v>0</v>
      </c>
      <c r="X50" s="364">
        <v>0</v>
      </c>
      <c r="Y50" s="364">
        <v>0</v>
      </c>
      <c r="Z50" s="364">
        <v>0</v>
      </c>
      <c r="AA50" s="364">
        <v>0</v>
      </c>
      <c r="AB50" s="364">
        <v>0</v>
      </c>
      <c r="AC50" s="364">
        <v>0</v>
      </c>
      <c r="AD50" s="364">
        <v>0</v>
      </c>
      <c r="AE50" s="364">
        <v>0</v>
      </c>
      <c r="AF50" s="364">
        <v>0</v>
      </c>
      <c r="AG50" s="364">
        <v>0</v>
      </c>
      <c r="AH50" s="364">
        <v>0</v>
      </c>
      <c r="AI50" s="364">
        <v>0</v>
      </c>
      <c r="AJ50" s="364">
        <v>0</v>
      </c>
      <c r="AK50" s="364">
        <v>0</v>
      </c>
      <c r="AL50" s="364">
        <v>0</v>
      </c>
      <c r="AM50" s="364">
        <v>0</v>
      </c>
      <c r="AN50" s="364">
        <v>0</v>
      </c>
      <c r="AO50" s="364">
        <v>0</v>
      </c>
      <c r="AP50" s="364">
        <v>0</v>
      </c>
      <c r="AQ50" s="364">
        <v>0</v>
      </c>
      <c r="AR50" s="364">
        <v>0</v>
      </c>
      <c r="AS50" s="364">
        <v>0</v>
      </c>
      <c r="AT50" s="364">
        <v>0</v>
      </c>
      <c r="AU50" s="364">
        <v>0</v>
      </c>
      <c r="AV50" s="364">
        <v>0</v>
      </c>
      <c r="AW50" s="364">
        <v>0</v>
      </c>
      <c r="AX50" s="364">
        <v>0</v>
      </c>
      <c r="AY50" s="364">
        <v>0</v>
      </c>
      <c r="AZ50" s="364">
        <v>0</v>
      </c>
      <c r="BA50" s="364">
        <v>0</v>
      </c>
      <c r="BB50" s="364">
        <v>0</v>
      </c>
      <c r="BC50" s="373">
        <v>0</v>
      </c>
      <c r="BD50" s="364">
        <v>6571.6363768154806</v>
      </c>
      <c r="BE50" s="364">
        <v>7098.0525709158637</v>
      </c>
      <c r="BF50" s="364">
        <v>6915.8337482976085</v>
      </c>
      <c r="BG50" s="364">
        <v>6784.2227748997566</v>
      </c>
      <c r="BH50" s="364">
        <v>6163.9462333986348</v>
      </c>
      <c r="BI50" s="364">
        <v>5772.2083252473703</v>
      </c>
      <c r="BJ50" s="364">
        <v>5648.8592560667876</v>
      </c>
      <c r="BK50" s="364">
        <v>6093.558475878528</v>
      </c>
      <c r="BL50" s="364">
        <v>5988.300810138885</v>
      </c>
      <c r="BM50" s="364">
        <v>5770.7647337922335</v>
      </c>
      <c r="BN50" s="364">
        <v>5269.4166134554462</v>
      </c>
      <c r="BO50" s="364">
        <v>4530.3213275782518</v>
      </c>
      <c r="BP50" s="364">
        <v>2733.1813562227039</v>
      </c>
      <c r="BQ50" s="364">
        <v>1070.4715585988035</v>
      </c>
      <c r="BR50" s="364">
        <v>489.30118102196593</v>
      </c>
      <c r="BS50" s="364">
        <v>245.82019726082032</v>
      </c>
      <c r="BT50" s="364">
        <v>94.107341087674143</v>
      </c>
      <c r="BU50" s="364">
        <v>19.934579407136109</v>
      </c>
      <c r="BV50" s="364">
        <v>0</v>
      </c>
      <c r="BW50" s="364">
        <v>0</v>
      </c>
      <c r="BX50" s="373">
        <v>0</v>
      </c>
      <c r="BY50" s="373">
        <v>0</v>
      </c>
      <c r="BZ50" s="365">
        <v>0</v>
      </c>
    </row>
    <row r="51" spans="1:78" s="51" customFormat="1" x14ac:dyDescent="0.35">
      <c r="A51" s="44"/>
      <c r="B51" s="265" t="s">
        <v>502</v>
      </c>
      <c r="C51" s="119"/>
      <c r="D51" s="364">
        <v>0</v>
      </c>
      <c r="E51" s="364">
        <v>0</v>
      </c>
      <c r="F51" s="364">
        <v>0</v>
      </c>
      <c r="G51" s="364">
        <v>0</v>
      </c>
      <c r="H51" s="364">
        <v>0</v>
      </c>
      <c r="I51" s="364">
        <v>0</v>
      </c>
      <c r="J51" s="364">
        <v>0</v>
      </c>
      <c r="K51" s="364">
        <v>0</v>
      </c>
      <c r="L51" s="364">
        <v>0</v>
      </c>
      <c r="M51" s="364">
        <v>0</v>
      </c>
      <c r="N51" s="364">
        <v>0</v>
      </c>
      <c r="O51" s="364">
        <v>0</v>
      </c>
      <c r="P51" s="364">
        <v>0</v>
      </c>
      <c r="Q51" s="364">
        <v>0</v>
      </c>
      <c r="R51" s="364">
        <v>0</v>
      </c>
      <c r="S51" s="364">
        <v>0</v>
      </c>
      <c r="T51" s="364">
        <v>0</v>
      </c>
      <c r="U51" s="364">
        <v>0</v>
      </c>
      <c r="V51" s="364">
        <v>0</v>
      </c>
      <c r="W51" s="364">
        <v>0</v>
      </c>
      <c r="X51" s="364">
        <v>0</v>
      </c>
      <c r="Y51" s="364">
        <v>0</v>
      </c>
      <c r="Z51" s="364">
        <v>0</v>
      </c>
      <c r="AA51" s="364">
        <v>0</v>
      </c>
      <c r="AB51" s="364">
        <v>0</v>
      </c>
      <c r="AC51" s="364">
        <v>0</v>
      </c>
      <c r="AD51" s="364">
        <v>0</v>
      </c>
      <c r="AE51" s="364">
        <v>0</v>
      </c>
      <c r="AF51" s="364">
        <v>0</v>
      </c>
      <c r="AG51" s="364">
        <v>0</v>
      </c>
      <c r="AH51" s="364">
        <v>0</v>
      </c>
      <c r="AI51" s="364">
        <v>0</v>
      </c>
      <c r="AJ51" s="364">
        <v>0</v>
      </c>
      <c r="AK51" s="364">
        <v>0</v>
      </c>
      <c r="AL51" s="364">
        <v>0</v>
      </c>
      <c r="AM51" s="364">
        <v>0</v>
      </c>
      <c r="AN51" s="364">
        <v>0</v>
      </c>
      <c r="AO51" s="364">
        <v>0</v>
      </c>
      <c r="AP51" s="364">
        <v>0</v>
      </c>
      <c r="AQ51" s="364">
        <v>0</v>
      </c>
      <c r="AR51" s="364">
        <v>0</v>
      </c>
      <c r="AS51" s="364">
        <v>0</v>
      </c>
      <c r="AT51" s="364">
        <v>0</v>
      </c>
      <c r="AU51" s="364">
        <v>0</v>
      </c>
      <c r="AV51" s="364">
        <v>0</v>
      </c>
      <c r="AW51" s="364">
        <v>0</v>
      </c>
      <c r="AX51" s="364">
        <v>0</v>
      </c>
      <c r="AY51" s="364">
        <v>0</v>
      </c>
      <c r="AZ51" s="364">
        <v>0</v>
      </c>
      <c r="BA51" s="364">
        <v>0</v>
      </c>
      <c r="BB51" s="364">
        <v>0</v>
      </c>
      <c r="BC51" s="373">
        <v>0</v>
      </c>
      <c r="BD51" s="364">
        <v>6319.1841378117015</v>
      </c>
      <c r="BE51" s="364">
        <v>6494.3004426720017</v>
      </c>
      <c r="BF51" s="364">
        <v>6571.3020254610137</v>
      </c>
      <c r="BG51" s="364">
        <v>6565.1578571978771</v>
      </c>
      <c r="BH51" s="364">
        <v>6007.2725701922673</v>
      </c>
      <c r="BI51" s="364">
        <v>5021.8253234987551</v>
      </c>
      <c r="BJ51" s="364">
        <v>4451.2473135418486</v>
      </c>
      <c r="BK51" s="364">
        <v>4079.8605441871041</v>
      </c>
      <c r="BL51" s="364">
        <v>3595.4145925007092</v>
      </c>
      <c r="BM51" s="364">
        <v>3290.4018251431316</v>
      </c>
      <c r="BN51" s="364">
        <v>2940.2619498600284</v>
      </c>
      <c r="BO51" s="364">
        <v>2582.601729994421</v>
      </c>
      <c r="BP51" s="364">
        <v>2317.1591334531349</v>
      </c>
      <c r="BQ51" s="364">
        <v>2004.0980437831108</v>
      </c>
      <c r="BR51" s="364">
        <v>1807.6778554239477</v>
      </c>
      <c r="BS51" s="364">
        <v>1647.4693323148881</v>
      </c>
      <c r="BT51" s="364">
        <v>1450.9203436935354</v>
      </c>
      <c r="BU51" s="364">
        <v>1372.153282392791</v>
      </c>
      <c r="BV51" s="364">
        <v>1342.6029698214063</v>
      </c>
      <c r="BW51" s="364">
        <v>1224.4348526722904</v>
      </c>
      <c r="BX51" s="373">
        <v>1134.3539361544558</v>
      </c>
      <c r="BY51" s="373">
        <v>1075.145963155549</v>
      </c>
      <c r="BZ51" s="365">
        <v>1058.384529378219</v>
      </c>
    </row>
    <row r="52" spans="1:78" s="51" customFormat="1" x14ac:dyDescent="0.35">
      <c r="A52" s="44"/>
      <c r="B52" s="417" t="s">
        <v>361</v>
      </c>
      <c r="C52" s="331"/>
      <c r="D52" s="364">
        <v>0</v>
      </c>
      <c r="E52" s="364">
        <v>0</v>
      </c>
      <c r="F52" s="364">
        <v>0</v>
      </c>
      <c r="G52" s="364">
        <v>0</v>
      </c>
      <c r="H52" s="364">
        <v>0</v>
      </c>
      <c r="I52" s="364">
        <v>0</v>
      </c>
      <c r="J52" s="364">
        <v>0</v>
      </c>
      <c r="K52" s="364">
        <v>0</v>
      </c>
      <c r="L52" s="364">
        <v>0</v>
      </c>
      <c r="M52" s="364">
        <v>0</v>
      </c>
      <c r="N52" s="364">
        <v>0</v>
      </c>
      <c r="O52" s="364">
        <v>0</v>
      </c>
      <c r="P52" s="364">
        <v>0</v>
      </c>
      <c r="Q52" s="364">
        <v>0</v>
      </c>
      <c r="R52" s="364">
        <v>0</v>
      </c>
      <c r="S52" s="364">
        <v>0</v>
      </c>
      <c r="T52" s="364">
        <v>0</v>
      </c>
      <c r="U52" s="364">
        <v>0</v>
      </c>
      <c r="V52" s="364">
        <v>0</v>
      </c>
      <c r="W52" s="364">
        <v>0</v>
      </c>
      <c r="X52" s="364">
        <v>0</v>
      </c>
      <c r="Y52" s="364">
        <v>0</v>
      </c>
      <c r="Z52" s="364">
        <v>0</v>
      </c>
      <c r="AA52" s="364">
        <v>0</v>
      </c>
      <c r="AB52" s="364">
        <v>0</v>
      </c>
      <c r="AC52" s="364">
        <v>0</v>
      </c>
      <c r="AD52" s="364">
        <v>0</v>
      </c>
      <c r="AE52" s="364">
        <v>0</v>
      </c>
      <c r="AF52" s="364">
        <v>0</v>
      </c>
      <c r="AG52" s="364">
        <v>0</v>
      </c>
      <c r="AH52" s="364">
        <v>0</v>
      </c>
      <c r="AI52" s="364">
        <v>0</v>
      </c>
      <c r="AJ52" s="364">
        <v>0</v>
      </c>
      <c r="AK52" s="364">
        <v>0</v>
      </c>
      <c r="AL52" s="364">
        <v>0</v>
      </c>
      <c r="AM52" s="364">
        <v>0</v>
      </c>
      <c r="AN52" s="364">
        <v>0</v>
      </c>
      <c r="AO52" s="364">
        <v>0</v>
      </c>
      <c r="AP52" s="364">
        <v>0</v>
      </c>
      <c r="AQ52" s="364">
        <v>0</v>
      </c>
      <c r="AR52" s="364">
        <v>0</v>
      </c>
      <c r="AS52" s="364">
        <v>0</v>
      </c>
      <c r="AT52" s="364">
        <v>0</v>
      </c>
      <c r="AU52" s="364">
        <v>0</v>
      </c>
      <c r="AV52" s="364">
        <v>0</v>
      </c>
      <c r="AW52" s="364">
        <v>0</v>
      </c>
      <c r="AX52" s="364">
        <v>0</v>
      </c>
      <c r="AY52" s="364">
        <v>0</v>
      </c>
      <c r="AZ52" s="364">
        <v>0</v>
      </c>
      <c r="BA52" s="364">
        <v>0</v>
      </c>
      <c r="BB52" s="364">
        <v>0</v>
      </c>
      <c r="BC52" s="373">
        <v>0</v>
      </c>
      <c r="BD52" s="364">
        <v>359.55346903158556</v>
      </c>
      <c r="BE52" s="364">
        <v>469.76747047957718</v>
      </c>
      <c r="BF52" s="364">
        <v>516.54096213293462</v>
      </c>
      <c r="BG52" s="364">
        <v>507.17286311350728</v>
      </c>
      <c r="BH52" s="364">
        <v>428.99979481087854</v>
      </c>
      <c r="BI52" s="364">
        <v>377.37571712982083</v>
      </c>
      <c r="BJ52" s="364">
        <v>358.72793370231199</v>
      </c>
      <c r="BK52" s="364">
        <v>341.88733794811776</v>
      </c>
      <c r="BL52" s="364">
        <v>325.26771745847202</v>
      </c>
      <c r="BM52" s="364">
        <v>352.25399565558945</v>
      </c>
      <c r="BN52" s="364">
        <v>441.38446701885789</v>
      </c>
      <c r="BO52" s="364">
        <v>482.68323499695123</v>
      </c>
      <c r="BP52" s="364">
        <v>557.98385319382919</v>
      </c>
      <c r="BQ52" s="364">
        <v>602.17107250041488</v>
      </c>
      <c r="BR52" s="364">
        <v>623.0072671059678</v>
      </c>
      <c r="BS52" s="364">
        <v>657.71927227012384</v>
      </c>
      <c r="BT52" s="364">
        <v>650.34638948502186</v>
      </c>
      <c r="BU52" s="364">
        <v>683.14706950398852</v>
      </c>
      <c r="BV52" s="364">
        <v>733.47258908985441</v>
      </c>
      <c r="BW52" s="364">
        <v>773.31656951245202</v>
      </c>
      <c r="BX52" s="373">
        <v>808.43104315529752</v>
      </c>
      <c r="BY52" s="373">
        <v>847.30274421806826</v>
      </c>
      <c r="BZ52" s="365">
        <v>893.38877918490084</v>
      </c>
    </row>
    <row r="53" spans="1:78" s="51" customFormat="1" x14ac:dyDescent="0.35">
      <c r="A53" s="44"/>
      <c r="B53" s="417" t="s">
        <v>503</v>
      </c>
      <c r="C53" s="331"/>
      <c r="D53" s="364">
        <v>0</v>
      </c>
      <c r="E53" s="364">
        <v>0</v>
      </c>
      <c r="F53" s="364">
        <v>0</v>
      </c>
      <c r="G53" s="364">
        <v>0</v>
      </c>
      <c r="H53" s="364">
        <v>0</v>
      </c>
      <c r="I53" s="364">
        <v>0</v>
      </c>
      <c r="J53" s="364">
        <v>0</v>
      </c>
      <c r="K53" s="364">
        <v>0</v>
      </c>
      <c r="L53" s="364">
        <v>0</v>
      </c>
      <c r="M53" s="364">
        <v>0</v>
      </c>
      <c r="N53" s="364">
        <v>0</v>
      </c>
      <c r="O53" s="364">
        <v>0</v>
      </c>
      <c r="P53" s="364">
        <v>0</v>
      </c>
      <c r="Q53" s="364">
        <v>0</v>
      </c>
      <c r="R53" s="364">
        <v>0</v>
      </c>
      <c r="S53" s="364">
        <v>0</v>
      </c>
      <c r="T53" s="364">
        <v>0</v>
      </c>
      <c r="U53" s="364">
        <v>0</v>
      </c>
      <c r="V53" s="364">
        <v>0</v>
      </c>
      <c r="W53" s="364">
        <v>0</v>
      </c>
      <c r="X53" s="364">
        <v>0</v>
      </c>
      <c r="Y53" s="364">
        <v>0</v>
      </c>
      <c r="Z53" s="364">
        <v>0</v>
      </c>
      <c r="AA53" s="364">
        <v>0</v>
      </c>
      <c r="AB53" s="364">
        <v>0</v>
      </c>
      <c r="AC53" s="364">
        <v>0</v>
      </c>
      <c r="AD53" s="364">
        <v>0</v>
      </c>
      <c r="AE53" s="364">
        <v>0</v>
      </c>
      <c r="AF53" s="364">
        <v>0</v>
      </c>
      <c r="AG53" s="364">
        <v>0</v>
      </c>
      <c r="AH53" s="364">
        <v>0</v>
      </c>
      <c r="AI53" s="364">
        <v>0</v>
      </c>
      <c r="AJ53" s="364">
        <v>0</v>
      </c>
      <c r="AK53" s="364">
        <v>0</v>
      </c>
      <c r="AL53" s="364">
        <v>0</v>
      </c>
      <c r="AM53" s="364">
        <v>0</v>
      </c>
      <c r="AN53" s="364">
        <v>0</v>
      </c>
      <c r="AO53" s="364">
        <v>0</v>
      </c>
      <c r="AP53" s="364">
        <v>0</v>
      </c>
      <c r="AQ53" s="364">
        <v>0</v>
      </c>
      <c r="AR53" s="364">
        <v>0</v>
      </c>
      <c r="AS53" s="364">
        <v>0</v>
      </c>
      <c r="AT53" s="364">
        <v>0</v>
      </c>
      <c r="AU53" s="364">
        <v>0</v>
      </c>
      <c r="AV53" s="364">
        <v>0</v>
      </c>
      <c r="AW53" s="364">
        <v>0</v>
      </c>
      <c r="AX53" s="364">
        <v>0</v>
      </c>
      <c r="AY53" s="364">
        <v>0</v>
      </c>
      <c r="AZ53" s="364">
        <v>0</v>
      </c>
      <c r="BA53" s="364">
        <v>0</v>
      </c>
      <c r="BB53" s="364">
        <v>0</v>
      </c>
      <c r="BC53" s="373">
        <v>0</v>
      </c>
      <c r="BD53" s="364">
        <v>5408.006264145768</v>
      </c>
      <c r="BE53" s="364">
        <v>5746.0496019409138</v>
      </c>
      <c r="BF53" s="364">
        <v>5538.817459721361</v>
      </c>
      <c r="BG53" s="364">
        <v>3416.0008651359026</v>
      </c>
      <c r="BH53" s="364">
        <v>506.08010825245992</v>
      </c>
      <c r="BI53" s="364">
        <v>482.04792447477138</v>
      </c>
      <c r="BJ53" s="364">
        <v>456.38895812462886</v>
      </c>
      <c r="BK53" s="364">
        <v>363.49534218986179</v>
      </c>
      <c r="BL53" s="364">
        <v>290.92450053982327</v>
      </c>
      <c r="BM53" s="364">
        <v>280.41568793008338</v>
      </c>
      <c r="BN53" s="364">
        <v>280.65600515319397</v>
      </c>
      <c r="BO53" s="364">
        <v>246.4000596802197</v>
      </c>
      <c r="BP53" s="364">
        <v>220.45714586078404</v>
      </c>
      <c r="BQ53" s="364">
        <v>190.86812547998949</v>
      </c>
      <c r="BR53" s="364">
        <v>158.84793465756582</v>
      </c>
      <c r="BS53" s="364">
        <v>132.6622327390713</v>
      </c>
      <c r="BT53" s="364">
        <v>112.59790305248332</v>
      </c>
      <c r="BU53" s="364">
        <v>102.11511545890099</v>
      </c>
      <c r="BV53" s="364">
        <v>107.76170236624357</v>
      </c>
      <c r="BW53" s="364">
        <v>105.24776122219204</v>
      </c>
      <c r="BX53" s="373">
        <v>105.76629408892899</v>
      </c>
      <c r="BY53" s="373">
        <v>105.71564825578574</v>
      </c>
      <c r="BZ53" s="365">
        <v>106.78494333925028</v>
      </c>
    </row>
    <row r="54" spans="1:78" s="51" customFormat="1" ht="24.75" customHeight="1" x14ac:dyDescent="0.35">
      <c r="A54" s="44"/>
      <c r="B54" s="265" t="s">
        <v>504</v>
      </c>
      <c r="C54" s="119"/>
      <c r="D54" s="364">
        <v>0</v>
      </c>
      <c r="E54" s="364">
        <v>0</v>
      </c>
      <c r="F54" s="364">
        <v>0</v>
      </c>
      <c r="G54" s="364">
        <v>0</v>
      </c>
      <c r="H54" s="364">
        <v>0</v>
      </c>
      <c r="I54" s="364">
        <v>0</v>
      </c>
      <c r="J54" s="364">
        <v>0</v>
      </c>
      <c r="K54" s="364">
        <v>0</v>
      </c>
      <c r="L54" s="364">
        <v>0</v>
      </c>
      <c r="M54" s="364">
        <v>0</v>
      </c>
      <c r="N54" s="364">
        <v>0</v>
      </c>
      <c r="O54" s="364">
        <v>0</v>
      </c>
      <c r="P54" s="364">
        <v>0</v>
      </c>
      <c r="Q54" s="364">
        <v>0</v>
      </c>
      <c r="R54" s="364">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73">
        <v>0</v>
      </c>
      <c r="BD54" s="364">
        <v>0</v>
      </c>
      <c r="BE54" s="364">
        <v>0</v>
      </c>
      <c r="BF54" s="364">
        <v>0</v>
      </c>
      <c r="BG54" s="364">
        <v>0</v>
      </c>
      <c r="BH54" s="364">
        <v>4283.8587951069667</v>
      </c>
      <c r="BI54" s="364">
        <v>3217.1197780426437</v>
      </c>
      <c r="BJ54" s="364">
        <v>2531.59726374198</v>
      </c>
      <c r="BK54" s="364">
        <v>2093.7170883010544</v>
      </c>
      <c r="BL54" s="364">
        <v>1709.655741726302</v>
      </c>
      <c r="BM54" s="364">
        <v>1015.2222114891247</v>
      </c>
      <c r="BN54" s="364">
        <v>719.88995582441441</v>
      </c>
      <c r="BO54" s="364">
        <v>505.51501411342338</v>
      </c>
      <c r="BP54" s="364">
        <v>320.89555634082569</v>
      </c>
      <c r="BQ54" s="364">
        <v>185.86008786982265</v>
      </c>
      <c r="BR54" s="364">
        <v>127.14610564328035</v>
      </c>
      <c r="BS54" s="364">
        <v>84.792239657898236</v>
      </c>
      <c r="BT54" s="364">
        <v>61.191905010646209</v>
      </c>
      <c r="BU54" s="364">
        <v>43.254309264440188</v>
      </c>
      <c r="BV54" s="364">
        <v>32.681386523429374</v>
      </c>
      <c r="BW54" s="364">
        <v>25.108604585658085</v>
      </c>
      <c r="BX54" s="373">
        <v>19.278850093513142</v>
      </c>
      <c r="BY54" s="373">
        <v>15.304078768614323</v>
      </c>
      <c r="BZ54" s="365">
        <v>11.972438491902306</v>
      </c>
    </row>
    <row r="55" spans="1:78" s="51" customFormat="1" x14ac:dyDescent="0.35">
      <c r="A55" s="44"/>
      <c r="B55" s="419" t="s">
        <v>501</v>
      </c>
      <c r="C55" s="417"/>
      <c r="D55" s="364">
        <v>0</v>
      </c>
      <c r="E55" s="364">
        <v>0</v>
      </c>
      <c r="F55" s="364">
        <v>0</v>
      </c>
      <c r="G55" s="364">
        <v>0</v>
      </c>
      <c r="H55" s="364">
        <v>0</v>
      </c>
      <c r="I55" s="364">
        <v>0</v>
      </c>
      <c r="J55" s="364">
        <v>0</v>
      </c>
      <c r="K55" s="364">
        <v>0</v>
      </c>
      <c r="L55" s="364">
        <v>0</v>
      </c>
      <c r="M55" s="364">
        <v>0</v>
      </c>
      <c r="N55" s="364">
        <v>0</v>
      </c>
      <c r="O55" s="364">
        <v>0</v>
      </c>
      <c r="P55" s="364">
        <v>0</v>
      </c>
      <c r="Q55" s="364">
        <v>0</v>
      </c>
      <c r="R55" s="364">
        <v>0</v>
      </c>
      <c r="S55" s="364">
        <v>0</v>
      </c>
      <c r="T55" s="364">
        <v>0</v>
      </c>
      <c r="U55" s="364">
        <v>0</v>
      </c>
      <c r="V55" s="364">
        <v>0</v>
      </c>
      <c r="W55" s="364">
        <v>0</v>
      </c>
      <c r="X55" s="364">
        <v>0</v>
      </c>
      <c r="Y55" s="364">
        <v>0</v>
      </c>
      <c r="Z55" s="364">
        <v>0</v>
      </c>
      <c r="AA55" s="364">
        <v>0</v>
      </c>
      <c r="AB55" s="364">
        <v>0</v>
      </c>
      <c r="AC55" s="364">
        <v>0</v>
      </c>
      <c r="AD55" s="364">
        <v>0</v>
      </c>
      <c r="AE55" s="364">
        <v>0</v>
      </c>
      <c r="AF55" s="364">
        <v>0</v>
      </c>
      <c r="AG55" s="364">
        <v>0</v>
      </c>
      <c r="AH55" s="364">
        <v>0</v>
      </c>
      <c r="AI55" s="364">
        <v>0</v>
      </c>
      <c r="AJ55" s="364">
        <v>0</v>
      </c>
      <c r="AK55" s="364">
        <v>0</v>
      </c>
      <c r="AL55" s="364">
        <v>0</v>
      </c>
      <c r="AM55" s="364">
        <v>0</v>
      </c>
      <c r="AN55" s="364">
        <v>0</v>
      </c>
      <c r="AO55" s="364">
        <v>0</v>
      </c>
      <c r="AP55" s="364">
        <v>0</v>
      </c>
      <c r="AQ55" s="364">
        <v>0</v>
      </c>
      <c r="AR55" s="364">
        <v>0</v>
      </c>
      <c r="AS55" s="364">
        <v>0</v>
      </c>
      <c r="AT55" s="364">
        <v>0</v>
      </c>
      <c r="AU55" s="364">
        <v>0</v>
      </c>
      <c r="AV55" s="364">
        <v>0</v>
      </c>
      <c r="AW55" s="364">
        <v>0</v>
      </c>
      <c r="AX55" s="364">
        <v>0</v>
      </c>
      <c r="AY55" s="364">
        <v>0</v>
      </c>
      <c r="AZ55" s="364">
        <v>0</v>
      </c>
      <c r="BA55" s="364">
        <v>0</v>
      </c>
      <c r="BB55" s="364">
        <v>0</v>
      </c>
      <c r="BC55" s="373">
        <v>0</v>
      </c>
      <c r="BD55" s="364" t="s">
        <v>405</v>
      </c>
      <c r="BE55" s="364" t="s">
        <v>405</v>
      </c>
      <c r="BF55" s="364" t="s">
        <v>405</v>
      </c>
      <c r="BG55" s="364" t="s">
        <v>405</v>
      </c>
      <c r="BH55" s="364">
        <v>996.93786025580198</v>
      </c>
      <c r="BI55" s="364">
        <v>741.04339415205891</v>
      </c>
      <c r="BJ55" s="364">
        <v>584.88199142741769</v>
      </c>
      <c r="BK55" s="364">
        <v>498.81437395068781</v>
      </c>
      <c r="BL55" s="364">
        <v>425.14515270032331</v>
      </c>
      <c r="BM55" s="364">
        <v>298.05347784913772</v>
      </c>
      <c r="BN55" s="364">
        <v>233.74611120812932</v>
      </c>
      <c r="BO55" s="364">
        <v>173.60482752731454</v>
      </c>
      <c r="BP55" s="364">
        <v>83.736191729738565</v>
      </c>
      <c r="BQ55" s="364">
        <v>22.196309355860713</v>
      </c>
      <c r="BR55" s="364">
        <v>6.5371345664324734</v>
      </c>
      <c r="BS55" s="364">
        <v>2.1716303640545074</v>
      </c>
      <c r="BT55" s="364">
        <v>0.54164243693112024</v>
      </c>
      <c r="BU55" s="364">
        <v>0</v>
      </c>
      <c r="BV55" s="364">
        <v>0</v>
      </c>
      <c r="BW55" s="364">
        <v>0</v>
      </c>
      <c r="BX55" s="373">
        <v>0</v>
      </c>
      <c r="BY55" s="373">
        <v>0</v>
      </c>
      <c r="BZ55" s="365">
        <v>0</v>
      </c>
    </row>
    <row r="56" spans="1:78" s="51" customFormat="1" x14ac:dyDescent="0.35">
      <c r="A56" s="44"/>
      <c r="B56" s="462" t="s">
        <v>502</v>
      </c>
      <c r="C56" s="265"/>
      <c r="D56" s="364">
        <v>0</v>
      </c>
      <c r="E56" s="364">
        <v>0</v>
      </c>
      <c r="F56" s="364">
        <v>0</v>
      </c>
      <c r="G56" s="364">
        <v>0</v>
      </c>
      <c r="H56" s="364">
        <v>0</v>
      </c>
      <c r="I56" s="364">
        <v>0</v>
      </c>
      <c r="J56" s="364">
        <v>0</v>
      </c>
      <c r="K56" s="364">
        <v>0</v>
      </c>
      <c r="L56" s="364">
        <v>0</v>
      </c>
      <c r="M56" s="364">
        <v>0</v>
      </c>
      <c r="N56" s="364">
        <v>0</v>
      </c>
      <c r="O56" s="364">
        <v>0</v>
      </c>
      <c r="P56" s="364">
        <v>0</v>
      </c>
      <c r="Q56" s="364">
        <v>0</v>
      </c>
      <c r="R56" s="364">
        <v>0</v>
      </c>
      <c r="S56" s="364">
        <v>0</v>
      </c>
      <c r="T56" s="364">
        <v>0</v>
      </c>
      <c r="U56" s="364">
        <v>0</v>
      </c>
      <c r="V56" s="364">
        <v>0</v>
      </c>
      <c r="W56" s="364">
        <v>0</v>
      </c>
      <c r="X56" s="364">
        <v>0</v>
      </c>
      <c r="Y56" s="364">
        <v>0</v>
      </c>
      <c r="Z56" s="364">
        <v>0</v>
      </c>
      <c r="AA56" s="364">
        <v>0</v>
      </c>
      <c r="AB56" s="364">
        <v>0</v>
      </c>
      <c r="AC56" s="364">
        <v>0</v>
      </c>
      <c r="AD56" s="364">
        <v>0</v>
      </c>
      <c r="AE56" s="364">
        <v>0</v>
      </c>
      <c r="AF56" s="364">
        <v>0</v>
      </c>
      <c r="AG56" s="364">
        <v>0</v>
      </c>
      <c r="AH56" s="364">
        <v>0</v>
      </c>
      <c r="AI56" s="364">
        <v>0</v>
      </c>
      <c r="AJ56" s="364">
        <v>0</v>
      </c>
      <c r="AK56" s="364">
        <v>0</v>
      </c>
      <c r="AL56" s="364">
        <v>0</v>
      </c>
      <c r="AM56" s="364">
        <v>0</v>
      </c>
      <c r="AN56" s="364">
        <v>0</v>
      </c>
      <c r="AO56" s="364">
        <v>0</v>
      </c>
      <c r="AP56" s="364">
        <v>0</v>
      </c>
      <c r="AQ56" s="364">
        <v>0</v>
      </c>
      <c r="AR56" s="364">
        <v>0</v>
      </c>
      <c r="AS56" s="364">
        <v>0</v>
      </c>
      <c r="AT56" s="364">
        <v>0</v>
      </c>
      <c r="AU56" s="364">
        <v>0</v>
      </c>
      <c r="AV56" s="364">
        <v>0</v>
      </c>
      <c r="AW56" s="364">
        <v>0</v>
      </c>
      <c r="AX56" s="364">
        <v>0</v>
      </c>
      <c r="AY56" s="364">
        <v>0</v>
      </c>
      <c r="AZ56" s="364">
        <v>0</v>
      </c>
      <c r="BA56" s="364">
        <v>0</v>
      </c>
      <c r="BB56" s="364">
        <v>0</v>
      </c>
      <c r="BC56" s="373">
        <v>0</v>
      </c>
      <c r="BD56" s="364" t="s">
        <v>405</v>
      </c>
      <c r="BE56" s="364" t="s">
        <v>405</v>
      </c>
      <c r="BF56" s="364" t="s">
        <v>405</v>
      </c>
      <c r="BG56" s="364" t="s">
        <v>405</v>
      </c>
      <c r="BH56" s="364">
        <v>3109.7737404866452</v>
      </c>
      <c r="BI56" s="364">
        <v>2340.070134878114</v>
      </c>
      <c r="BJ56" s="364">
        <v>1837.6694773026707</v>
      </c>
      <c r="BK56" s="364">
        <v>1494.3011078929703</v>
      </c>
      <c r="BL56" s="364">
        <v>1197.0487366036041</v>
      </c>
      <c r="BM56" s="364">
        <v>663.82182967906158</v>
      </c>
      <c r="BN56" s="364">
        <v>438.3607624204073</v>
      </c>
      <c r="BO56" s="364">
        <v>288.95845646486316</v>
      </c>
      <c r="BP56" s="364">
        <v>199.54321229337899</v>
      </c>
      <c r="BQ56" s="364">
        <v>136.40986544597996</v>
      </c>
      <c r="BR56" s="364">
        <v>99.657799980016009</v>
      </c>
      <c r="BS56" s="364">
        <v>66.319801297978685</v>
      </c>
      <c r="BT56" s="364">
        <v>47.796942246303722</v>
      </c>
      <c r="BU56" s="364">
        <v>33.640624864315107</v>
      </c>
      <c r="BV56" s="364">
        <v>25.367637799262493</v>
      </c>
      <c r="BW56" s="364">
        <v>19.483597126438614</v>
      </c>
      <c r="BX56" s="373">
        <v>14.950317102190233</v>
      </c>
      <c r="BY56" s="373">
        <v>11.955193659714595</v>
      </c>
      <c r="BZ56" s="365">
        <v>9.3041137001891094</v>
      </c>
    </row>
    <row r="57" spans="1:78" s="51" customFormat="1" x14ac:dyDescent="0.35">
      <c r="A57" s="44"/>
      <c r="B57" s="419" t="s">
        <v>361</v>
      </c>
      <c r="C57" s="417"/>
      <c r="D57" s="364">
        <v>0</v>
      </c>
      <c r="E57" s="364">
        <v>0</v>
      </c>
      <c r="F57" s="364">
        <v>0</v>
      </c>
      <c r="G57" s="364">
        <v>0</v>
      </c>
      <c r="H57" s="364">
        <v>0</v>
      </c>
      <c r="I57" s="364">
        <v>0</v>
      </c>
      <c r="J57" s="364">
        <v>0</v>
      </c>
      <c r="K57" s="364">
        <v>0</v>
      </c>
      <c r="L57" s="364">
        <v>0</v>
      </c>
      <c r="M57" s="364">
        <v>0</v>
      </c>
      <c r="N57" s="364">
        <v>0</v>
      </c>
      <c r="O57" s="364">
        <v>0</v>
      </c>
      <c r="P57" s="364">
        <v>0</v>
      </c>
      <c r="Q57" s="364">
        <v>0</v>
      </c>
      <c r="R57" s="364">
        <v>0</v>
      </c>
      <c r="S57" s="364">
        <v>0</v>
      </c>
      <c r="T57" s="364">
        <v>0</v>
      </c>
      <c r="U57" s="364">
        <v>0</v>
      </c>
      <c r="V57" s="364">
        <v>0</v>
      </c>
      <c r="W57" s="364">
        <v>0</v>
      </c>
      <c r="X57" s="364">
        <v>0</v>
      </c>
      <c r="Y57" s="364">
        <v>0</v>
      </c>
      <c r="Z57" s="364">
        <v>0</v>
      </c>
      <c r="AA57" s="364">
        <v>0</v>
      </c>
      <c r="AB57" s="364">
        <v>0</v>
      </c>
      <c r="AC57" s="364">
        <v>0</v>
      </c>
      <c r="AD57" s="364">
        <v>0</v>
      </c>
      <c r="AE57" s="364">
        <v>0</v>
      </c>
      <c r="AF57" s="364">
        <v>0</v>
      </c>
      <c r="AG57" s="364">
        <v>0</v>
      </c>
      <c r="AH57" s="364">
        <v>0</v>
      </c>
      <c r="AI57" s="364">
        <v>0</v>
      </c>
      <c r="AJ57" s="364">
        <v>0</v>
      </c>
      <c r="AK57" s="364">
        <v>0</v>
      </c>
      <c r="AL57" s="364">
        <v>0</v>
      </c>
      <c r="AM57" s="364">
        <v>0</v>
      </c>
      <c r="AN57" s="364">
        <v>0</v>
      </c>
      <c r="AO57" s="364">
        <v>0</v>
      </c>
      <c r="AP57" s="364">
        <v>0</v>
      </c>
      <c r="AQ57" s="364">
        <v>0</v>
      </c>
      <c r="AR57" s="364">
        <v>0</v>
      </c>
      <c r="AS57" s="364">
        <v>0</v>
      </c>
      <c r="AT57" s="364">
        <v>0</v>
      </c>
      <c r="AU57" s="364">
        <v>0</v>
      </c>
      <c r="AV57" s="364">
        <v>0</v>
      </c>
      <c r="AW57" s="364">
        <v>0</v>
      </c>
      <c r="AX57" s="364">
        <v>0</v>
      </c>
      <c r="AY57" s="364">
        <v>0</v>
      </c>
      <c r="AZ57" s="364">
        <v>0</v>
      </c>
      <c r="BA57" s="364">
        <v>0</v>
      </c>
      <c r="BB57" s="364">
        <v>0</v>
      </c>
      <c r="BC57" s="373">
        <v>0</v>
      </c>
      <c r="BD57" s="364" t="s">
        <v>405</v>
      </c>
      <c r="BE57" s="364" t="s">
        <v>405</v>
      </c>
      <c r="BF57" s="364" t="s">
        <v>405</v>
      </c>
      <c r="BG57" s="364" t="s">
        <v>405</v>
      </c>
      <c r="BH57" s="364">
        <v>142.23497357735175</v>
      </c>
      <c r="BI57" s="364">
        <v>108.04234734635509</v>
      </c>
      <c r="BJ57" s="364">
        <v>86.740973304913638</v>
      </c>
      <c r="BK57" s="364">
        <v>82.51609430259208</v>
      </c>
      <c r="BL57" s="364">
        <v>70.262933203906442</v>
      </c>
      <c r="BM57" s="364">
        <v>43.864156735466842</v>
      </c>
      <c r="BN57" s="364">
        <v>39.668518237008342</v>
      </c>
      <c r="BO57" s="364">
        <v>36.808166299966452</v>
      </c>
      <c r="BP57" s="364">
        <v>32.28675952899372</v>
      </c>
      <c r="BQ57" s="364">
        <v>25.746509896183177</v>
      </c>
      <c r="BR57" s="364">
        <v>18.641262588037421</v>
      </c>
      <c r="BS57" s="364">
        <v>14.413549543032863</v>
      </c>
      <c r="BT57" s="364">
        <v>11.693367416959585</v>
      </c>
      <c r="BU57" s="364">
        <v>8.6254409345025298</v>
      </c>
      <c r="BV57" s="364">
        <v>6.3993932269150848</v>
      </c>
      <c r="BW57" s="364">
        <v>4.8042188659793688</v>
      </c>
      <c r="BX57" s="373">
        <v>3.5715796704091205</v>
      </c>
      <c r="BY57" s="373">
        <v>2.6331306503321641</v>
      </c>
      <c r="BZ57" s="365">
        <v>1.9550097923849783</v>
      </c>
    </row>
    <row r="58" spans="1:78" s="51" customFormat="1" x14ac:dyDescent="0.35">
      <c r="A58" s="44"/>
      <c r="B58" s="419" t="s">
        <v>503</v>
      </c>
      <c r="C58" s="417"/>
      <c r="D58" s="364">
        <v>0</v>
      </c>
      <c r="E58" s="364">
        <v>0</v>
      </c>
      <c r="F58" s="364">
        <v>0</v>
      </c>
      <c r="G58" s="364">
        <v>0</v>
      </c>
      <c r="H58" s="364">
        <v>0</v>
      </c>
      <c r="I58" s="364">
        <v>0</v>
      </c>
      <c r="J58" s="364">
        <v>0</v>
      </c>
      <c r="K58" s="364">
        <v>0</v>
      </c>
      <c r="L58" s="364">
        <v>0</v>
      </c>
      <c r="M58" s="364">
        <v>0</v>
      </c>
      <c r="N58" s="364">
        <v>0</v>
      </c>
      <c r="O58" s="364">
        <v>0</v>
      </c>
      <c r="P58" s="364">
        <v>0</v>
      </c>
      <c r="Q58" s="364">
        <v>0</v>
      </c>
      <c r="R58" s="364">
        <v>0</v>
      </c>
      <c r="S58" s="364">
        <v>0</v>
      </c>
      <c r="T58" s="364">
        <v>0</v>
      </c>
      <c r="U58" s="364">
        <v>0</v>
      </c>
      <c r="V58" s="364">
        <v>0</v>
      </c>
      <c r="W58" s="364">
        <v>0</v>
      </c>
      <c r="X58" s="364">
        <v>0</v>
      </c>
      <c r="Y58" s="364">
        <v>0</v>
      </c>
      <c r="Z58" s="364">
        <v>0</v>
      </c>
      <c r="AA58" s="364">
        <v>0</v>
      </c>
      <c r="AB58" s="364">
        <v>0</v>
      </c>
      <c r="AC58" s="364">
        <v>0</v>
      </c>
      <c r="AD58" s="364">
        <v>0</v>
      </c>
      <c r="AE58" s="364">
        <v>0</v>
      </c>
      <c r="AF58" s="364">
        <v>0</v>
      </c>
      <c r="AG58" s="364">
        <v>0</v>
      </c>
      <c r="AH58" s="364">
        <v>0</v>
      </c>
      <c r="AI58" s="364">
        <v>0</v>
      </c>
      <c r="AJ58" s="364">
        <v>0</v>
      </c>
      <c r="AK58" s="364">
        <v>0</v>
      </c>
      <c r="AL58" s="364">
        <v>0</v>
      </c>
      <c r="AM58" s="364">
        <v>0</v>
      </c>
      <c r="AN58" s="364">
        <v>0</v>
      </c>
      <c r="AO58" s="364">
        <v>0</v>
      </c>
      <c r="AP58" s="364">
        <v>0</v>
      </c>
      <c r="AQ58" s="364">
        <v>0</v>
      </c>
      <c r="AR58" s="364">
        <v>0</v>
      </c>
      <c r="AS58" s="364">
        <v>0</v>
      </c>
      <c r="AT58" s="364">
        <v>0</v>
      </c>
      <c r="AU58" s="364">
        <v>0</v>
      </c>
      <c r="AV58" s="364">
        <v>0</v>
      </c>
      <c r="AW58" s="364">
        <v>0</v>
      </c>
      <c r="AX58" s="364">
        <v>0</v>
      </c>
      <c r="AY58" s="364">
        <v>0</v>
      </c>
      <c r="AZ58" s="364">
        <v>0</v>
      </c>
      <c r="BA58" s="364">
        <v>0</v>
      </c>
      <c r="BB58" s="364">
        <v>0</v>
      </c>
      <c r="BC58" s="373">
        <v>0</v>
      </c>
      <c r="BD58" s="364" t="s">
        <v>405</v>
      </c>
      <c r="BE58" s="364" t="s">
        <v>405</v>
      </c>
      <c r="BF58" s="364" t="s">
        <v>405</v>
      </c>
      <c r="BG58" s="364" t="s">
        <v>405</v>
      </c>
      <c r="BH58" s="364">
        <v>34.91222078716816</v>
      </c>
      <c r="BI58" s="364">
        <v>27.963901666115433</v>
      </c>
      <c r="BJ58" s="364">
        <v>22.304821706977794</v>
      </c>
      <c r="BK58" s="364">
        <v>18.08551215480437</v>
      </c>
      <c r="BL58" s="364">
        <v>17.198919218468038</v>
      </c>
      <c r="BM58" s="364">
        <v>9.4827472254585565</v>
      </c>
      <c r="BN58" s="364">
        <v>8.1145639588694376</v>
      </c>
      <c r="BO58" s="364">
        <v>6.1435638212792298</v>
      </c>
      <c r="BP58" s="364">
        <v>5.3293927887145021</v>
      </c>
      <c r="BQ58" s="364">
        <v>1.5074031717988086</v>
      </c>
      <c r="BR58" s="364">
        <v>2.3099085087944635</v>
      </c>
      <c r="BS58" s="364">
        <v>1.887258452832187</v>
      </c>
      <c r="BT58" s="364">
        <v>1.1599529104517858</v>
      </c>
      <c r="BU58" s="364">
        <v>0.9882434656225445</v>
      </c>
      <c r="BV58" s="364">
        <v>0.91435549725180087</v>
      </c>
      <c r="BW58" s="364">
        <v>0.82078859324010445</v>
      </c>
      <c r="BX58" s="373">
        <v>0.75695332091378886</v>
      </c>
      <c r="BY58" s="373">
        <v>0.71575445856756315</v>
      </c>
      <c r="BZ58" s="365">
        <v>0.71331499932821818</v>
      </c>
    </row>
    <row r="59" spans="1:78" s="51" customFormat="1" ht="24.75" customHeight="1" x14ac:dyDescent="0.35">
      <c r="A59" s="44"/>
      <c r="B59" s="119" t="s">
        <v>505</v>
      </c>
      <c r="C59" s="119"/>
      <c r="D59" s="364">
        <v>0</v>
      </c>
      <c r="E59" s="364">
        <v>0</v>
      </c>
      <c r="F59" s="364">
        <v>0</v>
      </c>
      <c r="G59" s="364">
        <v>0</v>
      </c>
      <c r="H59" s="364">
        <v>0</v>
      </c>
      <c r="I59" s="364">
        <v>0</v>
      </c>
      <c r="J59" s="364">
        <v>0</v>
      </c>
      <c r="K59" s="364">
        <v>0</v>
      </c>
      <c r="L59" s="364">
        <v>0</v>
      </c>
      <c r="M59" s="364">
        <v>0</v>
      </c>
      <c r="N59" s="364">
        <v>0</v>
      </c>
      <c r="O59" s="364">
        <v>0</v>
      </c>
      <c r="P59" s="364">
        <v>0</v>
      </c>
      <c r="Q59" s="364">
        <v>0</v>
      </c>
      <c r="R59" s="364">
        <v>0</v>
      </c>
      <c r="S59" s="364">
        <v>0</v>
      </c>
      <c r="T59" s="364">
        <v>0</v>
      </c>
      <c r="U59" s="364">
        <v>0</v>
      </c>
      <c r="V59" s="364">
        <v>0</v>
      </c>
      <c r="W59" s="364">
        <v>0</v>
      </c>
      <c r="X59" s="364">
        <v>0</v>
      </c>
      <c r="Y59" s="364">
        <v>0</v>
      </c>
      <c r="Z59" s="364">
        <v>0</v>
      </c>
      <c r="AA59" s="364">
        <v>0</v>
      </c>
      <c r="AB59" s="364">
        <v>0</v>
      </c>
      <c r="AC59" s="364">
        <v>0</v>
      </c>
      <c r="AD59" s="364">
        <v>0</v>
      </c>
      <c r="AE59" s="364">
        <v>0</v>
      </c>
      <c r="AF59" s="364">
        <v>0</v>
      </c>
      <c r="AG59" s="364">
        <v>0</v>
      </c>
      <c r="AH59" s="364">
        <v>0</v>
      </c>
      <c r="AI59" s="364">
        <v>0</v>
      </c>
      <c r="AJ59" s="364">
        <v>0</v>
      </c>
      <c r="AK59" s="364">
        <v>0</v>
      </c>
      <c r="AL59" s="364">
        <v>0</v>
      </c>
      <c r="AM59" s="364">
        <v>0</v>
      </c>
      <c r="AN59" s="364">
        <v>0</v>
      </c>
      <c r="AO59" s="364">
        <v>0</v>
      </c>
      <c r="AP59" s="364">
        <v>0</v>
      </c>
      <c r="AQ59" s="364">
        <v>0</v>
      </c>
      <c r="AR59" s="364">
        <v>0</v>
      </c>
      <c r="AS59" s="364">
        <v>0</v>
      </c>
      <c r="AT59" s="364">
        <v>0</v>
      </c>
      <c r="AU59" s="364">
        <v>0</v>
      </c>
      <c r="AV59" s="364">
        <v>0</v>
      </c>
      <c r="AW59" s="364">
        <v>0</v>
      </c>
      <c r="AX59" s="364">
        <v>0</v>
      </c>
      <c r="AY59" s="364">
        <v>0</v>
      </c>
      <c r="AZ59" s="364">
        <v>0</v>
      </c>
      <c r="BA59" s="364">
        <v>0</v>
      </c>
      <c r="BB59" s="364">
        <v>0</v>
      </c>
      <c r="BC59" s="373">
        <v>0</v>
      </c>
      <c r="BD59" s="364">
        <v>0</v>
      </c>
      <c r="BE59" s="364">
        <v>0</v>
      </c>
      <c r="BF59" s="364">
        <v>0</v>
      </c>
      <c r="BG59" s="364">
        <v>0</v>
      </c>
      <c r="BH59" s="364">
        <v>8822.4399115472734</v>
      </c>
      <c r="BI59" s="364">
        <v>8436.3375123080732</v>
      </c>
      <c r="BJ59" s="364">
        <v>8383.6261976935966</v>
      </c>
      <c r="BK59" s="364">
        <v>8785.0846119025573</v>
      </c>
      <c r="BL59" s="364">
        <v>8490.2518789115875</v>
      </c>
      <c r="BM59" s="364">
        <v>8678.6140310319115</v>
      </c>
      <c r="BN59" s="364">
        <v>8211.8290796631136</v>
      </c>
      <c r="BO59" s="364">
        <v>7336.4913381364204</v>
      </c>
      <c r="BP59" s="364">
        <v>5507.8859323896259</v>
      </c>
      <c r="BQ59" s="364">
        <v>3681.7487124924965</v>
      </c>
      <c r="BR59" s="364">
        <v>2951.688132566167</v>
      </c>
      <c r="BS59" s="364">
        <v>2598.8787949270049</v>
      </c>
      <c r="BT59" s="364">
        <v>2246.7800723080691</v>
      </c>
      <c r="BU59" s="364">
        <v>2134.0957374983768</v>
      </c>
      <c r="BV59" s="364">
        <v>2151.1558747540748</v>
      </c>
      <c r="BW59" s="364">
        <v>2077.8905788212764</v>
      </c>
      <c r="BX59" s="373">
        <v>2029.2724233051692</v>
      </c>
      <c r="BY59" s="373">
        <v>2012.8602768607886</v>
      </c>
      <c r="BZ59" s="365">
        <v>2046.5858134104674</v>
      </c>
    </row>
    <row r="60" spans="1:78" s="51" customFormat="1" x14ac:dyDescent="0.35">
      <c r="A60" s="44"/>
      <c r="B60" s="417" t="s">
        <v>501</v>
      </c>
      <c r="C60" s="417"/>
      <c r="D60" s="364" t="s">
        <v>405</v>
      </c>
      <c r="E60" s="364" t="s">
        <v>405</v>
      </c>
      <c r="F60" s="364" t="s">
        <v>405</v>
      </c>
      <c r="G60" s="364" t="s">
        <v>405</v>
      </c>
      <c r="H60" s="364" t="s">
        <v>405</v>
      </c>
      <c r="I60" s="364" t="s">
        <v>405</v>
      </c>
      <c r="J60" s="364" t="s">
        <v>405</v>
      </c>
      <c r="K60" s="364" t="s">
        <v>405</v>
      </c>
      <c r="L60" s="364" t="s">
        <v>405</v>
      </c>
      <c r="M60" s="364" t="s">
        <v>405</v>
      </c>
      <c r="N60" s="364" t="s">
        <v>405</v>
      </c>
      <c r="O60" s="364" t="s">
        <v>405</v>
      </c>
      <c r="P60" s="364" t="s">
        <v>405</v>
      </c>
      <c r="Q60" s="364" t="s">
        <v>405</v>
      </c>
      <c r="R60" s="364" t="s">
        <v>405</v>
      </c>
      <c r="S60" s="364" t="s">
        <v>405</v>
      </c>
      <c r="T60" s="364" t="s">
        <v>405</v>
      </c>
      <c r="U60" s="364" t="s">
        <v>405</v>
      </c>
      <c r="V60" s="364" t="s">
        <v>405</v>
      </c>
      <c r="W60" s="364" t="s">
        <v>405</v>
      </c>
      <c r="X60" s="364" t="s">
        <v>405</v>
      </c>
      <c r="Y60" s="364" t="s">
        <v>405</v>
      </c>
      <c r="Z60" s="364" t="s">
        <v>405</v>
      </c>
      <c r="AA60" s="364" t="s">
        <v>405</v>
      </c>
      <c r="AB60" s="364" t="s">
        <v>405</v>
      </c>
      <c r="AC60" s="364" t="s">
        <v>405</v>
      </c>
      <c r="AD60" s="364" t="s">
        <v>405</v>
      </c>
      <c r="AE60" s="364" t="s">
        <v>405</v>
      </c>
      <c r="AF60" s="364" t="s">
        <v>405</v>
      </c>
      <c r="AG60" s="364" t="s">
        <v>405</v>
      </c>
      <c r="AH60" s="364" t="s">
        <v>405</v>
      </c>
      <c r="AI60" s="364" t="s">
        <v>405</v>
      </c>
      <c r="AJ60" s="364" t="s">
        <v>405</v>
      </c>
      <c r="AK60" s="364" t="s">
        <v>405</v>
      </c>
      <c r="AL60" s="364" t="s">
        <v>405</v>
      </c>
      <c r="AM60" s="364" t="s">
        <v>405</v>
      </c>
      <c r="AN60" s="364" t="s">
        <v>405</v>
      </c>
      <c r="AO60" s="364" t="s">
        <v>405</v>
      </c>
      <c r="AP60" s="364" t="s">
        <v>405</v>
      </c>
      <c r="AQ60" s="364" t="s">
        <v>405</v>
      </c>
      <c r="AR60" s="364" t="s">
        <v>405</v>
      </c>
      <c r="AS60" s="364" t="s">
        <v>405</v>
      </c>
      <c r="AT60" s="364" t="s">
        <v>405</v>
      </c>
      <c r="AU60" s="364" t="s">
        <v>405</v>
      </c>
      <c r="AV60" s="364" t="s">
        <v>405</v>
      </c>
      <c r="AW60" s="364" t="s">
        <v>405</v>
      </c>
      <c r="AX60" s="364" t="s">
        <v>405</v>
      </c>
      <c r="AY60" s="364" t="s">
        <v>405</v>
      </c>
      <c r="AZ60" s="364" t="s">
        <v>405</v>
      </c>
      <c r="BA60" s="364" t="s">
        <v>405</v>
      </c>
      <c r="BB60" s="364" t="s">
        <v>405</v>
      </c>
      <c r="BC60" s="373" t="s">
        <v>405</v>
      </c>
      <c r="BD60" s="364" t="s">
        <v>405</v>
      </c>
      <c r="BE60" s="364" t="s">
        <v>405</v>
      </c>
      <c r="BF60" s="364" t="s">
        <v>405</v>
      </c>
      <c r="BG60" s="364" t="s">
        <v>405</v>
      </c>
      <c r="BH60" s="364">
        <v>5167.0083731428322</v>
      </c>
      <c r="BI60" s="364">
        <v>5031.1649310953117</v>
      </c>
      <c r="BJ60" s="364">
        <v>5063.9772646393694</v>
      </c>
      <c r="BK60" s="364">
        <v>5594.7441019278403</v>
      </c>
      <c r="BL60" s="364">
        <v>5563.1556574385613</v>
      </c>
      <c r="BM60" s="364">
        <v>5472.7112559430961</v>
      </c>
      <c r="BN60" s="364">
        <v>5035.670502247317</v>
      </c>
      <c r="BO60" s="364">
        <v>4356.7165000509376</v>
      </c>
      <c r="BP60" s="364">
        <v>2649.445164492965</v>
      </c>
      <c r="BQ60" s="364">
        <v>1048.2752492429429</v>
      </c>
      <c r="BR60" s="364">
        <v>482.76404645553345</v>
      </c>
      <c r="BS60" s="364">
        <v>243.6485668967658</v>
      </c>
      <c r="BT60" s="364">
        <v>93.565698650743016</v>
      </c>
      <c r="BU60" s="364">
        <v>19.934579407136109</v>
      </c>
      <c r="BV60" s="364">
        <v>0</v>
      </c>
      <c r="BW60" s="364">
        <v>0</v>
      </c>
      <c r="BX60" s="373">
        <v>0</v>
      </c>
      <c r="BY60" s="373">
        <v>0</v>
      </c>
      <c r="BZ60" s="365">
        <v>0</v>
      </c>
    </row>
    <row r="61" spans="1:78" s="51" customFormat="1" x14ac:dyDescent="0.35">
      <c r="A61" s="44"/>
      <c r="B61" s="265" t="s">
        <v>502</v>
      </c>
      <c r="C61" s="265"/>
      <c r="D61" s="364" t="s">
        <v>405</v>
      </c>
      <c r="E61" s="364" t="s">
        <v>405</v>
      </c>
      <c r="F61" s="364" t="s">
        <v>405</v>
      </c>
      <c r="G61" s="364" t="s">
        <v>405</v>
      </c>
      <c r="H61" s="364" t="s">
        <v>405</v>
      </c>
      <c r="I61" s="364" t="s">
        <v>405</v>
      </c>
      <c r="J61" s="364" t="s">
        <v>405</v>
      </c>
      <c r="K61" s="364" t="s">
        <v>405</v>
      </c>
      <c r="L61" s="364" t="s">
        <v>405</v>
      </c>
      <c r="M61" s="364" t="s">
        <v>405</v>
      </c>
      <c r="N61" s="364" t="s">
        <v>405</v>
      </c>
      <c r="O61" s="364" t="s">
        <v>405</v>
      </c>
      <c r="P61" s="364" t="s">
        <v>405</v>
      </c>
      <c r="Q61" s="364" t="s">
        <v>405</v>
      </c>
      <c r="R61" s="364" t="s">
        <v>405</v>
      </c>
      <c r="S61" s="364" t="s">
        <v>405</v>
      </c>
      <c r="T61" s="364" t="s">
        <v>405</v>
      </c>
      <c r="U61" s="364" t="s">
        <v>405</v>
      </c>
      <c r="V61" s="364" t="s">
        <v>405</v>
      </c>
      <c r="W61" s="364" t="s">
        <v>405</v>
      </c>
      <c r="X61" s="364" t="s">
        <v>405</v>
      </c>
      <c r="Y61" s="364" t="s">
        <v>405</v>
      </c>
      <c r="Z61" s="364" t="s">
        <v>405</v>
      </c>
      <c r="AA61" s="364" t="s">
        <v>405</v>
      </c>
      <c r="AB61" s="364" t="s">
        <v>405</v>
      </c>
      <c r="AC61" s="364" t="s">
        <v>405</v>
      </c>
      <c r="AD61" s="364" t="s">
        <v>405</v>
      </c>
      <c r="AE61" s="364" t="s">
        <v>405</v>
      </c>
      <c r="AF61" s="364" t="s">
        <v>405</v>
      </c>
      <c r="AG61" s="364" t="s">
        <v>405</v>
      </c>
      <c r="AH61" s="364" t="s">
        <v>405</v>
      </c>
      <c r="AI61" s="364" t="s">
        <v>405</v>
      </c>
      <c r="AJ61" s="364" t="s">
        <v>405</v>
      </c>
      <c r="AK61" s="364" t="s">
        <v>405</v>
      </c>
      <c r="AL61" s="364" t="s">
        <v>405</v>
      </c>
      <c r="AM61" s="364" t="s">
        <v>405</v>
      </c>
      <c r="AN61" s="364" t="s">
        <v>405</v>
      </c>
      <c r="AO61" s="364" t="s">
        <v>405</v>
      </c>
      <c r="AP61" s="364" t="s">
        <v>405</v>
      </c>
      <c r="AQ61" s="364" t="s">
        <v>405</v>
      </c>
      <c r="AR61" s="364" t="s">
        <v>405</v>
      </c>
      <c r="AS61" s="364" t="s">
        <v>405</v>
      </c>
      <c r="AT61" s="364" t="s">
        <v>405</v>
      </c>
      <c r="AU61" s="364" t="s">
        <v>405</v>
      </c>
      <c r="AV61" s="364" t="s">
        <v>405</v>
      </c>
      <c r="AW61" s="364" t="s">
        <v>405</v>
      </c>
      <c r="AX61" s="364" t="s">
        <v>405</v>
      </c>
      <c r="AY61" s="364" t="s">
        <v>405</v>
      </c>
      <c r="AZ61" s="364" t="s">
        <v>405</v>
      </c>
      <c r="BA61" s="364" t="s">
        <v>405</v>
      </c>
      <c r="BB61" s="364" t="s">
        <v>405</v>
      </c>
      <c r="BC61" s="373" t="s">
        <v>405</v>
      </c>
      <c r="BD61" s="364" t="s">
        <v>405</v>
      </c>
      <c r="BE61" s="364" t="s">
        <v>405</v>
      </c>
      <c r="BF61" s="364" t="s">
        <v>405</v>
      </c>
      <c r="BG61" s="364" t="s">
        <v>405</v>
      </c>
      <c r="BH61" s="364">
        <v>2897.4988297056225</v>
      </c>
      <c r="BI61" s="364">
        <v>2681.7551886206406</v>
      </c>
      <c r="BJ61" s="364">
        <v>2613.5778362391784</v>
      </c>
      <c r="BK61" s="364">
        <v>2585.5594362941333</v>
      </c>
      <c r="BL61" s="364">
        <v>2398.3658558971051</v>
      </c>
      <c r="BM61" s="364">
        <v>2626.5799954640697</v>
      </c>
      <c r="BN61" s="364">
        <v>2501.9011874396215</v>
      </c>
      <c r="BO61" s="364">
        <v>2293.643273529558</v>
      </c>
      <c r="BP61" s="364">
        <v>2117.615921159756</v>
      </c>
      <c r="BQ61" s="364">
        <v>1867.6881783371309</v>
      </c>
      <c r="BR61" s="364">
        <v>1708.0200554439318</v>
      </c>
      <c r="BS61" s="364">
        <v>1581.1495310169094</v>
      </c>
      <c r="BT61" s="364">
        <v>1403.1234014472318</v>
      </c>
      <c r="BU61" s="364">
        <v>1338.512657528476</v>
      </c>
      <c r="BV61" s="364">
        <v>1317.2353320221439</v>
      </c>
      <c r="BW61" s="364">
        <v>1204.9512555458518</v>
      </c>
      <c r="BX61" s="373">
        <v>1119.4036190522654</v>
      </c>
      <c r="BY61" s="373">
        <v>1063.1907694958343</v>
      </c>
      <c r="BZ61" s="365">
        <v>1049.0804156780298</v>
      </c>
    </row>
    <row r="62" spans="1:78" s="51" customFormat="1" x14ac:dyDescent="0.35">
      <c r="A62" s="44"/>
      <c r="B62" s="417" t="s">
        <v>361</v>
      </c>
      <c r="C62" s="417"/>
      <c r="D62" s="364" t="s">
        <v>405</v>
      </c>
      <c r="E62" s="364" t="s">
        <v>405</v>
      </c>
      <c r="F62" s="364" t="s">
        <v>405</v>
      </c>
      <c r="G62" s="364" t="s">
        <v>405</v>
      </c>
      <c r="H62" s="364" t="s">
        <v>405</v>
      </c>
      <c r="I62" s="364" t="s">
        <v>405</v>
      </c>
      <c r="J62" s="364" t="s">
        <v>405</v>
      </c>
      <c r="K62" s="364" t="s">
        <v>405</v>
      </c>
      <c r="L62" s="364" t="s">
        <v>405</v>
      </c>
      <c r="M62" s="364" t="s">
        <v>405</v>
      </c>
      <c r="N62" s="364" t="s">
        <v>405</v>
      </c>
      <c r="O62" s="364" t="s">
        <v>405</v>
      </c>
      <c r="P62" s="364" t="s">
        <v>405</v>
      </c>
      <c r="Q62" s="364" t="s">
        <v>405</v>
      </c>
      <c r="R62" s="364" t="s">
        <v>405</v>
      </c>
      <c r="S62" s="364" t="s">
        <v>405</v>
      </c>
      <c r="T62" s="364" t="s">
        <v>405</v>
      </c>
      <c r="U62" s="364" t="s">
        <v>405</v>
      </c>
      <c r="V62" s="364" t="s">
        <v>405</v>
      </c>
      <c r="W62" s="364" t="s">
        <v>405</v>
      </c>
      <c r="X62" s="364" t="s">
        <v>405</v>
      </c>
      <c r="Y62" s="364" t="s">
        <v>405</v>
      </c>
      <c r="Z62" s="364" t="s">
        <v>405</v>
      </c>
      <c r="AA62" s="364" t="s">
        <v>405</v>
      </c>
      <c r="AB62" s="364" t="s">
        <v>405</v>
      </c>
      <c r="AC62" s="364" t="s">
        <v>405</v>
      </c>
      <c r="AD62" s="364" t="s">
        <v>405</v>
      </c>
      <c r="AE62" s="364" t="s">
        <v>405</v>
      </c>
      <c r="AF62" s="364" t="s">
        <v>405</v>
      </c>
      <c r="AG62" s="364" t="s">
        <v>405</v>
      </c>
      <c r="AH62" s="364" t="s">
        <v>405</v>
      </c>
      <c r="AI62" s="364" t="s">
        <v>405</v>
      </c>
      <c r="AJ62" s="364" t="s">
        <v>405</v>
      </c>
      <c r="AK62" s="364" t="s">
        <v>405</v>
      </c>
      <c r="AL62" s="364" t="s">
        <v>405</v>
      </c>
      <c r="AM62" s="364" t="s">
        <v>405</v>
      </c>
      <c r="AN62" s="364" t="s">
        <v>405</v>
      </c>
      <c r="AO62" s="364" t="s">
        <v>405</v>
      </c>
      <c r="AP62" s="364" t="s">
        <v>405</v>
      </c>
      <c r="AQ62" s="364" t="s">
        <v>405</v>
      </c>
      <c r="AR62" s="364" t="s">
        <v>405</v>
      </c>
      <c r="AS62" s="364" t="s">
        <v>405</v>
      </c>
      <c r="AT62" s="364" t="s">
        <v>405</v>
      </c>
      <c r="AU62" s="364" t="s">
        <v>405</v>
      </c>
      <c r="AV62" s="364" t="s">
        <v>405</v>
      </c>
      <c r="AW62" s="364" t="s">
        <v>405</v>
      </c>
      <c r="AX62" s="364" t="s">
        <v>405</v>
      </c>
      <c r="AY62" s="364" t="s">
        <v>405</v>
      </c>
      <c r="AZ62" s="364" t="s">
        <v>405</v>
      </c>
      <c r="BA62" s="364" t="s">
        <v>405</v>
      </c>
      <c r="BB62" s="364" t="s">
        <v>405</v>
      </c>
      <c r="BC62" s="373" t="s">
        <v>405</v>
      </c>
      <c r="BD62" s="364" t="s">
        <v>405</v>
      </c>
      <c r="BE62" s="364" t="s">
        <v>405</v>
      </c>
      <c r="BF62" s="364" t="s">
        <v>405</v>
      </c>
      <c r="BG62" s="364" t="s">
        <v>405</v>
      </c>
      <c r="BH62" s="364">
        <v>286.76482123352673</v>
      </c>
      <c r="BI62" s="364">
        <v>269.33336978346574</v>
      </c>
      <c r="BJ62" s="364">
        <v>271.98696039739832</v>
      </c>
      <c r="BK62" s="364">
        <v>259.37124364552568</v>
      </c>
      <c r="BL62" s="364">
        <v>255.00478425456558</v>
      </c>
      <c r="BM62" s="364">
        <v>308.38983892012254</v>
      </c>
      <c r="BN62" s="364">
        <v>401.71594878184953</v>
      </c>
      <c r="BO62" s="364">
        <v>445.87506869698478</v>
      </c>
      <c r="BP62" s="364">
        <v>525.69709366483551</v>
      </c>
      <c r="BQ62" s="364">
        <v>576.42456260423171</v>
      </c>
      <c r="BR62" s="364">
        <v>604.36600451793038</v>
      </c>
      <c r="BS62" s="364">
        <v>643.30572272709094</v>
      </c>
      <c r="BT62" s="364">
        <v>638.65302206806223</v>
      </c>
      <c r="BU62" s="364">
        <v>674.52162856948598</v>
      </c>
      <c r="BV62" s="364">
        <v>727.07319586293931</v>
      </c>
      <c r="BW62" s="364">
        <v>768.51235064647267</v>
      </c>
      <c r="BX62" s="373">
        <v>804.85946348488847</v>
      </c>
      <c r="BY62" s="373">
        <v>844.66961356773618</v>
      </c>
      <c r="BZ62" s="365">
        <v>891.43376939251584</v>
      </c>
    </row>
    <row r="63" spans="1:78" s="51" customFormat="1" x14ac:dyDescent="0.35">
      <c r="A63" s="44"/>
      <c r="B63" s="417" t="s">
        <v>503</v>
      </c>
      <c r="C63" s="417"/>
      <c r="D63" s="364" t="s">
        <v>405</v>
      </c>
      <c r="E63" s="364" t="s">
        <v>405</v>
      </c>
      <c r="F63" s="364" t="s">
        <v>405</v>
      </c>
      <c r="G63" s="364" t="s">
        <v>405</v>
      </c>
      <c r="H63" s="364" t="s">
        <v>405</v>
      </c>
      <c r="I63" s="364" t="s">
        <v>405</v>
      </c>
      <c r="J63" s="364" t="s">
        <v>405</v>
      </c>
      <c r="K63" s="364" t="s">
        <v>405</v>
      </c>
      <c r="L63" s="364" t="s">
        <v>405</v>
      </c>
      <c r="M63" s="364" t="s">
        <v>405</v>
      </c>
      <c r="N63" s="364" t="s">
        <v>405</v>
      </c>
      <c r="O63" s="364" t="s">
        <v>405</v>
      </c>
      <c r="P63" s="364" t="s">
        <v>405</v>
      </c>
      <c r="Q63" s="364" t="s">
        <v>405</v>
      </c>
      <c r="R63" s="364" t="s">
        <v>405</v>
      </c>
      <c r="S63" s="364" t="s">
        <v>405</v>
      </c>
      <c r="T63" s="364" t="s">
        <v>405</v>
      </c>
      <c r="U63" s="364" t="s">
        <v>405</v>
      </c>
      <c r="V63" s="364" t="s">
        <v>405</v>
      </c>
      <c r="W63" s="364" t="s">
        <v>405</v>
      </c>
      <c r="X63" s="364" t="s">
        <v>405</v>
      </c>
      <c r="Y63" s="364" t="s">
        <v>405</v>
      </c>
      <c r="Z63" s="364" t="s">
        <v>405</v>
      </c>
      <c r="AA63" s="364" t="s">
        <v>405</v>
      </c>
      <c r="AB63" s="364" t="s">
        <v>405</v>
      </c>
      <c r="AC63" s="364" t="s">
        <v>405</v>
      </c>
      <c r="AD63" s="364" t="s">
        <v>405</v>
      </c>
      <c r="AE63" s="364" t="s">
        <v>405</v>
      </c>
      <c r="AF63" s="364" t="s">
        <v>405</v>
      </c>
      <c r="AG63" s="364" t="s">
        <v>405</v>
      </c>
      <c r="AH63" s="364" t="s">
        <v>405</v>
      </c>
      <c r="AI63" s="364" t="s">
        <v>405</v>
      </c>
      <c r="AJ63" s="364" t="s">
        <v>405</v>
      </c>
      <c r="AK63" s="364" t="s">
        <v>405</v>
      </c>
      <c r="AL63" s="364" t="s">
        <v>405</v>
      </c>
      <c r="AM63" s="364" t="s">
        <v>405</v>
      </c>
      <c r="AN63" s="364" t="s">
        <v>405</v>
      </c>
      <c r="AO63" s="364" t="s">
        <v>405</v>
      </c>
      <c r="AP63" s="364" t="s">
        <v>405</v>
      </c>
      <c r="AQ63" s="364" t="s">
        <v>405</v>
      </c>
      <c r="AR63" s="364" t="s">
        <v>405</v>
      </c>
      <c r="AS63" s="364" t="s">
        <v>405</v>
      </c>
      <c r="AT63" s="364" t="s">
        <v>405</v>
      </c>
      <c r="AU63" s="364" t="s">
        <v>405</v>
      </c>
      <c r="AV63" s="364" t="s">
        <v>405</v>
      </c>
      <c r="AW63" s="364" t="s">
        <v>405</v>
      </c>
      <c r="AX63" s="364" t="s">
        <v>405</v>
      </c>
      <c r="AY63" s="364" t="s">
        <v>405</v>
      </c>
      <c r="AZ63" s="364" t="s">
        <v>405</v>
      </c>
      <c r="BA63" s="364" t="s">
        <v>405</v>
      </c>
      <c r="BB63" s="364" t="s">
        <v>405</v>
      </c>
      <c r="BC63" s="373" t="s">
        <v>405</v>
      </c>
      <c r="BD63" s="364" t="s">
        <v>405</v>
      </c>
      <c r="BE63" s="364" t="s">
        <v>405</v>
      </c>
      <c r="BF63" s="364" t="s">
        <v>405</v>
      </c>
      <c r="BG63" s="364" t="s">
        <v>405</v>
      </c>
      <c r="BH63" s="364">
        <v>471.16788746529181</v>
      </c>
      <c r="BI63" s="364">
        <v>454.08402280865596</v>
      </c>
      <c r="BJ63" s="364">
        <v>434.08413641765111</v>
      </c>
      <c r="BK63" s="364">
        <v>345.40983003505738</v>
      </c>
      <c r="BL63" s="364">
        <v>273.72558132135521</v>
      </c>
      <c r="BM63" s="364">
        <v>270.9329407046248</v>
      </c>
      <c r="BN63" s="364">
        <v>272.54144119432453</v>
      </c>
      <c r="BO63" s="364">
        <v>240.25649585894047</v>
      </c>
      <c r="BP63" s="364">
        <v>215.12775307206954</v>
      </c>
      <c r="BQ63" s="364">
        <v>189.3607223081907</v>
      </c>
      <c r="BR63" s="364">
        <v>156.53802614877137</v>
      </c>
      <c r="BS63" s="364">
        <v>130.77497428623911</v>
      </c>
      <c r="BT63" s="364">
        <v>111.43795014203153</v>
      </c>
      <c r="BU63" s="364">
        <v>101.12687199327844</v>
      </c>
      <c r="BV63" s="364">
        <v>106.84734686899176</v>
      </c>
      <c r="BW63" s="364">
        <v>104.42697262895194</v>
      </c>
      <c r="BX63" s="373">
        <v>105.00934076801521</v>
      </c>
      <c r="BY63" s="373">
        <v>104.99989379721818</v>
      </c>
      <c r="BZ63" s="365">
        <v>106.07162833992206</v>
      </c>
    </row>
    <row r="64" spans="1:78" ht="24.75" customHeight="1" x14ac:dyDescent="0.35">
      <c r="A64" s="447"/>
      <c r="B64" s="119" t="s">
        <v>507</v>
      </c>
      <c r="C64" s="44"/>
      <c r="D64" s="364">
        <v>0</v>
      </c>
      <c r="E64" s="364">
        <v>0</v>
      </c>
      <c r="F64" s="364">
        <v>0</v>
      </c>
      <c r="G64" s="364">
        <v>0</v>
      </c>
      <c r="H64" s="364">
        <v>0</v>
      </c>
      <c r="I64" s="364">
        <v>0</v>
      </c>
      <c r="J64" s="364">
        <v>0</v>
      </c>
      <c r="K64" s="364">
        <v>0</v>
      </c>
      <c r="L64" s="364">
        <v>0</v>
      </c>
      <c r="M64" s="364">
        <v>0</v>
      </c>
      <c r="N64" s="364">
        <v>0</v>
      </c>
      <c r="O64" s="364">
        <v>0</v>
      </c>
      <c r="P64" s="364">
        <v>0</v>
      </c>
      <c r="Q64" s="364">
        <v>0</v>
      </c>
      <c r="R64" s="364">
        <v>0</v>
      </c>
      <c r="S64" s="364">
        <v>0</v>
      </c>
      <c r="T64" s="364">
        <v>0</v>
      </c>
      <c r="U64" s="364">
        <v>0</v>
      </c>
      <c r="V64" s="364">
        <v>0</v>
      </c>
      <c r="W64" s="364">
        <v>0</v>
      </c>
      <c r="X64" s="364">
        <v>0</v>
      </c>
      <c r="Y64" s="364">
        <v>0</v>
      </c>
      <c r="Z64" s="364">
        <v>0</v>
      </c>
      <c r="AA64" s="364">
        <v>0</v>
      </c>
      <c r="AB64" s="364">
        <v>0</v>
      </c>
      <c r="AC64" s="364">
        <v>0</v>
      </c>
      <c r="AD64" s="364">
        <v>0</v>
      </c>
      <c r="AE64" s="364">
        <v>0</v>
      </c>
      <c r="AF64" s="364">
        <v>0</v>
      </c>
      <c r="AG64" s="364">
        <v>0</v>
      </c>
      <c r="AH64" s="364">
        <v>4702.1447643441707</v>
      </c>
      <c r="AI64" s="364">
        <v>4227.9404713936592</v>
      </c>
      <c r="AJ64" s="364">
        <v>4848.1554177684402</v>
      </c>
      <c r="AK64" s="364">
        <v>7090.5932983488692</v>
      </c>
      <c r="AL64" s="364">
        <v>10452.934636990391</v>
      </c>
      <c r="AM64" s="364">
        <v>12523.44888021827</v>
      </c>
      <c r="AN64" s="364">
        <v>13576.164901153452</v>
      </c>
      <c r="AO64" s="364">
        <v>14780.372969552027</v>
      </c>
      <c r="AP64" s="364">
        <v>15202.075602567924</v>
      </c>
      <c r="AQ64" s="364">
        <v>14125.300474194171</v>
      </c>
      <c r="AR64" s="364">
        <v>11904.442192953422</v>
      </c>
      <c r="AS64" s="364">
        <v>10858.550390393046</v>
      </c>
      <c r="AT64" s="364">
        <v>11761.290370856736</v>
      </c>
      <c r="AU64" s="364">
        <v>15003.820891422145</v>
      </c>
      <c r="AV64" s="364">
        <v>18217.281219108776</v>
      </c>
      <c r="AW64" s="364">
        <v>19584.030397060302</v>
      </c>
      <c r="AX64" s="364">
        <v>19749.331708907757</v>
      </c>
      <c r="AY64" s="364">
        <v>19763.443664358947</v>
      </c>
      <c r="AZ64" s="364">
        <v>15834.518745632697</v>
      </c>
      <c r="BA64" s="364">
        <v>12114.005551012537</v>
      </c>
      <c r="BB64" s="364">
        <v>11913.257213172508</v>
      </c>
      <c r="BC64" s="373">
        <v>12049.129960490211</v>
      </c>
      <c r="BD64" s="364">
        <v>12835.291666625382</v>
      </c>
      <c r="BE64" s="364">
        <v>13506.486779158959</v>
      </c>
      <c r="BF64" s="364">
        <v>13387.643667112856</v>
      </c>
      <c r="BG64" s="364">
        <v>13894.233425344477</v>
      </c>
      <c r="BH64" s="364">
        <v>12938.10954887124</v>
      </c>
      <c r="BI64" s="364">
        <v>11548.658913099634</v>
      </c>
      <c r="BJ64" s="364">
        <v>10808.796347393358</v>
      </c>
      <c r="BK64" s="364">
        <v>10772.666942127255</v>
      </c>
      <c r="BL64" s="364">
        <v>10093.972133144493</v>
      </c>
      <c r="BM64" s="364">
        <v>9582.4233890015221</v>
      </c>
      <c r="BN64" s="364">
        <v>0</v>
      </c>
      <c r="BO64" s="364">
        <v>0</v>
      </c>
      <c r="BP64" s="364">
        <v>0</v>
      </c>
      <c r="BQ64" s="364">
        <v>0</v>
      </c>
      <c r="BR64" s="364">
        <v>0</v>
      </c>
      <c r="BS64" s="364">
        <v>0</v>
      </c>
      <c r="BT64" s="364">
        <v>0</v>
      </c>
      <c r="BU64" s="364">
        <v>0</v>
      </c>
      <c r="BV64" s="364">
        <v>0</v>
      </c>
      <c r="BW64" s="364">
        <v>0</v>
      </c>
      <c r="BX64" s="373">
        <v>0</v>
      </c>
      <c r="BY64" s="373">
        <v>0</v>
      </c>
      <c r="BZ64" s="365">
        <v>0</v>
      </c>
    </row>
    <row r="65" spans="1:78" x14ac:dyDescent="0.35">
      <c r="A65" s="447"/>
      <c r="B65" s="119" t="s">
        <v>508</v>
      </c>
      <c r="C65" s="44"/>
      <c r="D65" s="364">
        <v>0</v>
      </c>
      <c r="E65" s="364">
        <v>0</v>
      </c>
      <c r="F65" s="364">
        <v>0</v>
      </c>
      <c r="G65" s="364">
        <v>0</v>
      </c>
      <c r="H65" s="364">
        <v>0</v>
      </c>
      <c r="I65" s="364">
        <v>0</v>
      </c>
      <c r="J65" s="364">
        <v>0</v>
      </c>
      <c r="K65" s="364">
        <v>0</v>
      </c>
      <c r="L65" s="364">
        <v>0</v>
      </c>
      <c r="M65" s="364">
        <v>0</v>
      </c>
      <c r="N65" s="364">
        <v>0</v>
      </c>
      <c r="O65" s="364">
        <v>0</v>
      </c>
      <c r="P65" s="364">
        <v>0</v>
      </c>
      <c r="Q65" s="364">
        <v>0</v>
      </c>
      <c r="R65" s="364">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73">
        <v>0</v>
      </c>
      <c r="BD65" s="364">
        <v>12086.743870989054</v>
      </c>
      <c r="BE65" s="364">
        <v>12710.117515092494</v>
      </c>
      <c r="BF65" s="364">
        <v>12626.660447315311</v>
      </c>
      <c r="BG65" s="364">
        <v>10488.331585447286</v>
      </c>
      <c r="BH65" s="364">
        <v>6942.3524732556061</v>
      </c>
      <c r="BI65" s="364">
        <v>5881.2489651033475</v>
      </c>
      <c r="BJ65" s="364">
        <v>5266.36420536879</v>
      </c>
      <c r="BK65" s="364">
        <v>4785.2432243250832</v>
      </c>
      <c r="BL65" s="364">
        <v>4211.6068104990045</v>
      </c>
      <c r="BM65" s="364">
        <v>3923.071508728804</v>
      </c>
      <c r="BN65" s="364">
        <v>3662.3024220320804</v>
      </c>
      <c r="BO65" s="364">
        <v>3311.6850246715921</v>
      </c>
      <c r="BP65" s="364">
        <v>3095.6001325077486</v>
      </c>
      <c r="BQ65" s="364">
        <v>2797.1372417635152</v>
      </c>
      <c r="BR65" s="364">
        <v>2589.5330571874815</v>
      </c>
      <c r="BS65" s="364">
        <v>2437.8508373240834</v>
      </c>
      <c r="BT65" s="364">
        <v>2213.8646362310405</v>
      </c>
      <c r="BU65" s="364">
        <v>2157.4154673556804</v>
      </c>
      <c r="BV65" s="364">
        <v>2183.8372612775042</v>
      </c>
      <c r="BW65" s="364">
        <v>2102.9991834069342</v>
      </c>
      <c r="BX65" s="373">
        <v>2048.5512733986825</v>
      </c>
      <c r="BY65" s="373">
        <v>2028.164355629403</v>
      </c>
      <c r="BZ65" s="365">
        <v>2058.5582519023701</v>
      </c>
    </row>
    <row r="66" spans="1:78" ht="24.75" customHeight="1" x14ac:dyDescent="0.35">
      <c r="A66" s="44"/>
      <c r="B66" s="119" t="s">
        <v>509</v>
      </c>
      <c r="C66" s="4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73"/>
      <c r="BY66" s="373"/>
      <c r="BZ66" s="365"/>
    </row>
    <row r="67" spans="1:78" x14ac:dyDescent="0.35">
      <c r="A67" s="447"/>
      <c r="B67" s="265" t="s">
        <v>510</v>
      </c>
      <c r="C67" s="119"/>
      <c r="D67" s="364">
        <v>0</v>
      </c>
      <c r="E67" s="364">
        <v>0</v>
      </c>
      <c r="F67" s="364">
        <v>0</v>
      </c>
      <c r="G67" s="364">
        <v>0</v>
      </c>
      <c r="H67" s="364">
        <v>0</v>
      </c>
      <c r="I67" s="364">
        <v>0</v>
      </c>
      <c r="J67" s="364">
        <v>0</v>
      </c>
      <c r="K67" s="364">
        <v>0</v>
      </c>
      <c r="L67" s="364">
        <v>0</v>
      </c>
      <c r="M67" s="364">
        <v>0</v>
      </c>
      <c r="N67" s="364">
        <v>0</v>
      </c>
      <c r="O67" s="364">
        <v>0</v>
      </c>
      <c r="P67" s="364">
        <v>0</v>
      </c>
      <c r="Q67" s="364">
        <v>0</v>
      </c>
      <c r="R67" s="364">
        <v>0</v>
      </c>
      <c r="S67" s="364">
        <v>0</v>
      </c>
      <c r="T67" s="364">
        <v>0</v>
      </c>
      <c r="U67" s="364">
        <v>0</v>
      </c>
      <c r="V67" s="364">
        <v>0</v>
      </c>
      <c r="W67" s="364">
        <v>0</v>
      </c>
      <c r="X67" s="364">
        <v>0</v>
      </c>
      <c r="Y67" s="364">
        <v>0</v>
      </c>
      <c r="Z67" s="364">
        <v>0</v>
      </c>
      <c r="AA67" s="364">
        <v>0</v>
      </c>
      <c r="AB67" s="364">
        <v>0</v>
      </c>
      <c r="AC67" s="364">
        <v>0</v>
      </c>
      <c r="AD67" s="364">
        <v>0</v>
      </c>
      <c r="AE67" s="364">
        <v>0</v>
      </c>
      <c r="AF67" s="364">
        <v>0</v>
      </c>
      <c r="AG67" s="364">
        <v>0</v>
      </c>
      <c r="AH67" s="364">
        <v>2421.604553637248</v>
      </c>
      <c r="AI67" s="364">
        <v>2103.9132888095946</v>
      </c>
      <c r="AJ67" s="364">
        <v>2680.6653215237752</v>
      </c>
      <c r="AK67" s="364">
        <v>4619.4012248743702</v>
      </c>
      <c r="AL67" s="364">
        <v>7309.3661708401896</v>
      </c>
      <c r="AM67" s="364">
        <v>8853.6733238269808</v>
      </c>
      <c r="AN67" s="364">
        <v>9588.9216211517469</v>
      </c>
      <c r="AO67" s="364">
        <v>10252.591225299135</v>
      </c>
      <c r="AP67" s="364">
        <v>10130.044538609884</v>
      </c>
      <c r="AQ67" s="364">
        <v>8820.0129096934779</v>
      </c>
      <c r="AR67" s="364">
        <v>6328.3914939844917</v>
      </c>
      <c r="AS67" s="364">
        <v>5078.9059692665069</v>
      </c>
      <c r="AT67" s="364">
        <v>5247.923457832484</v>
      </c>
      <c r="AU67" s="364">
        <v>7089.9961055945123</v>
      </c>
      <c r="AV67" s="364">
        <v>8858.3314027809556</v>
      </c>
      <c r="AW67" s="364">
        <v>9231.5391239984147</v>
      </c>
      <c r="AX67" s="364">
        <v>8242.9047018717356</v>
      </c>
      <c r="AY67" s="364">
        <v>7444.1675298273822</v>
      </c>
      <c r="AZ67" s="364">
        <v>3514.0829272098149</v>
      </c>
      <c r="BA67" s="364">
        <v>0</v>
      </c>
      <c r="BB67" s="364">
        <v>0</v>
      </c>
      <c r="BC67" s="364">
        <v>0</v>
      </c>
      <c r="BD67" s="364">
        <v>0</v>
      </c>
      <c r="BE67" s="364">
        <v>0</v>
      </c>
      <c r="BF67" s="364">
        <v>0</v>
      </c>
      <c r="BG67" s="364">
        <v>0</v>
      </c>
      <c r="BH67" s="364">
        <v>0</v>
      </c>
      <c r="BI67" s="364">
        <v>0</v>
      </c>
      <c r="BJ67" s="364">
        <v>0</v>
      </c>
      <c r="BK67" s="364">
        <v>0</v>
      </c>
      <c r="BL67" s="364">
        <v>0</v>
      </c>
      <c r="BM67" s="364">
        <v>0</v>
      </c>
      <c r="BN67" s="364">
        <v>0</v>
      </c>
      <c r="BO67" s="364">
        <v>0</v>
      </c>
      <c r="BP67" s="364">
        <v>0</v>
      </c>
      <c r="BQ67" s="364">
        <v>0</v>
      </c>
      <c r="BR67" s="364">
        <v>0</v>
      </c>
      <c r="BS67" s="364">
        <v>0</v>
      </c>
      <c r="BT67" s="364">
        <v>0</v>
      </c>
      <c r="BU67" s="364">
        <v>0</v>
      </c>
      <c r="BV67" s="364">
        <v>0</v>
      </c>
      <c r="BW67" s="364">
        <v>0</v>
      </c>
      <c r="BX67" s="373">
        <v>0</v>
      </c>
      <c r="BY67" s="373">
        <v>0</v>
      </c>
      <c r="BZ67" s="365">
        <v>0</v>
      </c>
    </row>
    <row r="68" spans="1:78" x14ac:dyDescent="0.35">
      <c r="A68" s="447"/>
      <c r="B68" s="265" t="s">
        <v>511</v>
      </c>
      <c r="C68" s="119"/>
      <c r="D68" s="364">
        <v>0</v>
      </c>
      <c r="E68" s="364">
        <v>0</v>
      </c>
      <c r="F68" s="364">
        <v>0</v>
      </c>
      <c r="G68" s="364">
        <v>0</v>
      </c>
      <c r="H68" s="364">
        <v>0</v>
      </c>
      <c r="I68" s="364">
        <v>0</v>
      </c>
      <c r="J68" s="364">
        <v>0</v>
      </c>
      <c r="K68" s="364">
        <v>0</v>
      </c>
      <c r="L68" s="364">
        <v>0</v>
      </c>
      <c r="M68" s="364">
        <v>0</v>
      </c>
      <c r="N68" s="364">
        <v>0</v>
      </c>
      <c r="O68" s="364">
        <v>0</v>
      </c>
      <c r="P68" s="364">
        <v>0</v>
      </c>
      <c r="Q68" s="364">
        <v>0</v>
      </c>
      <c r="R68" s="364">
        <v>0</v>
      </c>
      <c r="S68" s="364">
        <v>0</v>
      </c>
      <c r="T68" s="364">
        <v>0</v>
      </c>
      <c r="U68" s="364">
        <v>0</v>
      </c>
      <c r="V68" s="364">
        <v>0</v>
      </c>
      <c r="W68" s="364">
        <v>0</v>
      </c>
      <c r="X68" s="364">
        <v>0</v>
      </c>
      <c r="Y68" s="364">
        <v>0</v>
      </c>
      <c r="Z68" s="364">
        <v>0</v>
      </c>
      <c r="AA68" s="364">
        <v>0</v>
      </c>
      <c r="AB68" s="364">
        <v>0</v>
      </c>
      <c r="AC68" s="364">
        <v>0</v>
      </c>
      <c r="AD68" s="364">
        <v>0</v>
      </c>
      <c r="AE68" s="364">
        <v>0</v>
      </c>
      <c r="AF68" s="364">
        <v>0</v>
      </c>
      <c r="AG68" s="364">
        <v>0</v>
      </c>
      <c r="AH68" s="364">
        <v>2637.90321279708</v>
      </c>
      <c r="AI68" s="364">
        <v>2510.2139430538946</v>
      </c>
      <c r="AJ68" s="364">
        <v>2461.215389660998</v>
      </c>
      <c r="AK68" s="364">
        <v>2823.2898957323564</v>
      </c>
      <c r="AL68" s="364">
        <v>2679.4365277602719</v>
      </c>
      <c r="AM68" s="364">
        <v>2677.5769800336434</v>
      </c>
      <c r="AN68" s="364">
        <v>3056.6294390212943</v>
      </c>
      <c r="AO68" s="364">
        <v>3335.6199738692721</v>
      </c>
      <c r="AP68" s="364">
        <v>3406.274201405261</v>
      </c>
      <c r="AQ68" s="364">
        <v>3483.7391015953663</v>
      </c>
      <c r="AR68" s="364">
        <v>3853.1009119352666</v>
      </c>
      <c r="AS68" s="364">
        <v>3957.4503282183796</v>
      </c>
      <c r="AT68" s="364">
        <v>4114.1047258791168</v>
      </c>
      <c r="AU68" s="364">
        <v>4655.7641093403963</v>
      </c>
      <c r="AV68" s="364">
        <v>6139.4049952718724</v>
      </c>
      <c r="AW68" s="364">
        <v>6338.3358217587165</v>
      </c>
      <c r="AX68" s="364">
        <v>6312.1915419118122</v>
      </c>
      <c r="AY68" s="364">
        <v>6001.0208077895213</v>
      </c>
      <c r="AZ68" s="364">
        <v>5683.0124490485132</v>
      </c>
      <c r="BA68" s="364">
        <v>5579.147260045027</v>
      </c>
      <c r="BB68" s="364">
        <v>5276.0295427838446</v>
      </c>
      <c r="BC68" s="364">
        <v>5488.0126780545897</v>
      </c>
      <c r="BD68" s="364">
        <v>5823.0885811791513</v>
      </c>
      <c r="BE68" s="364">
        <v>6301.6833068493961</v>
      </c>
      <c r="BF68" s="364">
        <v>6154.8505285000629</v>
      </c>
      <c r="BG68" s="364">
        <v>3378.3209350025659</v>
      </c>
      <c r="BH68" s="364">
        <v>168.18915778300075</v>
      </c>
      <c r="BI68" s="364">
        <v>104.79837725108429</v>
      </c>
      <c r="BJ68" s="364">
        <v>106.42711404221832</v>
      </c>
      <c r="BK68" s="364">
        <v>106.13475807635533</v>
      </c>
      <c r="BL68" s="364">
        <v>105.93548749339649</v>
      </c>
      <c r="BM68" s="364">
        <v>111.41285351951865</v>
      </c>
      <c r="BN68" s="364">
        <v>0</v>
      </c>
      <c r="BO68" s="364">
        <v>0</v>
      </c>
      <c r="BP68" s="364">
        <v>0</v>
      </c>
      <c r="BQ68" s="364">
        <v>0</v>
      </c>
      <c r="BR68" s="364">
        <v>0</v>
      </c>
      <c r="BS68" s="364">
        <v>0</v>
      </c>
      <c r="BT68" s="364">
        <v>0</v>
      </c>
      <c r="BU68" s="364">
        <v>0</v>
      </c>
      <c r="BV68" s="364">
        <v>0</v>
      </c>
      <c r="BW68" s="364">
        <v>0</v>
      </c>
      <c r="BX68" s="373">
        <v>0</v>
      </c>
      <c r="BY68" s="373">
        <v>0</v>
      </c>
      <c r="BZ68" s="365">
        <v>0</v>
      </c>
    </row>
    <row r="69" spans="1:78" s="51" customFormat="1" x14ac:dyDescent="0.35">
      <c r="A69" s="44"/>
      <c r="B69" s="265" t="s">
        <v>496</v>
      </c>
      <c r="C69" s="119"/>
      <c r="D69" s="364">
        <v>0</v>
      </c>
      <c r="E69" s="364">
        <v>0</v>
      </c>
      <c r="F69" s="364">
        <v>0</v>
      </c>
      <c r="G69" s="364">
        <v>0</v>
      </c>
      <c r="H69" s="364">
        <v>0</v>
      </c>
      <c r="I69" s="364">
        <v>0</v>
      </c>
      <c r="J69" s="364">
        <v>0</v>
      </c>
      <c r="K69" s="364">
        <v>0</v>
      </c>
      <c r="L69" s="364">
        <v>0</v>
      </c>
      <c r="M69" s="364">
        <v>0</v>
      </c>
      <c r="N69" s="364">
        <v>0</v>
      </c>
      <c r="O69" s="364">
        <v>0</v>
      </c>
      <c r="P69" s="364">
        <v>0</v>
      </c>
      <c r="Q69" s="364">
        <v>0</v>
      </c>
      <c r="R69" s="364">
        <v>0</v>
      </c>
      <c r="S69" s="364">
        <v>0</v>
      </c>
      <c r="T69" s="364">
        <v>0</v>
      </c>
      <c r="U69" s="364">
        <v>0</v>
      </c>
      <c r="V69" s="364">
        <v>0</v>
      </c>
      <c r="W69" s="364">
        <v>0</v>
      </c>
      <c r="X69" s="364">
        <v>0</v>
      </c>
      <c r="Y69" s="364">
        <v>0</v>
      </c>
      <c r="Z69" s="364">
        <v>0</v>
      </c>
      <c r="AA69" s="364">
        <v>0</v>
      </c>
      <c r="AB69" s="364">
        <v>0</v>
      </c>
      <c r="AC69" s="364">
        <v>0</v>
      </c>
      <c r="AD69" s="364">
        <v>0</v>
      </c>
      <c r="AE69" s="364">
        <v>0</v>
      </c>
      <c r="AF69" s="364">
        <v>0</v>
      </c>
      <c r="AG69" s="364">
        <v>0</v>
      </c>
      <c r="AH69" s="364">
        <v>465.51233167007291</v>
      </c>
      <c r="AI69" s="364">
        <v>450.55122054813495</v>
      </c>
      <c r="AJ69" s="364">
        <v>442.27601652344407</v>
      </c>
      <c r="AK69" s="364">
        <v>461.31688642895028</v>
      </c>
      <c r="AL69" s="364">
        <v>563.79217055954712</v>
      </c>
      <c r="AM69" s="364">
        <v>633.37607751049632</v>
      </c>
      <c r="AN69" s="364">
        <v>694.10424603511308</v>
      </c>
      <c r="AO69" s="364">
        <v>805.31744081015984</v>
      </c>
      <c r="AP69" s="364">
        <v>962.54113235868829</v>
      </c>
      <c r="AQ69" s="364">
        <v>993.77309823146084</v>
      </c>
      <c r="AR69" s="364">
        <v>1226.1907985060263</v>
      </c>
      <c r="AS69" s="364">
        <v>1359.0079066376363</v>
      </c>
      <c r="AT69" s="364">
        <v>1639.0830523982481</v>
      </c>
      <c r="AU69" s="364">
        <v>1907.546571267095</v>
      </c>
      <c r="AV69" s="364">
        <v>2687.6365215353262</v>
      </c>
      <c r="AW69" s="364">
        <v>3369.503734644009</v>
      </c>
      <c r="AX69" s="364">
        <v>3932.9931174471935</v>
      </c>
      <c r="AY69" s="364">
        <v>4411.2442049028941</v>
      </c>
      <c r="AZ69" s="364">
        <v>4483.8446845703866</v>
      </c>
      <c r="BA69" s="364">
        <v>4677.1382940690228</v>
      </c>
      <c r="BB69" s="364">
        <v>4950.9246552345776</v>
      </c>
      <c r="BC69" s="364">
        <v>5231.1022723376727</v>
      </c>
      <c r="BD69" s="364">
        <v>5619.7426307252763</v>
      </c>
      <c r="BE69" s="364">
        <v>6085.3526717056584</v>
      </c>
      <c r="BF69" s="364">
        <v>5965.428277622942</v>
      </c>
      <c r="BG69" s="364">
        <v>6134.5084216565183</v>
      </c>
      <c r="BH69" s="364">
        <v>6088.6205388661865</v>
      </c>
      <c r="BI69" s="364">
        <v>6011.4035440860162</v>
      </c>
      <c r="BJ69" s="364">
        <v>5915.2931186946744</v>
      </c>
      <c r="BK69" s="364">
        <v>6084.0890293548673</v>
      </c>
      <c r="BL69" s="364">
        <v>5936.9160332056817</v>
      </c>
      <c r="BM69" s="364">
        <v>5945.6615753810511</v>
      </c>
      <c r="BN69" s="364">
        <v>0</v>
      </c>
      <c r="BO69" s="364">
        <v>0</v>
      </c>
      <c r="BP69" s="364">
        <v>0</v>
      </c>
      <c r="BQ69" s="364">
        <v>0</v>
      </c>
      <c r="BR69" s="364">
        <v>0</v>
      </c>
      <c r="BS69" s="364">
        <v>0</v>
      </c>
      <c r="BT69" s="364">
        <v>0</v>
      </c>
      <c r="BU69" s="364">
        <v>0</v>
      </c>
      <c r="BV69" s="364">
        <v>0</v>
      </c>
      <c r="BW69" s="364">
        <v>0</v>
      </c>
      <c r="BX69" s="373">
        <v>0</v>
      </c>
      <c r="BY69" s="373">
        <v>0</v>
      </c>
      <c r="BZ69" s="365">
        <v>0</v>
      </c>
    </row>
    <row r="70" spans="1:78" s="51" customFormat="1" x14ac:dyDescent="0.35">
      <c r="A70" s="44"/>
      <c r="B70" s="265" t="s">
        <v>512</v>
      </c>
      <c r="C70" s="119"/>
      <c r="D70" s="364">
        <v>0</v>
      </c>
      <c r="E70" s="364">
        <v>0</v>
      </c>
      <c r="F70" s="364">
        <v>0</v>
      </c>
      <c r="G70" s="364">
        <v>0</v>
      </c>
      <c r="H70" s="364">
        <v>0</v>
      </c>
      <c r="I70" s="364">
        <v>0</v>
      </c>
      <c r="J70" s="364">
        <v>0</v>
      </c>
      <c r="K70" s="364">
        <v>0</v>
      </c>
      <c r="L70" s="364">
        <v>0</v>
      </c>
      <c r="M70" s="364">
        <v>0</v>
      </c>
      <c r="N70" s="364">
        <v>0</v>
      </c>
      <c r="O70" s="364">
        <v>0</v>
      </c>
      <c r="P70" s="364">
        <v>0</v>
      </c>
      <c r="Q70" s="364">
        <v>0</v>
      </c>
      <c r="R70" s="364">
        <v>0</v>
      </c>
      <c r="S70" s="364">
        <v>0</v>
      </c>
      <c r="T70" s="364">
        <v>0</v>
      </c>
      <c r="U70" s="364">
        <v>0</v>
      </c>
      <c r="V70" s="364">
        <v>0</v>
      </c>
      <c r="W70" s="364">
        <v>0</v>
      </c>
      <c r="X70" s="364">
        <v>0</v>
      </c>
      <c r="Y70" s="364">
        <v>0</v>
      </c>
      <c r="Z70" s="364">
        <v>0</v>
      </c>
      <c r="AA70" s="364">
        <v>0</v>
      </c>
      <c r="AB70" s="364">
        <v>0</v>
      </c>
      <c r="AC70" s="364">
        <v>0</v>
      </c>
      <c r="AD70" s="364">
        <v>0</v>
      </c>
      <c r="AE70" s="364">
        <v>0</v>
      </c>
      <c r="AF70" s="364">
        <v>0</v>
      </c>
      <c r="AG70" s="364">
        <v>0</v>
      </c>
      <c r="AH70" s="364">
        <v>1570.516351290953</v>
      </c>
      <c r="AI70" s="364">
        <v>1428.0864579873921</v>
      </c>
      <c r="AJ70" s="364">
        <v>1472.0026198795542</v>
      </c>
      <c r="AK70" s="364">
        <v>1724.9585457981054</v>
      </c>
      <c r="AL70" s="364">
        <v>2220.9994597800342</v>
      </c>
      <c r="AM70" s="364">
        <v>2598.7447643778305</v>
      </c>
      <c r="AN70" s="364">
        <v>2791.8415229412326</v>
      </c>
      <c r="AO70" s="364">
        <v>3194.5069479871295</v>
      </c>
      <c r="AP70" s="364">
        <v>3464.6808235144044</v>
      </c>
      <c r="AQ70" s="364">
        <v>3532.4317701055938</v>
      </c>
      <c r="AR70" s="364">
        <v>3661.946079606133</v>
      </c>
      <c r="AS70" s="364">
        <v>3725.6892895037472</v>
      </c>
      <c r="AT70" s="364">
        <v>4080.6787460072242</v>
      </c>
      <c r="AU70" s="364">
        <v>4827.949729047692</v>
      </c>
      <c r="AV70" s="364">
        <v>5678.2908861849291</v>
      </c>
      <c r="AW70" s="364">
        <v>6010.0747129395295</v>
      </c>
      <c r="AX70" s="364">
        <v>6442.602150739418</v>
      </c>
      <c r="AY70" s="364">
        <v>6582.9099138946267</v>
      </c>
      <c r="AZ70" s="364">
        <v>6424.857848688398</v>
      </c>
      <c r="BA70" s="364">
        <v>6071.5554332745514</v>
      </c>
      <c r="BB70" s="364">
        <v>5745.4635059715747</v>
      </c>
      <c r="BC70" s="364">
        <v>5752.1804398652048</v>
      </c>
      <c r="BD70" s="364">
        <v>6162.9464983712924</v>
      </c>
      <c r="BE70" s="364">
        <v>6349.444615907104</v>
      </c>
      <c r="BF70" s="364">
        <v>6349.7632794026067</v>
      </c>
      <c r="BG70" s="364">
        <v>6520.0139870200874</v>
      </c>
      <c r="BH70" s="364">
        <v>5818.1023050079975</v>
      </c>
      <c r="BI70" s="364">
        <v>4821.8588597266225</v>
      </c>
      <c r="BJ70" s="364">
        <v>4217.2705637457857</v>
      </c>
      <c r="BK70" s="364">
        <v>3992.1938907214649</v>
      </c>
      <c r="BL70" s="364">
        <v>3593.8601506645673</v>
      </c>
      <c r="BM70" s="364">
        <v>3220.5666866647362</v>
      </c>
      <c r="BN70" s="364">
        <v>0</v>
      </c>
      <c r="BO70" s="364">
        <v>0</v>
      </c>
      <c r="BP70" s="364">
        <v>0</v>
      </c>
      <c r="BQ70" s="364">
        <v>0</v>
      </c>
      <c r="BR70" s="364">
        <v>0</v>
      </c>
      <c r="BS70" s="364">
        <v>0</v>
      </c>
      <c r="BT70" s="364">
        <v>0</v>
      </c>
      <c r="BU70" s="364">
        <v>0</v>
      </c>
      <c r="BV70" s="364">
        <v>0</v>
      </c>
      <c r="BW70" s="364">
        <v>0</v>
      </c>
      <c r="BX70" s="373">
        <v>0</v>
      </c>
      <c r="BY70" s="373">
        <v>0</v>
      </c>
      <c r="BZ70" s="365">
        <v>0</v>
      </c>
    </row>
    <row r="71" spans="1:78" s="51" customFormat="1" x14ac:dyDescent="0.35">
      <c r="A71" s="44"/>
      <c r="B71" s="265" t="s">
        <v>513</v>
      </c>
      <c r="C71" s="119"/>
      <c r="D71" s="364">
        <v>0</v>
      </c>
      <c r="E71" s="364">
        <v>0</v>
      </c>
      <c r="F71" s="364">
        <v>0</v>
      </c>
      <c r="G71" s="364">
        <v>0</v>
      </c>
      <c r="H71" s="364">
        <v>0</v>
      </c>
      <c r="I71" s="364">
        <v>0</v>
      </c>
      <c r="J71" s="364">
        <v>0</v>
      </c>
      <c r="K71" s="364">
        <v>0</v>
      </c>
      <c r="L71" s="364">
        <v>0</v>
      </c>
      <c r="M71" s="364">
        <v>0</v>
      </c>
      <c r="N71" s="364">
        <v>0</v>
      </c>
      <c r="O71" s="364">
        <v>0</v>
      </c>
      <c r="P71" s="364">
        <v>0</v>
      </c>
      <c r="Q71" s="364">
        <v>0</v>
      </c>
      <c r="R71" s="364">
        <v>0</v>
      </c>
      <c r="S71" s="364">
        <v>0</v>
      </c>
      <c r="T71" s="364">
        <v>0</v>
      </c>
      <c r="U71" s="364">
        <v>0</v>
      </c>
      <c r="V71" s="364">
        <v>0</v>
      </c>
      <c r="W71" s="364">
        <v>0</v>
      </c>
      <c r="X71" s="364">
        <v>0</v>
      </c>
      <c r="Y71" s="364">
        <v>0</v>
      </c>
      <c r="Z71" s="364">
        <v>0</v>
      </c>
      <c r="AA71" s="364">
        <v>0</v>
      </c>
      <c r="AB71" s="364">
        <v>0</v>
      </c>
      <c r="AC71" s="364">
        <v>0</v>
      </c>
      <c r="AD71" s="364">
        <v>0</v>
      </c>
      <c r="AE71" s="364">
        <v>0</v>
      </c>
      <c r="AF71" s="364">
        <v>0</v>
      </c>
      <c r="AG71" s="364">
        <v>0</v>
      </c>
      <c r="AH71" s="364">
        <v>145.76648769466928</v>
      </c>
      <c r="AI71" s="364">
        <v>136.77447766639813</v>
      </c>
      <c r="AJ71" s="364">
        <v>138.42226471344432</v>
      </c>
      <c r="AK71" s="364">
        <v>143.58869974940836</v>
      </c>
      <c r="AL71" s="364">
        <v>173.69354749561805</v>
      </c>
      <c r="AM71" s="364">
        <v>195.72136300753536</v>
      </c>
      <c r="AN71" s="364">
        <v>213.37278674412735</v>
      </c>
      <c r="AO71" s="364">
        <v>245.73130369131766</v>
      </c>
      <c r="AP71" s="364">
        <v>296.70564031445002</v>
      </c>
      <c r="AQ71" s="364">
        <v>305.4358297459724</v>
      </c>
      <c r="AR71" s="364">
        <v>378.24868699677421</v>
      </c>
      <c r="AS71" s="364">
        <v>382.22097374183517</v>
      </c>
      <c r="AT71" s="364">
        <v>291.96734076472927</v>
      </c>
      <c r="AU71" s="364">
        <v>454.09736962021992</v>
      </c>
      <c r="AV71" s="364">
        <v>439.70523973647801</v>
      </c>
      <c r="AW71" s="364">
        <v>424.8084937660069</v>
      </c>
      <c r="AX71" s="364">
        <v>453.25638433985046</v>
      </c>
      <c r="AY71" s="364">
        <v>561.82396451527416</v>
      </c>
      <c r="AZ71" s="364">
        <v>740.35575024301738</v>
      </c>
      <c r="BA71" s="364">
        <v>763.01086302232545</v>
      </c>
      <c r="BB71" s="364">
        <v>658.95699180389545</v>
      </c>
      <c r="BC71" s="364">
        <v>648.80763477662038</v>
      </c>
      <c r="BD71" s="364">
        <v>637.05584477857383</v>
      </c>
      <c r="BE71" s="364">
        <v>613.87329582995676</v>
      </c>
      <c r="BF71" s="364">
        <v>586.110877713989</v>
      </c>
      <c r="BG71" s="364">
        <v>588.33253529353078</v>
      </c>
      <c r="BH71" s="364">
        <v>531.88850811730799</v>
      </c>
      <c r="BI71" s="364">
        <v>392.26955330052817</v>
      </c>
      <c r="BJ71" s="364">
        <v>375.41735033051799</v>
      </c>
      <c r="BK71" s="364">
        <v>419.34303470300927</v>
      </c>
      <c r="BL71" s="364">
        <v>313.58191510700635</v>
      </c>
      <c r="BM71" s="364">
        <v>86.823329079746657</v>
      </c>
      <c r="BN71" s="364">
        <v>0</v>
      </c>
      <c r="BO71" s="364">
        <v>0</v>
      </c>
      <c r="BP71" s="364">
        <v>0</v>
      </c>
      <c r="BQ71" s="364">
        <v>0</v>
      </c>
      <c r="BR71" s="364">
        <v>0</v>
      </c>
      <c r="BS71" s="364">
        <v>0</v>
      </c>
      <c r="BT71" s="364">
        <v>0</v>
      </c>
      <c r="BU71" s="364">
        <v>0</v>
      </c>
      <c r="BV71" s="364">
        <v>0</v>
      </c>
      <c r="BW71" s="364">
        <v>0</v>
      </c>
      <c r="BX71" s="373">
        <v>0</v>
      </c>
      <c r="BY71" s="373">
        <v>0</v>
      </c>
      <c r="BZ71" s="365">
        <v>0</v>
      </c>
    </row>
    <row r="72" spans="1:78" s="51" customFormat="1" x14ac:dyDescent="0.35">
      <c r="A72" s="44"/>
      <c r="B72" s="417" t="s">
        <v>514</v>
      </c>
      <c r="C72" s="331"/>
      <c r="D72" s="364">
        <v>0</v>
      </c>
      <c r="E72" s="364">
        <v>0</v>
      </c>
      <c r="F72" s="364">
        <v>0</v>
      </c>
      <c r="G72" s="364">
        <v>0</v>
      </c>
      <c r="H72" s="364">
        <v>0</v>
      </c>
      <c r="I72" s="364">
        <v>0</v>
      </c>
      <c r="J72" s="364">
        <v>0</v>
      </c>
      <c r="K72" s="364">
        <v>0</v>
      </c>
      <c r="L72" s="364">
        <v>0</v>
      </c>
      <c r="M72" s="364">
        <v>0</v>
      </c>
      <c r="N72" s="364">
        <v>0</v>
      </c>
      <c r="O72" s="364">
        <v>0</v>
      </c>
      <c r="P72" s="364">
        <v>0</v>
      </c>
      <c r="Q72" s="364">
        <v>0</v>
      </c>
      <c r="R72" s="364">
        <v>0</v>
      </c>
      <c r="S72" s="364">
        <v>0</v>
      </c>
      <c r="T72" s="364">
        <v>0</v>
      </c>
      <c r="U72" s="364">
        <v>0</v>
      </c>
      <c r="V72" s="364">
        <v>0</v>
      </c>
      <c r="W72" s="364">
        <v>0</v>
      </c>
      <c r="X72" s="364">
        <v>0</v>
      </c>
      <c r="Y72" s="364">
        <v>0</v>
      </c>
      <c r="Z72" s="364">
        <v>0</v>
      </c>
      <c r="AA72" s="364">
        <v>0</v>
      </c>
      <c r="AB72" s="364">
        <v>0</v>
      </c>
      <c r="AC72" s="364">
        <v>0</v>
      </c>
      <c r="AD72" s="364">
        <v>0</v>
      </c>
      <c r="AE72" s="364">
        <v>0</v>
      </c>
      <c r="AF72" s="364">
        <v>0</v>
      </c>
      <c r="AG72" s="364">
        <v>0</v>
      </c>
      <c r="AH72" s="364">
        <v>98.745040051227591</v>
      </c>
      <c r="AI72" s="364">
        <v>108.61502638213967</v>
      </c>
      <c r="AJ72" s="364">
        <v>114.78919512822212</v>
      </c>
      <c r="AK72" s="364">
        <v>141.3279414980347</v>
      </c>
      <c r="AL72" s="364">
        <v>185.08328831500285</v>
      </c>
      <c r="AM72" s="364">
        <v>241.93335149542565</v>
      </c>
      <c r="AN72" s="364">
        <v>287.9247242812321</v>
      </c>
      <c r="AO72" s="364">
        <v>282.22605176428561</v>
      </c>
      <c r="AP72" s="364">
        <v>348.10346777049648</v>
      </c>
      <c r="AQ72" s="364">
        <v>473.6468664176673</v>
      </c>
      <c r="AR72" s="364">
        <v>309.6651338599965</v>
      </c>
      <c r="AS72" s="364">
        <v>312.72625124331972</v>
      </c>
      <c r="AT72" s="364">
        <v>501.6377738540495</v>
      </c>
      <c r="AU72" s="364">
        <v>724.23111589262726</v>
      </c>
      <c r="AV72" s="364">
        <v>553.31716887108723</v>
      </c>
      <c r="AW72" s="364">
        <v>548.1043317123424</v>
      </c>
      <c r="AX72" s="364">
        <v>677.57535450955822</v>
      </c>
      <c r="AY72" s="364">
        <v>763.29805121876859</v>
      </c>
      <c r="AZ72" s="364">
        <v>671.37753492107993</v>
      </c>
      <c r="BA72" s="364">
        <v>602.30096064663815</v>
      </c>
      <c r="BB72" s="364">
        <v>557.91206016245997</v>
      </c>
      <c r="BC72" s="364">
        <v>417.03961351071183</v>
      </c>
      <c r="BD72" s="364">
        <v>415.5466927502402</v>
      </c>
      <c r="BE72" s="364">
        <v>457.81619571624037</v>
      </c>
      <c r="BF72" s="364">
        <v>486.34123237331761</v>
      </c>
      <c r="BG72" s="364">
        <v>651.37848137433969</v>
      </c>
      <c r="BH72" s="364">
        <v>499.49819687974656</v>
      </c>
      <c r="BI72" s="364">
        <v>323.1269559864665</v>
      </c>
      <c r="BJ72" s="364">
        <v>300.81531462237967</v>
      </c>
      <c r="BK72" s="364">
        <v>277.04098734791319</v>
      </c>
      <c r="BL72" s="364">
        <v>249.61403416723684</v>
      </c>
      <c r="BM72" s="364">
        <v>329.37179787598689</v>
      </c>
      <c r="BN72" s="364">
        <v>0</v>
      </c>
      <c r="BO72" s="364">
        <v>0</v>
      </c>
      <c r="BP72" s="364">
        <v>0</v>
      </c>
      <c r="BQ72" s="364">
        <v>0</v>
      </c>
      <c r="BR72" s="364">
        <v>0</v>
      </c>
      <c r="BS72" s="364">
        <v>0</v>
      </c>
      <c r="BT72" s="364">
        <v>0</v>
      </c>
      <c r="BU72" s="364">
        <v>0</v>
      </c>
      <c r="BV72" s="364">
        <v>0</v>
      </c>
      <c r="BW72" s="364">
        <v>0</v>
      </c>
      <c r="BX72" s="373">
        <v>0</v>
      </c>
      <c r="BY72" s="373">
        <v>0</v>
      </c>
      <c r="BZ72" s="365">
        <v>0</v>
      </c>
    </row>
    <row r="73" spans="1:78" s="51" customFormat="1" ht="24.75" customHeight="1" x14ac:dyDescent="0.35">
      <c r="A73" s="44"/>
      <c r="B73" s="119" t="s">
        <v>504</v>
      </c>
      <c r="C73" s="238"/>
      <c r="D73" s="364">
        <v>0</v>
      </c>
      <c r="E73" s="364">
        <v>0</v>
      </c>
      <c r="F73" s="364">
        <v>0</v>
      </c>
      <c r="G73" s="364">
        <v>0</v>
      </c>
      <c r="H73" s="364">
        <v>0</v>
      </c>
      <c r="I73" s="364">
        <v>0</v>
      </c>
      <c r="J73" s="364">
        <v>0</v>
      </c>
      <c r="K73" s="364">
        <v>0</v>
      </c>
      <c r="L73" s="364">
        <v>0</v>
      </c>
      <c r="M73" s="364">
        <v>0</v>
      </c>
      <c r="N73" s="364">
        <v>0</v>
      </c>
      <c r="O73" s="364">
        <v>0</v>
      </c>
      <c r="P73" s="364">
        <v>0</v>
      </c>
      <c r="Q73" s="364">
        <v>0</v>
      </c>
      <c r="R73" s="364">
        <v>0</v>
      </c>
      <c r="S73" s="364">
        <v>0</v>
      </c>
      <c r="T73" s="364">
        <v>0</v>
      </c>
      <c r="U73" s="364">
        <v>0</v>
      </c>
      <c r="V73" s="364">
        <v>0</v>
      </c>
      <c r="W73" s="364">
        <v>0</v>
      </c>
      <c r="X73" s="364">
        <v>0</v>
      </c>
      <c r="Y73" s="364">
        <v>0</v>
      </c>
      <c r="Z73" s="364">
        <v>0</v>
      </c>
      <c r="AA73" s="364">
        <v>0</v>
      </c>
      <c r="AB73" s="364">
        <v>0</v>
      </c>
      <c r="AC73" s="364">
        <v>0</v>
      </c>
      <c r="AD73" s="364">
        <v>0</v>
      </c>
      <c r="AE73" s="364">
        <v>0</v>
      </c>
      <c r="AF73" s="364">
        <v>0</v>
      </c>
      <c r="AG73" s="364">
        <v>0</v>
      </c>
      <c r="AH73" s="364">
        <v>1351.8960730261281</v>
      </c>
      <c r="AI73" s="364">
        <v>1215.2028406655106</v>
      </c>
      <c r="AJ73" s="364">
        <v>1336.570431906357</v>
      </c>
      <c r="AK73" s="364">
        <v>1724.1780663655386</v>
      </c>
      <c r="AL73" s="364">
        <v>2151.1422092982129</v>
      </c>
      <c r="AM73" s="364">
        <v>2400.2032889484749</v>
      </c>
      <c r="AN73" s="364">
        <v>2624.1526152817605</v>
      </c>
      <c r="AO73" s="364">
        <v>2851.7475751244965</v>
      </c>
      <c r="AP73" s="364">
        <v>2909.9944441442181</v>
      </c>
      <c r="AQ73" s="364">
        <v>2858.0175792286727</v>
      </c>
      <c r="AR73" s="364">
        <v>2748.2530265467585</v>
      </c>
      <c r="AS73" s="364">
        <v>2735.8765039065952</v>
      </c>
      <c r="AT73" s="364">
        <v>2857.8947301796211</v>
      </c>
      <c r="AU73" s="364">
        <v>3518.0833387595885</v>
      </c>
      <c r="AV73" s="364">
        <v>4263.5961101957018</v>
      </c>
      <c r="AW73" s="364">
        <v>4621.204571523187</v>
      </c>
      <c r="AX73" s="364">
        <v>4430.6479525997302</v>
      </c>
      <c r="AY73" s="364">
        <v>4235.8285632348698</v>
      </c>
      <c r="AZ73" s="364">
        <v>3632.1264400064242</v>
      </c>
      <c r="BA73" s="364">
        <v>3185.8379984015564</v>
      </c>
      <c r="BB73" s="364">
        <v>3149.7663111307406</v>
      </c>
      <c r="BC73" s="364">
        <v>3460.316094302621</v>
      </c>
      <c r="BD73" s="364">
        <v>4187.0267878127197</v>
      </c>
      <c r="BE73" s="364">
        <v>4670.8691948407932</v>
      </c>
      <c r="BF73" s="364">
        <v>5016.9540066060272</v>
      </c>
      <c r="BG73" s="364">
        <v>5040.8398785198033</v>
      </c>
      <c r="BH73" s="364">
        <v>4283.8587951069676</v>
      </c>
      <c r="BI73" s="364">
        <v>3217.1197780426428</v>
      </c>
      <c r="BJ73" s="364">
        <v>2531.59726374198</v>
      </c>
      <c r="BK73" s="364">
        <v>2093.7170883010544</v>
      </c>
      <c r="BL73" s="364">
        <v>1709.655741726302</v>
      </c>
      <c r="BM73" s="364">
        <v>1015.4260419679244</v>
      </c>
      <c r="BN73" s="364">
        <v>0</v>
      </c>
      <c r="BO73" s="364">
        <v>0</v>
      </c>
      <c r="BP73" s="364">
        <v>0</v>
      </c>
      <c r="BQ73" s="364">
        <v>0</v>
      </c>
      <c r="BR73" s="364">
        <v>0</v>
      </c>
      <c r="BS73" s="364">
        <v>0</v>
      </c>
      <c r="BT73" s="364">
        <v>0</v>
      </c>
      <c r="BU73" s="364">
        <v>0</v>
      </c>
      <c r="BV73" s="364">
        <v>0</v>
      </c>
      <c r="BW73" s="364">
        <v>0</v>
      </c>
      <c r="BX73" s="373">
        <v>0</v>
      </c>
      <c r="BY73" s="373">
        <v>0</v>
      </c>
      <c r="BZ73" s="365">
        <v>0</v>
      </c>
    </row>
    <row r="74" spans="1:78" s="51" customFormat="1" x14ac:dyDescent="0.35">
      <c r="A74" s="44"/>
      <c r="B74" s="265" t="s">
        <v>510</v>
      </c>
      <c r="C74" s="119"/>
      <c r="D74" s="364">
        <v>0</v>
      </c>
      <c r="E74" s="364">
        <v>0</v>
      </c>
      <c r="F74" s="364">
        <v>0</v>
      </c>
      <c r="G74" s="364">
        <v>0</v>
      </c>
      <c r="H74" s="364">
        <v>0</v>
      </c>
      <c r="I74" s="364">
        <v>0</v>
      </c>
      <c r="J74" s="364">
        <v>0</v>
      </c>
      <c r="K74" s="364">
        <v>0</v>
      </c>
      <c r="L74" s="364">
        <v>0</v>
      </c>
      <c r="M74" s="364">
        <v>0</v>
      </c>
      <c r="N74" s="364">
        <v>0</v>
      </c>
      <c r="O74" s="364">
        <v>0</v>
      </c>
      <c r="P74" s="364">
        <v>0</v>
      </c>
      <c r="Q74" s="364">
        <v>0</v>
      </c>
      <c r="R74" s="364">
        <v>0</v>
      </c>
      <c r="S74" s="364">
        <v>0</v>
      </c>
      <c r="T74" s="364">
        <v>0</v>
      </c>
      <c r="U74" s="364">
        <v>0</v>
      </c>
      <c r="V74" s="364">
        <v>0</v>
      </c>
      <c r="W74" s="364">
        <v>0</v>
      </c>
      <c r="X74" s="364">
        <v>0</v>
      </c>
      <c r="Y74" s="364">
        <v>0</v>
      </c>
      <c r="Z74" s="364">
        <v>0</v>
      </c>
      <c r="AA74" s="364">
        <v>0</v>
      </c>
      <c r="AB74" s="364">
        <v>0</v>
      </c>
      <c r="AC74" s="364">
        <v>0</v>
      </c>
      <c r="AD74" s="364">
        <v>0</v>
      </c>
      <c r="AE74" s="364">
        <v>0</v>
      </c>
      <c r="AF74" s="364">
        <v>0</v>
      </c>
      <c r="AG74" s="364">
        <v>0</v>
      </c>
      <c r="AH74" s="364">
        <v>439.51542482071363</v>
      </c>
      <c r="AI74" s="364">
        <v>381.85522137716146</v>
      </c>
      <c r="AJ74" s="364">
        <v>450.33737134815846</v>
      </c>
      <c r="AK74" s="364">
        <v>754.83329625560418</v>
      </c>
      <c r="AL74" s="364">
        <v>1018.2130450807575</v>
      </c>
      <c r="AM74" s="364">
        <v>1172.7754708625446</v>
      </c>
      <c r="AN74" s="364">
        <v>1309.6474977418095</v>
      </c>
      <c r="AO74" s="364">
        <v>1382.2341253432921</v>
      </c>
      <c r="AP74" s="364">
        <v>1341.6479300741939</v>
      </c>
      <c r="AQ74" s="364">
        <v>1186.7114037083086</v>
      </c>
      <c r="AR74" s="364">
        <v>901.09240328497731</v>
      </c>
      <c r="AS74" s="364">
        <v>684.68849705750927</v>
      </c>
      <c r="AT74" s="364">
        <v>672.01068037744574</v>
      </c>
      <c r="AU74" s="364">
        <v>951.56939804489627</v>
      </c>
      <c r="AV74" s="364">
        <v>1178.6291589778909</v>
      </c>
      <c r="AW74" s="364">
        <v>1238.5815780773316</v>
      </c>
      <c r="AX74" s="364">
        <v>1304.106088276061</v>
      </c>
      <c r="AY74" s="364">
        <v>1018.6918037914312</v>
      </c>
      <c r="AZ74" s="364">
        <v>410.71939874730589</v>
      </c>
      <c r="BA74" s="364">
        <v>0</v>
      </c>
      <c r="BB74" s="364">
        <v>0</v>
      </c>
      <c r="BC74" s="364">
        <v>0</v>
      </c>
      <c r="BD74" s="364">
        <v>0</v>
      </c>
      <c r="BE74" s="364">
        <v>0</v>
      </c>
      <c r="BF74" s="364">
        <v>0</v>
      </c>
      <c r="BG74" s="364">
        <v>0</v>
      </c>
      <c r="BH74" s="364">
        <v>0</v>
      </c>
      <c r="BI74" s="364">
        <v>0</v>
      </c>
      <c r="BJ74" s="364">
        <v>0</v>
      </c>
      <c r="BK74" s="364">
        <v>0</v>
      </c>
      <c r="BL74" s="364">
        <v>0</v>
      </c>
      <c r="BM74" s="364">
        <v>0</v>
      </c>
      <c r="BN74" s="364">
        <v>0</v>
      </c>
      <c r="BO74" s="364">
        <v>0</v>
      </c>
      <c r="BP74" s="364">
        <v>0</v>
      </c>
      <c r="BQ74" s="364">
        <v>0</v>
      </c>
      <c r="BR74" s="364">
        <v>0</v>
      </c>
      <c r="BS74" s="364">
        <v>0</v>
      </c>
      <c r="BT74" s="364">
        <v>0</v>
      </c>
      <c r="BU74" s="364">
        <v>0</v>
      </c>
      <c r="BV74" s="364">
        <v>0</v>
      </c>
      <c r="BW74" s="364">
        <v>0</v>
      </c>
      <c r="BX74" s="373">
        <v>0</v>
      </c>
      <c r="BY74" s="373">
        <v>0</v>
      </c>
      <c r="BZ74" s="365">
        <v>0</v>
      </c>
    </row>
    <row r="75" spans="1:78" s="51" customFormat="1" x14ac:dyDescent="0.35">
      <c r="A75" s="44"/>
      <c r="B75" s="265" t="s">
        <v>511</v>
      </c>
      <c r="C75" s="119"/>
      <c r="D75" s="364">
        <v>0</v>
      </c>
      <c r="E75" s="364">
        <v>0</v>
      </c>
      <c r="F75" s="364">
        <v>0</v>
      </c>
      <c r="G75" s="364">
        <v>0</v>
      </c>
      <c r="H75" s="364">
        <v>0</v>
      </c>
      <c r="I75" s="364">
        <v>0</v>
      </c>
      <c r="J75" s="364">
        <v>0</v>
      </c>
      <c r="K75" s="364">
        <v>0</v>
      </c>
      <c r="L75" s="364">
        <v>0</v>
      </c>
      <c r="M75" s="364">
        <v>0</v>
      </c>
      <c r="N75" s="364">
        <v>0</v>
      </c>
      <c r="O75" s="364">
        <v>0</v>
      </c>
      <c r="P75" s="364">
        <v>0</v>
      </c>
      <c r="Q75" s="364">
        <v>0</v>
      </c>
      <c r="R75" s="364">
        <v>0</v>
      </c>
      <c r="S75" s="364">
        <v>0</v>
      </c>
      <c r="T75" s="364">
        <v>0</v>
      </c>
      <c r="U75" s="364">
        <v>0</v>
      </c>
      <c r="V75" s="364">
        <v>0</v>
      </c>
      <c r="W75" s="364">
        <v>0</v>
      </c>
      <c r="X75" s="364">
        <v>0</v>
      </c>
      <c r="Y75" s="364">
        <v>0</v>
      </c>
      <c r="Z75" s="364">
        <v>0</v>
      </c>
      <c r="AA75" s="364">
        <v>0</v>
      </c>
      <c r="AB75" s="364">
        <v>0</v>
      </c>
      <c r="AC75" s="364">
        <v>0</v>
      </c>
      <c r="AD75" s="364">
        <v>0</v>
      </c>
      <c r="AE75" s="364">
        <v>0</v>
      </c>
      <c r="AF75" s="364">
        <v>0</v>
      </c>
      <c r="AG75" s="364">
        <v>0</v>
      </c>
      <c r="AH75" s="364">
        <v>13.180025530791923</v>
      </c>
      <c r="AI75" s="364">
        <v>12.542038576964737</v>
      </c>
      <c r="AJ75" s="364">
        <v>14.913269393824864</v>
      </c>
      <c r="AK75" s="364">
        <v>9.3257194392779059</v>
      </c>
      <c r="AL75" s="364">
        <v>14.687050854550252</v>
      </c>
      <c r="AM75" s="364">
        <v>13.104577547626743</v>
      </c>
      <c r="AN75" s="364">
        <v>15.365974397710195</v>
      </c>
      <c r="AO75" s="364">
        <v>14.623179314961847</v>
      </c>
      <c r="AP75" s="364">
        <v>14.52716761522273</v>
      </c>
      <c r="AQ75" s="364">
        <v>24.755315044446711</v>
      </c>
      <c r="AR75" s="364">
        <v>42.346021912586316</v>
      </c>
      <c r="AS75" s="364">
        <v>44.831004301734566</v>
      </c>
      <c r="AT75" s="364">
        <v>48.944223784367303</v>
      </c>
      <c r="AU75" s="364">
        <v>55.999886895045861</v>
      </c>
      <c r="AV75" s="364">
        <v>63.887509127136077</v>
      </c>
      <c r="AW75" s="364">
        <v>69.74753065593201</v>
      </c>
      <c r="AX75" s="364">
        <v>69.123984171744766</v>
      </c>
      <c r="AY75" s="364">
        <v>72.328661541621599</v>
      </c>
      <c r="AZ75" s="364">
        <v>75.531183018756437</v>
      </c>
      <c r="BA75" s="364">
        <v>76.348404805365732</v>
      </c>
      <c r="BB75" s="364">
        <v>77.462435403779153</v>
      </c>
      <c r="BC75" s="364">
        <v>79.88316999455499</v>
      </c>
      <c r="BD75" s="364">
        <v>89.787902122787287</v>
      </c>
      <c r="BE75" s="364">
        <v>98.24220324293789</v>
      </c>
      <c r="BF75" s="364">
        <v>108.30423087650323</v>
      </c>
      <c r="BG75" s="364">
        <v>59.451137013907925</v>
      </c>
      <c r="BH75" s="364">
        <v>0</v>
      </c>
      <c r="BI75" s="364">
        <v>0</v>
      </c>
      <c r="BJ75" s="364">
        <v>0</v>
      </c>
      <c r="BK75" s="364">
        <v>0</v>
      </c>
      <c r="BL75" s="364">
        <v>0</v>
      </c>
      <c r="BM75" s="364">
        <v>0</v>
      </c>
      <c r="BN75" s="364">
        <v>0</v>
      </c>
      <c r="BO75" s="364">
        <v>0</v>
      </c>
      <c r="BP75" s="364">
        <v>0</v>
      </c>
      <c r="BQ75" s="364">
        <v>0</v>
      </c>
      <c r="BR75" s="364">
        <v>0</v>
      </c>
      <c r="BS75" s="364">
        <v>0</v>
      </c>
      <c r="BT75" s="364">
        <v>0</v>
      </c>
      <c r="BU75" s="364">
        <v>0</v>
      </c>
      <c r="BV75" s="364">
        <v>0</v>
      </c>
      <c r="BW75" s="364">
        <v>0</v>
      </c>
      <c r="BX75" s="373">
        <v>0</v>
      </c>
      <c r="BY75" s="373">
        <v>0</v>
      </c>
      <c r="BZ75" s="365">
        <v>0</v>
      </c>
    </row>
    <row r="76" spans="1:78" s="51" customFormat="1" x14ac:dyDescent="0.35">
      <c r="A76" s="44"/>
      <c r="B76" s="265" t="s">
        <v>496</v>
      </c>
      <c r="C76" s="119"/>
      <c r="D76" s="364">
        <v>0</v>
      </c>
      <c r="E76" s="364">
        <v>0</v>
      </c>
      <c r="F76" s="364">
        <v>0</v>
      </c>
      <c r="G76" s="364">
        <v>0</v>
      </c>
      <c r="H76" s="364">
        <v>0</v>
      </c>
      <c r="I76" s="364">
        <v>0</v>
      </c>
      <c r="J76" s="364">
        <v>0</v>
      </c>
      <c r="K76" s="364">
        <v>0</v>
      </c>
      <c r="L76" s="364">
        <v>0</v>
      </c>
      <c r="M76" s="364">
        <v>0</v>
      </c>
      <c r="N76" s="364">
        <v>0</v>
      </c>
      <c r="O76" s="364">
        <v>0</v>
      </c>
      <c r="P76" s="364">
        <v>0</v>
      </c>
      <c r="Q76" s="364">
        <v>0</v>
      </c>
      <c r="R76" s="364">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24.420560788686604</v>
      </c>
      <c r="AI76" s="364">
        <v>23.635707845459905</v>
      </c>
      <c r="AJ76" s="364">
        <v>21.774321910038879</v>
      </c>
      <c r="AK76" s="364">
        <v>23.748701768656854</v>
      </c>
      <c r="AL76" s="364">
        <v>23.078059423196944</v>
      </c>
      <c r="AM76" s="364">
        <v>32.205594178743354</v>
      </c>
      <c r="AN76" s="364">
        <v>32.35171432010263</v>
      </c>
      <c r="AO76" s="364">
        <v>37.270699058926382</v>
      </c>
      <c r="AP76" s="364">
        <v>49.540282871112282</v>
      </c>
      <c r="AQ76" s="364">
        <v>59.356165929990134</v>
      </c>
      <c r="AR76" s="364">
        <v>65.625579820909849</v>
      </c>
      <c r="AS76" s="364">
        <v>85.213155944706529</v>
      </c>
      <c r="AT76" s="364">
        <v>125.85591025569201</v>
      </c>
      <c r="AU76" s="364">
        <v>220.34696615155917</v>
      </c>
      <c r="AV76" s="364">
        <v>311.63206400137949</v>
      </c>
      <c r="AW76" s="364">
        <v>410.44982507388454</v>
      </c>
      <c r="AX76" s="364">
        <v>405.7869227266018</v>
      </c>
      <c r="AY76" s="364">
        <v>458.50083310708328</v>
      </c>
      <c r="AZ76" s="364">
        <v>488.43220284241755</v>
      </c>
      <c r="BA76" s="364">
        <v>524.86718767565401</v>
      </c>
      <c r="BB76" s="364">
        <v>557.6481857918501</v>
      </c>
      <c r="BC76" s="364">
        <v>658.64425522601903</v>
      </c>
      <c r="BD76" s="364">
        <v>827.9322802707004</v>
      </c>
      <c r="BE76" s="364">
        <v>980.29384468754279</v>
      </c>
      <c r="BF76" s="364">
        <v>1099.0128007139836</v>
      </c>
      <c r="BG76" s="364">
        <v>1164.3973969687149</v>
      </c>
      <c r="BH76" s="364">
        <v>1077.1085846532781</v>
      </c>
      <c r="BI76" s="364">
        <v>840.86731239679295</v>
      </c>
      <c r="BJ76" s="364">
        <v>681.58647424722449</v>
      </c>
      <c r="BK76" s="364">
        <v>570.7663169197325</v>
      </c>
      <c r="BL76" s="364">
        <v>489.85148510177476</v>
      </c>
      <c r="BM76" s="364">
        <v>350.09136739824538</v>
      </c>
      <c r="BN76" s="364">
        <v>0</v>
      </c>
      <c r="BO76" s="364">
        <v>0</v>
      </c>
      <c r="BP76" s="364">
        <v>0</v>
      </c>
      <c r="BQ76" s="364">
        <v>0</v>
      </c>
      <c r="BR76" s="364">
        <v>0</v>
      </c>
      <c r="BS76" s="364">
        <v>0</v>
      </c>
      <c r="BT76" s="364">
        <v>0</v>
      </c>
      <c r="BU76" s="364">
        <v>0</v>
      </c>
      <c r="BV76" s="364">
        <v>0</v>
      </c>
      <c r="BW76" s="364">
        <v>0</v>
      </c>
      <c r="BX76" s="373">
        <v>0</v>
      </c>
      <c r="BY76" s="373">
        <v>0</v>
      </c>
      <c r="BZ76" s="365">
        <v>0</v>
      </c>
    </row>
    <row r="77" spans="1:78" s="51" customFormat="1" x14ac:dyDescent="0.35">
      <c r="A77" s="44"/>
      <c r="B77" s="265" t="s">
        <v>512</v>
      </c>
      <c r="C77" s="119"/>
      <c r="D77" s="364">
        <v>0</v>
      </c>
      <c r="E77" s="364">
        <v>0</v>
      </c>
      <c r="F77" s="364">
        <v>0</v>
      </c>
      <c r="G77" s="364">
        <v>0</v>
      </c>
      <c r="H77" s="364">
        <v>0</v>
      </c>
      <c r="I77" s="364">
        <v>0</v>
      </c>
      <c r="J77" s="364">
        <v>0</v>
      </c>
      <c r="K77" s="364">
        <v>0</v>
      </c>
      <c r="L77" s="364">
        <v>0</v>
      </c>
      <c r="M77" s="364">
        <v>0</v>
      </c>
      <c r="N77" s="364">
        <v>0</v>
      </c>
      <c r="O77" s="364">
        <v>0</v>
      </c>
      <c r="P77" s="364">
        <v>0</v>
      </c>
      <c r="Q77" s="364">
        <v>0</v>
      </c>
      <c r="R77" s="364">
        <v>0</v>
      </c>
      <c r="S77" s="364">
        <v>0</v>
      </c>
      <c r="T77" s="364">
        <v>0</v>
      </c>
      <c r="U77" s="364">
        <v>0</v>
      </c>
      <c r="V77" s="364">
        <v>0</v>
      </c>
      <c r="W77" s="364">
        <v>0</v>
      </c>
      <c r="X77" s="364">
        <v>0</v>
      </c>
      <c r="Y77" s="364">
        <v>0</v>
      </c>
      <c r="Z77" s="364">
        <v>0</v>
      </c>
      <c r="AA77" s="364">
        <v>0</v>
      </c>
      <c r="AB77" s="364">
        <v>0</v>
      </c>
      <c r="AC77" s="364">
        <v>0</v>
      </c>
      <c r="AD77" s="364">
        <v>0</v>
      </c>
      <c r="AE77" s="364">
        <v>0</v>
      </c>
      <c r="AF77" s="364">
        <v>0</v>
      </c>
      <c r="AG77" s="364">
        <v>0</v>
      </c>
      <c r="AH77" s="364">
        <v>856.49969062931234</v>
      </c>
      <c r="AI77" s="364">
        <v>778.82386162530986</v>
      </c>
      <c r="AJ77" s="364">
        <v>830.8188477410896</v>
      </c>
      <c r="AK77" s="364">
        <v>910.43730898516253</v>
      </c>
      <c r="AL77" s="364">
        <v>1061.9863255044925</v>
      </c>
      <c r="AM77" s="364">
        <v>1138.0893863591996</v>
      </c>
      <c r="AN77" s="364">
        <v>1215.9140478502345</v>
      </c>
      <c r="AO77" s="364">
        <v>1361.1635440111297</v>
      </c>
      <c r="AP77" s="364">
        <v>1446.3890117571193</v>
      </c>
      <c r="AQ77" s="364">
        <v>1521.0631061016347</v>
      </c>
      <c r="AR77" s="364">
        <v>1634.8376802365879</v>
      </c>
      <c r="AS77" s="364">
        <v>1766.0266242963476</v>
      </c>
      <c r="AT77" s="364">
        <v>1841.3700448457128</v>
      </c>
      <c r="AU77" s="364">
        <v>2090.0869569755946</v>
      </c>
      <c r="AV77" s="364">
        <v>2463.9929085606018</v>
      </c>
      <c r="AW77" s="364">
        <v>2640.1037769177724</v>
      </c>
      <c r="AX77" s="364">
        <v>2489.2427130892206</v>
      </c>
      <c r="AY77" s="364">
        <v>2501.5181150593985</v>
      </c>
      <c r="AZ77" s="364">
        <v>2466.4288925364522</v>
      </c>
      <c r="BA77" s="364">
        <v>2395.6929312388047</v>
      </c>
      <c r="BB77" s="364">
        <v>2337.9079713171272</v>
      </c>
      <c r="BC77" s="364">
        <v>2564.9804274367289</v>
      </c>
      <c r="BD77" s="364">
        <v>3079.7014376173556</v>
      </c>
      <c r="BE77" s="364">
        <v>3385.4803221257621</v>
      </c>
      <c r="BF77" s="364">
        <v>3589.332034120418</v>
      </c>
      <c r="BG77" s="364">
        <v>3616.2678649046388</v>
      </c>
      <c r="BH77" s="364">
        <v>3058.1971832702457</v>
      </c>
      <c r="BI77" s="364">
        <v>2288.6467075584865</v>
      </c>
      <c r="BJ77" s="364">
        <v>1778.4950348713173</v>
      </c>
      <c r="BK77" s="364">
        <v>1462.0755310222016</v>
      </c>
      <c r="BL77" s="364">
        <v>1183.4928514845637</v>
      </c>
      <c r="BM77" s="364">
        <v>631.24323114623564</v>
      </c>
      <c r="BN77" s="364">
        <v>0</v>
      </c>
      <c r="BO77" s="364">
        <v>0</v>
      </c>
      <c r="BP77" s="364">
        <v>0</v>
      </c>
      <c r="BQ77" s="364">
        <v>0</v>
      </c>
      <c r="BR77" s="364">
        <v>0</v>
      </c>
      <c r="BS77" s="364">
        <v>0</v>
      </c>
      <c r="BT77" s="364">
        <v>0</v>
      </c>
      <c r="BU77" s="364">
        <v>0</v>
      </c>
      <c r="BV77" s="364">
        <v>0</v>
      </c>
      <c r="BW77" s="364">
        <v>0</v>
      </c>
      <c r="BX77" s="373">
        <v>0</v>
      </c>
      <c r="BY77" s="373">
        <v>0</v>
      </c>
      <c r="BZ77" s="365">
        <v>0</v>
      </c>
    </row>
    <row r="78" spans="1:78" s="51" customFormat="1" x14ac:dyDescent="0.35">
      <c r="A78" s="44"/>
      <c r="B78" s="265" t="s">
        <v>513</v>
      </c>
      <c r="C78" s="119"/>
      <c r="D78" s="364">
        <v>0</v>
      </c>
      <c r="E78" s="364">
        <v>0</v>
      </c>
      <c r="F78" s="364">
        <v>0</v>
      </c>
      <c r="G78" s="364">
        <v>0</v>
      </c>
      <c r="H78" s="364">
        <v>0</v>
      </c>
      <c r="I78" s="364">
        <v>0</v>
      </c>
      <c r="J78" s="364">
        <v>0</v>
      </c>
      <c r="K78" s="364">
        <v>0</v>
      </c>
      <c r="L78" s="364">
        <v>0</v>
      </c>
      <c r="M78" s="364">
        <v>0</v>
      </c>
      <c r="N78" s="364">
        <v>0</v>
      </c>
      <c r="O78" s="364">
        <v>0</v>
      </c>
      <c r="P78" s="364">
        <v>0</v>
      </c>
      <c r="Q78" s="364">
        <v>0</v>
      </c>
      <c r="R78" s="364">
        <v>0</v>
      </c>
      <c r="S78" s="364">
        <v>0</v>
      </c>
      <c r="T78" s="364">
        <v>0</v>
      </c>
      <c r="U78" s="364">
        <v>0</v>
      </c>
      <c r="V78" s="364">
        <v>0</v>
      </c>
      <c r="W78" s="364">
        <v>0</v>
      </c>
      <c r="X78" s="364">
        <v>0</v>
      </c>
      <c r="Y78" s="364">
        <v>0</v>
      </c>
      <c r="Z78" s="364">
        <v>0</v>
      </c>
      <c r="AA78" s="364">
        <v>0</v>
      </c>
      <c r="AB78" s="364">
        <v>0</v>
      </c>
      <c r="AC78" s="364">
        <v>0</v>
      </c>
      <c r="AD78" s="364">
        <v>0</v>
      </c>
      <c r="AE78" s="364">
        <v>0</v>
      </c>
      <c r="AF78" s="364">
        <v>0</v>
      </c>
      <c r="AG78" s="364">
        <v>0</v>
      </c>
      <c r="AH78" s="364">
        <v>10.897913633756485</v>
      </c>
      <c r="AI78" s="364">
        <v>10.22564560952285</v>
      </c>
      <c r="AJ78" s="364">
        <v>10.23721976057416</v>
      </c>
      <c r="AK78" s="364">
        <v>13.019010037436789</v>
      </c>
      <c r="AL78" s="364">
        <v>16.062233607525059</v>
      </c>
      <c r="AM78" s="364">
        <v>19.689656646124128</v>
      </c>
      <c r="AN78" s="364">
        <v>21.653798054707813</v>
      </c>
      <c r="AO78" s="364">
        <v>26.276768511588855</v>
      </c>
      <c r="AP78" s="364">
        <v>26.637813702805548</v>
      </c>
      <c r="AQ78" s="364">
        <v>25.92658865145588</v>
      </c>
      <c r="AR78" s="364">
        <v>57.377474667942202</v>
      </c>
      <c r="AS78" s="364">
        <v>85.314472268463604</v>
      </c>
      <c r="AT78" s="364">
        <v>62.437737193961198</v>
      </c>
      <c r="AU78" s="364">
        <v>77.250865080999517</v>
      </c>
      <c r="AV78" s="364">
        <v>108.90800144118207</v>
      </c>
      <c r="AW78" s="364">
        <v>114.55599344868011</v>
      </c>
      <c r="AX78" s="364">
        <v>73.091965501316452</v>
      </c>
      <c r="AY78" s="364">
        <v>81.02767215702842</v>
      </c>
      <c r="AZ78" s="364">
        <v>83.347373404118841</v>
      </c>
      <c r="BA78" s="364">
        <v>82.501288915900417</v>
      </c>
      <c r="BB78" s="364">
        <v>70.422383825414087</v>
      </c>
      <c r="BC78" s="364">
        <v>73.881336505066557</v>
      </c>
      <c r="BD78" s="364">
        <v>89.891708097494515</v>
      </c>
      <c r="BE78" s="364">
        <v>90.834986105840954</v>
      </c>
      <c r="BF78" s="364">
        <v>92.466883553168316</v>
      </c>
      <c r="BG78" s="364">
        <v>74.892851227913482</v>
      </c>
      <c r="BH78" s="364">
        <v>42.35289315191423</v>
      </c>
      <c r="BI78" s="364">
        <v>17.06767722192933</v>
      </c>
      <c r="BJ78" s="364">
        <v>15.778311571818712</v>
      </c>
      <c r="BK78" s="364">
        <v>3.0527128584653034</v>
      </c>
      <c r="BL78" s="364">
        <v>0</v>
      </c>
      <c r="BM78" s="364">
        <v>0</v>
      </c>
      <c r="BN78" s="364">
        <v>0</v>
      </c>
      <c r="BO78" s="364">
        <v>0</v>
      </c>
      <c r="BP78" s="364">
        <v>0</v>
      </c>
      <c r="BQ78" s="364">
        <v>0</v>
      </c>
      <c r="BR78" s="364">
        <v>0</v>
      </c>
      <c r="BS78" s="364">
        <v>0</v>
      </c>
      <c r="BT78" s="364">
        <v>0</v>
      </c>
      <c r="BU78" s="364">
        <v>0</v>
      </c>
      <c r="BV78" s="364">
        <v>0</v>
      </c>
      <c r="BW78" s="364">
        <v>0</v>
      </c>
      <c r="BX78" s="373">
        <v>0</v>
      </c>
      <c r="BY78" s="373">
        <v>0</v>
      </c>
      <c r="BZ78" s="365">
        <v>0</v>
      </c>
    </row>
    <row r="79" spans="1:78" s="51" customFormat="1" x14ac:dyDescent="0.35">
      <c r="A79" s="44"/>
      <c r="B79" s="417" t="s">
        <v>514</v>
      </c>
      <c r="C79" s="331"/>
      <c r="D79" s="364">
        <v>0</v>
      </c>
      <c r="E79" s="364">
        <v>0</v>
      </c>
      <c r="F79" s="364">
        <v>0</v>
      </c>
      <c r="G79" s="364">
        <v>0</v>
      </c>
      <c r="H79" s="364">
        <v>0</v>
      </c>
      <c r="I79" s="364">
        <v>0</v>
      </c>
      <c r="J79" s="364">
        <v>0</v>
      </c>
      <c r="K79" s="364">
        <v>0</v>
      </c>
      <c r="L79" s="364">
        <v>0</v>
      </c>
      <c r="M79" s="364">
        <v>0</v>
      </c>
      <c r="N79" s="364">
        <v>0</v>
      </c>
      <c r="O79" s="364">
        <v>0</v>
      </c>
      <c r="P79" s="364">
        <v>0</v>
      </c>
      <c r="Q79" s="364">
        <v>0</v>
      </c>
      <c r="R79" s="364">
        <v>0</v>
      </c>
      <c r="S79" s="364">
        <v>0</v>
      </c>
      <c r="T79" s="364">
        <v>0</v>
      </c>
      <c r="U79" s="364">
        <v>0</v>
      </c>
      <c r="V79" s="364">
        <v>0</v>
      </c>
      <c r="W79" s="364">
        <v>0</v>
      </c>
      <c r="X79" s="364">
        <v>0</v>
      </c>
      <c r="Y79" s="364">
        <v>0</v>
      </c>
      <c r="Z79" s="364">
        <v>0</v>
      </c>
      <c r="AA79" s="364">
        <v>0</v>
      </c>
      <c r="AB79" s="364">
        <v>0</v>
      </c>
      <c r="AC79" s="364">
        <v>0</v>
      </c>
      <c r="AD79" s="364">
        <v>0</v>
      </c>
      <c r="AE79" s="364">
        <v>0</v>
      </c>
      <c r="AF79" s="364">
        <v>0</v>
      </c>
      <c r="AG79" s="364">
        <v>0</v>
      </c>
      <c r="AH79" s="364">
        <v>7.382457622867296</v>
      </c>
      <c r="AI79" s="364">
        <v>8.1203656310916763</v>
      </c>
      <c r="AJ79" s="364">
        <v>8.4894017526712542</v>
      </c>
      <c r="AK79" s="364">
        <v>12.814029879400552</v>
      </c>
      <c r="AL79" s="364">
        <v>17.115494827690636</v>
      </c>
      <c r="AM79" s="364">
        <v>24.338603354236767</v>
      </c>
      <c r="AN79" s="364">
        <v>29.219582917196085</v>
      </c>
      <c r="AO79" s="364">
        <v>30.179258884597097</v>
      </c>
      <c r="AP79" s="364">
        <v>31.252238123763991</v>
      </c>
      <c r="AQ79" s="364">
        <v>40.204999792837377</v>
      </c>
      <c r="AR79" s="364">
        <v>46.97386662375488</v>
      </c>
      <c r="AS79" s="364">
        <v>69.80275003783386</v>
      </c>
      <c r="AT79" s="364">
        <v>107.27613372244198</v>
      </c>
      <c r="AU79" s="364">
        <v>122.82926561149269</v>
      </c>
      <c r="AV79" s="364">
        <v>136.54646808751144</v>
      </c>
      <c r="AW79" s="364">
        <v>147.76586734958678</v>
      </c>
      <c r="AX79" s="364">
        <v>89.296278834785696</v>
      </c>
      <c r="AY79" s="364">
        <v>103.76147757830719</v>
      </c>
      <c r="AZ79" s="364">
        <v>107.66738945737337</v>
      </c>
      <c r="BA79" s="364">
        <v>106.42818576583112</v>
      </c>
      <c r="BB79" s="364">
        <v>106.32533479257015</v>
      </c>
      <c r="BC79" s="364">
        <v>82.926905140252018</v>
      </c>
      <c r="BD79" s="364">
        <v>99.713459704382046</v>
      </c>
      <c r="BE79" s="364">
        <v>116.01783867870968</v>
      </c>
      <c r="BF79" s="364">
        <v>127.83805734195469</v>
      </c>
      <c r="BG79" s="364">
        <v>125.83062840462871</v>
      </c>
      <c r="BH79" s="364">
        <v>106.20013403152977</v>
      </c>
      <c r="BI79" s="364">
        <v>70.538080865434836</v>
      </c>
      <c r="BJ79" s="364">
        <v>55.737443051619124</v>
      </c>
      <c r="BK79" s="364">
        <v>57.822527500655006</v>
      </c>
      <c r="BL79" s="364">
        <v>36.311405139963561</v>
      </c>
      <c r="BM79" s="364">
        <v>34.091443423443494</v>
      </c>
      <c r="BN79" s="364">
        <v>0</v>
      </c>
      <c r="BO79" s="364">
        <v>0</v>
      </c>
      <c r="BP79" s="364">
        <v>0</v>
      </c>
      <c r="BQ79" s="364">
        <v>0</v>
      </c>
      <c r="BR79" s="364">
        <v>0</v>
      </c>
      <c r="BS79" s="364">
        <v>0</v>
      </c>
      <c r="BT79" s="364">
        <v>0</v>
      </c>
      <c r="BU79" s="364">
        <v>0</v>
      </c>
      <c r="BV79" s="364">
        <v>0</v>
      </c>
      <c r="BW79" s="364">
        <v>0</v>
      </c>
      <c r="BX79" s="373">
        <v>0</v>
      </c>
      <c r="BY79" s="373">
        <v>0</v>
      </c>
      <c r="BZ79" s="365">
        <v>0</v>
      </c>
    </row>
    <row r="80" spans="1:78" s="51" customFormat="1" ht="25.5" customHeight="1" x14ac:dyDescent="0.35">
      <c r="A80" s="44"/>
      <c r="B80" s="331" t="s">
        <v>515</v>
      </c>
      <c r="C80" s="331"/>
      <c r="D80" s="364">
        <v>0</v>
      </c>
      <c r="E80" s="364">
        <v>0</v>
      </c>
      <c r="F80" s="364">
        <v>0</v>
      </c>
      <c r="G80" s="364">
        <v>0</v>
      </c>
      <c r="H80" s="364">
        <v>0</v>
      </c>
      <c r="I80" s="364">
        <v>0</v>
      </c>
      <c r="J80" s="364">
        <v>0</v>
      </c>
      <c r="K80" s="364">
        <v>0</v>
      </c>
      <c r="L80" s="364">
        <v>0</v>
      </c>
      <c r="M80" s="364">
        <v>0</v>
      </c>
      <c r="N80" s="364">
        <v>0</v>
      </c>
      <c r="O80" s="364">
        <v>0</v>
      </c>
      <c r="P80" s="364">
        <v>0</v>
      </c>
      <c r="Q80" s="364">
        <v>0</v>
      </c>
      <c r="R80" s="364">
        <v>0</v>
      </c>
      <c r="S80" s="364">
        <v>0</v>
      </c>
      <c r="T80" s="364">
        <v>0</v>
      </c>
      <c r="U80" s="364">
        <v>0</v>
      </c>
      <c r="V80" s="364">
        <v>0</v>
      </c>
      <c r="W80" s="364">
        <v>0</v>
      </c>
      <c r="X80" s="364">
        <v>0</v>
      </c>
      <c r="Y80" s="364">
        <v>0</v>
      </c>
      <c r="Z80" s="364">
        <v>0</v>
      </c>
      <c r="AA80" s="364">
        <v>0</v>
      </c>
      <c r="AB80" s="364">
        <v>0</v>
      </c>
      <c r="AC80" s="364">
        <v>0</v>
      </c>
      <c r="AD80" s="364">
        <v>0</v>
      </c>
      <c r="AE80" s="364">
        <v>0</v>
      </c>
      <c r="AF80" s="364">
        <v>0</v>
      </c>
      <c r="AG80" s="364">
        <v>0</v>
      </c>
      <c r="AH80" s="364">
        <v>0</v>
      </c>
      <c r="AI80" s="364">
        <v>0</v>
      </c>
      <c r="AJ80" s="364">
        <v>0</v>
      </c>
      <c r="AK80" s="364">
        <v>0</v>
      </c>
      <c r="AL80" s="364">
        <v>0</v>
      </c>
      <c r="AM80" s="364">
        <v>0</v>
      </c>
      <c r="AN80" s="364">
        <v>0</v>
      </c>
      <c r="AO80" s="364">
        <v>0</v>
      </c>
      <c r="AP80" s="364">
        <v>0</v>
      </c>
      <c r="AQ80" s="364">
        <v>0</v>
      </c>
      <c r="AR80" s="364">
        <v>0</v>
      </c>
      <c r="AS80" s="364">
        <v>0</v>
      </c>
      <c r="AT80" s="364">
        <v>0</v>
      </c>
      <c r="AU80" s="364">
        <v>0</v>
      </c>
      <c r="AV80" s="364">
        <v>0</v>
      </c>
      <c r="AW80" s="364">
        <v>0</v>
      </c>
      <c r="AX80" s="364">
        <v>0</v>
      </c>
      <c r="AY80" s="364">
        <v>0</v>
      </c>
      <c r="AZ80" s="364">
        <v>0</v>
      </c>
      <c r="BA80" s="364">
        <v>0</v>
      </c>
      <c r="BB80" s="364">
        <v>0</v>
      </c>
      <c r="BC80" s="364">
        <v>0</v>
      </c>
      <c r="BD80" s="364">
        <v>0</v>
      </c>
      <c r="BE80" s="364">
        <v>0</v>
      </c>
      <c r="BF80" s="364">
        <v>0</v>
      </c>
      <c r="BG80" s="364">
        <v>0</v>
      </c>
      <c r="BH80" s="364">
        <v>0</v>
      </c>
      <c r="BI80" s="364">
        <v>0</v>
      </c>
      <c r="BJ80" s="364">
        <v>0</v>
      </c>
      <c r="BK80" s="364">
        <v>0</v>
      </c>
      <c r="BL80" s="364">
        <v>0</v>
      </c>
      <c r="BM80" s="364">
        <v>0</v>
      </c>
      <c r="BN80" s="364">
        <v>0</v>
      </c>
      <c r="BO80" s="364">
        <v>0</v>
      </c>
      <c r="BP80" s="364">
        <v>0</v>
      </c>
      <c r="BQ80" s="364">
        <v>0</v>
      </c>
      <c r="BR80" s="364">
        <v>0</v>
      </c>
      <c r="BS80" s="364">
        <v>0</v>
      </c>
      <c r="BT80" s="364">
        <v>0</v>
      </c>
      <c r="BU80" s="364">
        <v>0</v>
      </c>
      <c r="BV80" s="364">
        <v>0</v>
      </c>
      <c r="BW80" s="364">
        <v>0</v>
      </c>
      <c r="BX80" s="373">
        <v>0</v>
      </c>
      <c r="BY80" s="373">
        <v>0</v>
      </c>
      <c r="BZ80" s="365">
        <v>0</v>
      </c>
    </row>
    <row r="81" spans="1:78" s="51" customFormat="1" x14ac:dyDescent="0.35">
      <c r="A81" s="44"/>
      <c r="B81" s="417" t="s">
        <v>516</v>
      </c>
      <c r="C81" s="331"/>
      <c r="D81" s="364">
        <v>0</v>
      </c>
      <c r="E81" s="364">
        <v>0</v>
      </c>
      <c r="F81" s="364">
        <v>0</v>
      </c>
      <c r="G81" s="364">
        <v>0</v>
      </c>
      <c r="H81" s="364">
        <v>0</v>
      </c>
      <c r="I81" s="364">
        <v>0</v>
      </c>
      <c r="J81" s="364">
        <v>0</v>
      </c>
      <c r="K81" s="364">
        <v>0</v>
      </c>
      <c r="L81" s="364">
        <v>0</v>
      </c>
      <c r="M81" s="364">
        <v>0</v>
      </c>
      <c r="N81" s="364">
        <v>0</v>
      </c>
      <c r="O81" s="364">
        <v>0</v>
      </c>
      <c r="P81" s="364">
        <v>0</v>
      </c>
      <c r="Q81" s="364">
        <v>0</v>
      </c>
      <c r="R81" s="364">
        <v>0</v>
      </c>
      <c r="S81" s="364">
        <v>0</v>
      </c>
      <c r="T81" s="364">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31.863843976828335</v>
      </c>
      <c r="AJ81" s="364">
        <v>48.135625294673808</v>
      </c>
      <c r="AK81" s="364">
        <v>55.657316085223421</v>
      </c>
      <c r="AL81" s="364">
        <v>87.961064442027336</v>
      </c>
      <c r="AM81" s="364">
        <v>223.92938811490424</v>
      </c>
      <c r="AN81" s="364">
        <v>407.25174289427287</v>
      </c>
      <c r="AO81" s="364">
        <v>670.64142182860064</v>
      </c>
      <c r="AP81" s="364">
        <v>925.26067551449864</v>
      </c>
      <c r="AQ81" s="364">
        <v>1176.3469593076879</v>
      </c>
      <c r="AR81" s="364">
        <v>1445.3484999462091</v>
      </c>
      <c r="AS81" s="364">
        <v>1689.5989124667278</v>
      </c>
      <c r="AT81" s="364">
        <v>1807.5052384199394</v>
      </c>
      <c r="AU81" s="364">
        <v>2169.0874044697066</v>
      </c>
      <c r="AV81" s="364">
        <v>2551.594201272992</v>
      </c>
      <c r="AW81" s="364">
        <v>2726.6032224432652</v>
      </c>
      <c r="AX81" s="364">
        <v>2709.0740577967531</v>
      </c>
      <c r="AY81" s="364">
        <v>2315.4115715714647</v>
      </c>
      <c r="AZ81" s="364">
        <v>2117.5661590306572</v>
      </c>
      <c r="BA81" s="364">
        <v>1922.233815753636</v>
      </c>
      <c r="BB81" s="364">
        <v>1722.9304489217141</v>
      </c>
      <c r="BC81" s="364">
        <v>1615.0700873016783</v>
      </c>
      <c r="BD81" s="364">
        <v>1532.6553326395542</v>
      </c>
      <c r="BE81" s="364">
        <v>1484.8062137413715</v>
      </c>
      <c r="BF81" s="364">
        <v>834.44725780206159</v>
      </c>
      <c r="BG81" s="364">
        <v>321.38447573978306</v>
      </c>
      <c r="BH81" s="364">
        <v>0</v>
      </c>
      <c r="BI81" s="364">
        <v>0</v>
      </c>
      <c r="BJ81" s="364">
        <v>0</v>
      </c>
      <c r="BK81" s="364">
        <v>0</v>
      </c>
      <c r="BL81" s="364">
        <v>0</v>
      </c>
      <c r="BM81" s="364">
        <v>0</v>
      </c>
      <c r="BN81" s="364">
        <v>0</v>
      </c>
      <c r="BO81" s="364">
        <v>0</v>
      </c>
      <c r="BP81" s="364">
        <v>0</v>
      </c>
      <c r="BQ81" s="364">
        <v>0</v>
      </c>
      <c r="BR81" s="364">
        <v>0</v>
      </c>
      <c r="BS81" s="364">
        <v>0</v>
      </c>
      <c r="BT81" s="364">
        <v>0</v>
      </c>
      <c r="BU81" s="364">
        <v>0</v>
      </c>
      <c r="BV81" s="364">
        <v>0</v>
      </c>
      <c r="BW81" s="364">
        <v>0</v>
      </c>
      <c r="BX81" s="373">
        <v>0</v>
      </c>
      <c r="BY81" s="373">
        <v>0</v>
      </c>
      <c r="BZ81" s="365">
        <v>0</v>
      </c>
    </row>
    <row r="82" spans="1:78" s="51" customFormat="1" x14ac:dyDescent="0.35">
      <c r="A82" s="44"/>
      <c r="B82" s="417" t="s">
        <v>517</v>
      </c>
      <c r="C82" s="331"/>
      <c r="D82" s="364">
        <v>0</v>
      </c>
      <c r="E82" s="364">
        <v>0</v>
      </c>
      <c r="F82" s="364">
        <v>0</v>
      </c>
      <c r="G82" s="364">
        <v>0</v>
      </c>
      <c r="H82" s="364">
        <v>0</v>
      </c>
      <c r="I82" s="364">
        <v>0</v>
      </c>
      <c r="J82" s="364">
        <v>0</v>
      </c>
      <c r="K82" s="364">
        <v>0</v>
      </c>
      <c r="L82" s="364">
        <v>0</v>
      </c>
      <c r="M82" s="364">
        <v>0</v>
      </c>
      <c r="N82" s="364">
        <v>0</v>
      </c>
      <c r="O82" s="364">
        <v>0</v>
      </c>
      <c r="P82" s="364">
        <v>0</v>
      </c>
      <c r="Q82" s="364">
        <v>0</v>
      </c>
      <c r="R82" s="364">
        <v>0</v>
      </c>
      <c r="S82" s="364">
        <v>0</v>
      </c>
      <c r="T82" s="364">
        <v>0</v>
      </c>
      <c r="U82" s="364">
        <v>0</v>
      </c>
      <c r="V82" s="364">
        <v>0</v>
      </c>
      <c r="W82" s="364">
        <v>0</v>
      </c>
      <c r="X82" s="364">
        <v>0</v>
      </c>
      <c r="Y82" s="364">
        <v>0</v>
      </c>
      <c r="Z82" s="364">
        <v>0</v>
      </c>
      <c r="AA82" s="364">
        <v>0</v>
      </c>
      <c r="AB82" s="364">
        <v>0</v>
      </c>
      <c r="AC82" s="364">
        <v>0</v>
      </c>
      <c r="AD82" s="364">
        <v>0</v>
      </c>
      <c r="AE82" s="364">
        <v>0</v>
      </c>
      <c r="AF82" s="364">
        <v>0</v>
      </c>
      <c r="AG82" s="364">
        <v>0</v>
      </c>
      <c r="AH82" s="364">
        <v>0</v>
      </c>
      <c r="AI82" s="364">
        <v>8.3639435721122872</v>
      </c>
      <c r="AJ82" s="364">
        <v>12.635125067326136</v>
      </c>
      <c r="AK82" s="364">
        <v>14.609494430444503</v>
      </c>
      <c r="AL82" s="364">
        <v>23.088908546974363</v>
      </c>
      <c r="AM82" s="364">
        <v>58.779247340424597</v>
      </c>
      <c r="AN82" s="364">
        <v>106.89955046507011</v>
      </c>
      <c r="AO82" s="364">
        <v>176.03673346425617</v>
      </c>
      <c r="AP82" s="364">
        <v>242.87176666837541</v>
      </c>
      <c r="AQ82" s="364">
        <v>308.77943025425014</v>
      </c>
      <c r="AR82" s="364">
        <v>379.38967138987766</v>
      </c>
      <c r="AS82" s="364">
        <v>443.50298644603924</v>
      </c>
      <c r="AT82" s="364">
        <v>449.59519295714608</v>
      </c>
      <c r="AU82" s="364">
        <v>544.35896319188146</v>
      </c>
      <c r="AV82" s="364">
        <v>641.82782716155873</v>
      </c>
      <c r="AW82" s="364">
        <v>744.58408463563569</v>
      </c>
      <c r="AX82" s="364">
        <v>761.47150804201954</v>
      </c>
      <c r="AY82" s="364">
        <v>742.04628880856296</v>
      </c>
      <c r="AZ82" s="364">
        <v>725.72886382118929</v>
      </c>
      <c r="BA82" s="364">
        <v>730.38068867611776</v>
      </c>
      <c r="BB82" s="364">
        <v>723.47732520999602</v>
      </c>
      <c r="BC82" s="364">
        <v>720.67400478878324</v>
      </c>
      <c r="BD82" s="364">
        <v>690.03203772674033</v>
      </c>
      <c r="BE82" s="364">
        <v>686.988120409315</v>
      </c>
      <c r="BF82" s="364">
        <v>201.94646834199688</v>
      </c>
      <c r="BG82" s="364">
        <v>87.277046333552121</v>
      </c>
      <c r="BH82" s="364">
        <v>0</v>
      </c>
      <c r="BI82" s="364">
        <v>0</v>
      </c>
      <c r="BJ82" s="364">
        <v>0</v>
      </c>
      <c r="BK82" s="364">
        <v>0</v>
      </c>
      <c r="BL82" s="364">
        <v>0</v>
      </c>
      <c r="BM82" s="364">
        <v>0</v>
      </c>
      <c r="BN82" s="364">
        <v>0</v>
      </c>
      <c r="BO82" s="364">
        <v>0</v>
      </c>
      <c r="BP82" s="364">
        <v>0</v>
      </c>
      <c r="BQ82" s="364">
        <v>0</v>
      </c>
      <c r="BR82" s="364">
        <v>0</v>
      </c>
      <c r="BS82" s="364">
        <v>0</v>
      </c>
      <c r="BT82" s="364">
        <v>0</v>
      </c>
      <c r="BU82" s="364">
        <v>0</v>
      </c>
      <c r="BV82" s="364">
        <v>0</v>
      </c>
      <c r="BW82" s="364">
        <v>0</v>
      </c>
      <c r="BX82" s="373">
        <v>0</v>
      </c>
      <c r="BY82" s="373">
        <v>0</v>
      </c>
      <c r="BZ82" s="365">
        <v>0</v>
      </c>
    </row>
    <row r="83" spans="1:78" s="51" customFormat="1" ht="25.5" customHeight="1" x14ac:dyDescent="0.35">
      <c r="A83" s="44"/>
      <c r="B83" s="119" t="s">
        <v>505</v>
      </c>
      <c r="C83" s="238"/>
      <c r="D83" s="364">
        <v>0</v>
      </c>
      <c r="E83" s="364">
        <v>0</v>
      </c>
      <c r="F83" s="364">
        <v>0</v>
      </c>
      <c r="G83" s="364">
        <v>0</v>
      </c>
      <c r="H83" s="364">
        <v>0</v>
      </c>
      <c r="I83" s="364">
        <v>0</v>
      </c>
      <c r="J83" s="364">
        <v>0</v>
      </c>
      <c r="K83" s="364">
        <v>0</v>
      </c>
      <c r="L83" s="364">
        <v>0</v>
      </c>
      <c r="M83" s="364">
        <v>0</v>
      </c>
      <c r="N83" s="364">
        <v>0</v>
      </c>
      <c r="O83" s="364">
        <v>0</v>
      </c>
      <c r="P83" s="364">
        <v>0</v>
      </c>
      <c r="Q83" s="364">
        <v>0</v>
      </c>
      <c r="R83" s="364">
        <v>0</v>
      </c>
      <c r="S83" s="364">
        <v>0</v>
      </c>
      <c r="T83" s="364">
        <v>0</v>
      </c>
      <c r="U83" s="364">
        <v>0</v>
      </c>
      <c r="V83" s="364">
        <v>0</v>
      </c>
      <c r="W83" s="364">
        <v>0</v>
      </c>
      <c r="X83" s="364">
        <v>0</v>
      </c>
      <c r="Y83" s="364">
        <v>0</v>
      </c>
      <c r="Z83" s="364">
        <v>0</v>
      </c>
      <c r="AA83" s="364">
        <v>0</v>
      </c>
      <c r="AB83" s="364">
        <v>0</v>
      </c>
      <c r="AC83" s="364">
        <v>0</v>
      </c>
      <c r="AD83" s="364">
        <v>0</v>
      </c>
      <c r="AE83" s="364">
        <v>0</v>
      </c>
      <c r="AF83" s="364">
        <v>0</v>
      </c>
      <c r="AG83" s="364">
        <v>0</v>
      </c>
      <c r="AH83" s="364">
        <v>5988.1519041151214</v>
      </c>
      <c r="AI83" s="364">
        <v>5482.7237862331031</v>
      </c>
      <c r="AJ83" s="364">
        <v>5912.0296251610807</v>
      </c>
      <c r="AK83" s="364">
        <v>8119.4383172000171</v>
      </c>
      <c r="AL83" s="364">
        <v>10870.178982463447</v>
      </c>
      <c r="AM83" s="364">
        <v>12518.113935848109</v>
      </c>
      <c r="AN83" s="364">
        <v>13494.490431533643</v>
      </c>
      <c r="AO83" s="364">
        <v>14417.567213003947</v>
      </c>
      <c r="AP83" s="364">
        <v>14530.22291764609</v>
      </c>
      <c r="AQ83" s="364">
        <v>13265.895606998925</v>
      </c>
      <c r="AR83" s="364">
        <v>11184.551907005845</v>
      </c>
      <c r="AS83" s="364">
        <v>9947.0223157920627</v>
      </c>
      <c r="AT83" s="364">
        <v>10760.399935179146</v>
      </c>
      <c r="AU83" s="364">
        <v>13428.055294341366</v>
      </c>
      <c r="AV83" s="364">
        <v>16899.668075750396</v>
      </c>
      <c r="AW83" s="364">
        <v>17829.974340216933</v>
      </c>
      <c r="AX83" s="364">
        <v>18160.329732381066</v>
      </c>
      <c r="AY83" s="364">
        <v>18471.178048533569</v>
      </c>
      <c r="AZ83" s="364">
        <v>15042.109731822937</v>
      </c>
      <c r="BA83" s="364">
        <v>11854.700308226256</v>
      </c>
      <c r="BB83" s="364">
        <v>11593.112670693901</v>
      </c>
      <c r="BC83" s="364">
        <v>11741.082452151717</v>
      </c>
      <c r="BD83" s="364">
        <v>12248.66608962552</v>
      </c>
      <c r="BE83" s="364">
        <v>12965.506557016875</v>
      </c>
      <c r="BF83" s="364">
        <v>13489.146462862831</v>
      </c>
      <c r="BG83" s="364">
        <v>11823.052959753904</v>
      </c>
      <c r="BH83" s="364">
        <v>8822.4399115472715</v>
      </c>
      <c r="BI83" s="364">
        <v>8436.337512308075</v>
      </c>
      <c r="BJ83" s="364">
        <v>8383.6261976935966</v>
      </c>
      <c r="BK83" s="364">
        <v>8785.0846119025555</v>
      </c>
      <c r="BL83" s="364">
        <v>8490.2518789115857</v>
      </c>
      <c r="BM83" s="364">
        <v>8678.4102005531149</v>
      </c>
      <c r="BN83" s="364">
        <v>0</v>
      </c>
      <c r="BO83" s="364">
        <v>0</v>
      </c>
      <c r="BP83" s="364">
        <v>0</v>
      </c>
      <c r="BQ83" s="364">
        <v>0</v>
      </c>
      <c r="BR83" s="364">
        <v>0</v>
      </c>
      <c r="BS83" s="364">
        <v>0</v>
      </c>
      <c r="BT83" s="364">
        <v>0</v>
      </c>
      <c r="BU83" s="364">
        <v>0</v>
      </c>
      <c r="BV83" s="364">
        <v>0</v>
      </c>
      <c r="BW83" s="364">
        <v>0</v>
      </c>
      <c r="BX83" s="373">
        <v>0</v>
      </c>
      <c r="BY83" s="373">
        <v>0</v>
      </c>
      <c r="BZ83" s="365">
        <v>0</v>
      </c>
    </row>
    <row r="84" spans="1:78" s="51" customFormat="1" x14ac:dyDescent="0.35">
      <c r="A84" s="44"/>
      <c r="B84" s="265" t="s">
        <v>510</v>
      </c>
      <c r="C84" s="119"/>
      <c r="D84" s="364">
        <v>0</v>
      </c>
      <c r="E84" s="364">
        <v>0</v>
      </c>
      <c r="F84" s="364">
        <v>0</v>
      </c>
      <c r="G84" s="364">
        <v>0</v>
      </c>
      <c r="H84" s="364">
        <v>0</v>
      </c>
      <c r="I84" s="364">
        <v>0</v>
      </c>
      <c r="J84" s="364">
        <v>0</v>
      </c>
      <c r="K84" s="364">
        <v>0</v>
      </c>
      <c r="L84" s="364">
        <v>0</v>
      </c>
      <c r="M84" s="364">
        <v>0</v>
      </c>
      <c r="N84" s="364">
        <v>0</v>
      </c>
      <c r="O84" s="364">
        <v>0</v>
      </c>
      <c r="P84" s="364">
        <v>0</v>
      </c>
      <c r="Q84" s="364">
        <v>0</v>
      </c>
      <c r="R84" s="364">
        <v>0</v>
      </c>
      <c r="S84" s="364">
        <v>0</v>
      </c>
      <c r="T84" s="364">
        <v>0</v>
      </c>
      <c r="U84" s="364">
        <v>0</v>
      </c>
      <c r="V84" s="364">
        <v>0</v>
      </c>
      <c r="W84" s="364">
        <v>0</v>
      </c>
      <c r="X84" s="364">
        <v>0</v>
      </c>
      <c r="Y84" s="364">
        <v>0</v>
      </c>
      <c r="Z84" s="364">
        <v>0</v>
      </c>
      <c r="AA84" s="364">
        <v>0</v>
      </c>
      <c r="AB84" s="364">
        <v>0</v>
      </c>
      <c r="AC84" s="364">
        <v>0</v>
      </c>
      <c r="AD84" s="364">
        <v>0</v>
      </c>
      <c r="AE84" s="364">
        <v>0</v>
      </c>
      <c r="AF84" s="364">
        <v>0</v>
      </c>
      <c r="AG84" s="364">
        <v>0</v>
      </c>
      <c r="AH84" s="364">
        <v>1982.0891288165344</v>
      </c>
      <c r="AI84" s="364">
        <v>1722.0580674324331</v>
      </c>
      <c r="AJ84" s="364">
        <v>2230.3279501756169</v>
      </c>
      <c r="AK84" s="364">
        <v>3864.5679286187665</v>
      </c>
      <c r="AL84" s="364">
        <v>6291.1531257594315</v>
      </c>
      <c r="AM84" s="364">
        <v>7680.8978529644373</v>
      </c>
      <c r="AN84" s="364">
        <v>8279.2741234099376</v>
      </c>
      <c r="AO84" s="364">
        <v>8870.3570999558433</v>
      </c>
      <c r="AP84" s="364">
        <v>8788.3966085356897</v>
      </c>
      <c r="AQ84" s="364">
        <v>7633.3015059851696</v>
      </c>
      <c r="AR84" s="364">
        <v>5427.2990906995146</v>
      </c>
      <c r="AS84" s="364">
        <v>4394.2174722089976</v>
      </c>
      <c r="AT84" s="364">
        <v>4575.9127774550388</v>
      </c>
      <c r="AU84" s="364">
        <v>6138.4267075496164</v>
      </c>
      <c r="AV84" s="364">
        <v>7679.7022438030654</v>
      </c>
      <c r="AW84" s="364">
        <v>7992.9575459210837</v>
      </c>
      <c r="AX84" s="364">
        <v>6938.7986135956753</v>
      </c>
      <c r="AY84" s="364">
        <v>6425.4757260359511</v>
      </c>
      <c r="AZ84" s="364">
        <v>3103.3635284625084</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v>0</v>
      </c>
      <c r="BU84" s="364">
        <v>0</v>
      </c>
      <c r="BV84" s="364">
        <v>0</v>
      </c>
      <c r="BW84" s="364">
        <v>0</v>
      </c>
      <c r="BX84" s="373">
        <v>0</v>
      </c>
      <c r="BY84" s="373">
        <v>0</v>
      </c>
      <c r="BZ84" s="365">
        <v>0</v>
      </c>
    </row>
    <row r="85" spans="1:78" s="51" customFormat="1" x14ac:dyDescent="0.35">
      <c r="A85" s="44"/>
      <c r="B85" s="265" t="s">
        <v>511</v>
      </c>
      <c r="C85" s="119"/>
      <c r="D85" s="364">
        <v>0</v>
      </c>
      <c r="E85" s="364">
        <v>0</v>
      </c>
      <c r="F85" s="364">
        <v>0</v>
      </c>
      <c r="G85" s="364">
        <v>0</v>
      </c>
      <c r="H85" s="364">
        <v>0</v>
      </c>
      <c r="I85" s="364">
        <v>0</v>
      </c>
      <c r="J85" s="364">
        <v>0</v>
      </c>
      <c r="K85" s="364">
        <v>0</v>
      </c>
      <c r="L85" s="364">
        <v>0</v>
      </c>
      <c r="M85" s="364">
        <v>0</v>
      </c>
      <c r="N85" s="364">
        <v>0</v>
      </c>
      <c r="O85" s="364">
        <v>0</v>
      </c>
      <c r="P85" s="364">
        <v>0</v>
      </c>
      <c r="Q85" s="364">
        <v>0</v>
      </c>
      <c r="R85" s="364">
        <v>0</v>
      </c>
      <c r="S85" s="364">
        <v>0</v>
      </c>
      <c r="T85" s="364">
        <v>0</v>
      </c>
      <c r="U85" s="364">
        <v>0</v>
      </c>
      <c r="V85" s="364">
        <v>0</v>
      </c>
      <c r="W85" s="364">
        <v>0</v>
      </c>
      <c r="X85" s="364">
        <v>0</v>
      </c>
      <c r="Y85" s="364">
        <v>0</v>
      </c>
      <c r="Z85" s="364">
        <v>0</v>
      </c>
      <c r="AA85" s="364">
        <v>0</v>
      </c>
      <c r="AB85" s="364">
        <v>0</v>
      </c>
      <c r="AC85" s="364">
        <v>0</v>
      </c>
      <c r="AD85" s="364">
        <v>0</v>
      </c>
      <c r="AE85" s="364">
        <v>0</v>
      </c>
      <c r="AF85" s="364">
        <v>0</v>
      </c>
      <c r="AG85" s="364">
        <v>0</v>
      </c>
      <c r="AH85" s="364">
        <v>2624.7231872662878</v>
      </c>
      <c r="AI85" s="364">
        <v>2465.8080605001019</v>
      </c>
      <c r="AJ85" s="364">
        <v>2398.1664949724991</v>
      </c>
      <c r="AK85" s="364">
        <v>2758.3068602078547</v>
      </c>
      <c r="AL85" s="364">
        <v>2576.7884124636944</v>
      </c>
      <c r="AM85" s="364">
        <v>2440.5430143711119</v>
      </c>
      <c r="AN85" s="364">
        <v>2634.0117217293109</v>
      </c>
      <c r="AO85" s="364">
        <v>2650.3553727257095</v>
      </c>
      <c r="AP85" s="364">
        <v>2466.4863582755393</v>
      </c>
      <c r="AQ85" s="364">
        <v>2282.6368272432319</v>
      </c>
      <c r="AR85" s="364">
        <v>2365.4063900764718</v>
      </c>
      <c r="AS85" s="364">
        <v>2223.0204114499174</v>
      </c>
      <c r="AT85" s="364">
        <v>2257.6552636748106</v>
      </c>
      <c r="AU85" s="364">
        <v>2430.6768179756436</v>
      </c>
      <c r="AV85" s="364">
        <v>3523.9232848717443</v>
      </c>
      <c r="AW85" s="364">
        <v>3541.9850686595187</v>
      </c>
      <c r="AX85" s="364">
        <v>3533.993499943314</v>
      </c>
      <c r="AY85" s="364">
        <v>3613.2805746764352</v>
      </c>
      <c r="AZ85" s="364">
        <v>3489.9151069990999</v>
      </c>
      <c r="BA85" s="364">
        <v>3580.5650394860254</v>
      </c>
      <c r="BB85" s="364">
        <v>3475.6366584583511</v>
      </c>
      <c r="BC85" s="364">
        <v>3793.0594207583567</v>
      </c>
      <c r="BD85" s="364">
        <v>4200.6453464168098</v>
      </c>
      <c r="BE85" s="364">
        <v>4718.6348898650867</v>
      </c>
      <c r="BF85" s="364">
        <v>5212.0990398214972</v>
      </c>
      <c r="BG85" s="364">
        <v>2997.485322248875</v>
      </c>
      <c r="BH85" s="364">
        <v>168.18915778300075</v>
      </c>
      <c r="BI85" s="364">
        <v>104.79837725108429</v>
      </c>
      <c r="BJ85" s="364">
        <v>106.42711404221832</v>
      </c>
      <c r="BK85" s="364">
        <v>106.13475807635533</v>
      </c>
      <c r="BL85" s="364">
        <v>105.93548749339649</v>
      </c>
      <c r="BM85" s="364">
        <v>111.41285351951865</v>
      </c>
      <c r="BN85" s="364">
        <v>0</v>
      </c>
      <c r="BO85" s="364">
        <v>0</v>
      </c>
      <c r="BP85" s="364">
        <v>0</v>
      </c>
      <c r="BQ85" s="364">
        <v>0</v>
      </c>
      <c r="BR85" s="364">
        <v>0</v>
      </c>
      <c r="BS85" s="364">
        <v>0</v>
      </c>
      <c r="BT85" s="364">
        <v>0</v>
      </c>
      <c r="BU85" s="364">
        <v>0</v>
      </c>
      <c r="BV85" s="364">
        <v>0</v>
      </c>
      <c r="BW85" s="364">
        <v>0</v>
      </c>
      <c r="BX85" s="373">
        <v>0</v>
      </c>
      <c r="BY85" s="373">
        <v>0</v>
      </c>
      <c r="BZ85" s="365">
        <v>0</v>
      </c>
    </row>
    <row r="86" spans="1:78" s="51" customFormat="1" x14ac:dyDescent="0.35">
      <c r="A86" s="44"/>
      <c r="B86" s="265" t="s">
        <v>496</v>
      </c>
      <c r="C86" s="119"/>
      <c r="D86" s="364">
        <v>0</v>
      </c>
      <c r="E86" s="364">
        <v>0</v>
      </c>
      <c r="F86" s="364">
        <v>0</v>
      </c>
      <c r="G86" s="364">
        <v>0</v>
      </c>
      <c r="H86" s="364">
        <v>0</v>
      </c>
      <c r="I86" s="364">
        <v>0</v>
      </c>
      <c r="J86" s="364">
        <v>0</v>
      </c>
      <c r="K86" s="364">
        <v>0</v>
      </c>
      <c r="L86" s="364">
        <v>0</v>
      </c>
      <c r="M86" s="364">
        <v>0</v>
      </c>
      <c r="N86" s="364">
        <v>0</v>
      </c>
      <c r="O86" s="364">
        <v>0</v>
      </c>
      <c r="P86" s="364">
        <v>0</v>
      </c>
      <c r="Q86" s="364">
        <v>0</v>
      </c>
      <c r="R86" s="364">
        <v>0</v>
      </c>
      <c r="S86" s="364">
        <v>0</v>
      </c>
      <c r="T86" s="364">
        <v>0</v>
      </c>
      <c r="U86" s="364">
        <v>0</v>
      </c>
      <c r="V86" s="364">
        <v>0</v>
      </c>
      <c r="W86" s="364">
        <v>0</v>
      </c>
      <c r="X86" s="364">
        <v>0</v>
      </c>
      <c r="Y86" s="364">
        <v>0</v>
      </c>
      <c r="Z86" s="364">
        <v>0</v>
      </c>
      <c r="AA86" s="364">
        <v>0</v>
      </c>
      <c r="AB86" s="364">
        <v>0</v>
      </c>
      <c r="AC86" s="364">
        <v>0</v>
      </c>
      <c r="AD86" s="364">
        <v>0</v>
      </c>
      <c r="AE86" s="364">
        <v>0</v>
      </c>
      <c r="AF86" s="364">
        <v>0</v>
      </c>
      <c r="AG86" s="364">
        <v>0</v>
      </c>
      <c r="AH86" s="364">
        <v>441.09177088138631</v>
      </c>
      <c r="AI86" s="364">
        <v>418.55156913056277</v>
      </c>
      <c r="AJ86" s="364">
        <v>407.86656954607901</v>
      </c>
      <c r="AK86" s="364">
        <v>422.95869022984891</v>
      </c>
      <c r="AL86" s="364">
        <v>517.62520258937582</v>
      </c>
      <c r="AM86" s="364">
        <v>542.39123599132847</v>
      </c>
      <c r="AN86" s="364">
        <v>554.85298124994029</v>
      </c>
      <c r="AO86" s="364">
        <v>592.01000828697727</v>
      </c>
      <c r="AP86" s="364">
        <v>670.12908281920045</v>
      </c>
      <c r="AQ86" s="364">
        <v>625.63750204722055</v>
      </c>
      <c r="AR86" s="364">
        <v>781.17554729523886</v>
      </c>
      <c r="AS86" s="364">
        <v>830.29176424689035</v>
      </c>
      <c r="AT86" s="364">
        <v>1063.6319491854101</v>
      </c>
      <c r="AU86" s="364">
        <v>1142.8406419236544</v>
      </c>
      <c r="AV86" s="364">
        <v>1734.1766303723882</v>
      </c>
      <c r="AW86" s="364">
        <v>2214.4698249344888</v>
      </c>
      <c r="AX86" s="364">
        <v>2765.734686678572</v>
      </c>
      <c r="AY86" s="364">
        <v>3210.6970829872485</v>
      </c>
      <c r="AZ86" s="364">
        <v>3269.68361790678</v>
      </c>
      <c r="BA86" s="364">
        <v>3421.8904177172508</v>
      </c>
      <c r="BB86" s="364">
        <v>3669.7991442327311</v>
      </c>
      <c r="BC86" s="364">
        <v>3851.7840123228707</v>
      </c>
      <c r="BD86" s="364">
        <v>4101.7783127278353</v>
      </c>
      <c r="BE86" s="364">
        <v>4418.0707066087998</v>
      </c>
      <c r="BF86" s="364">
        <v>4664.4690085669617</v>
      </c>
      <c r="BG86" s="364">
        <v>4882.8339783542515</v>
      </c>
      <c r="BH86" s="364">
        <v>5011.5119542129078</v>
      </c>
      <c r="BI86" s="364">
        <v>5170.5362316892233</v>
      </c>
      <c r="BJ86" s="364">
        <v>5233.7066444474494</v>
      </c>
      <c r="BK86" s="364">
        <v>5513.3227124351351</v>
      </c>
      <c r="BL86" s="364">
        <v>5447.0645481039064</v>
      </c>
      <c r="BM86" s="364">
        <v>5595.5702079828052</v>
      </c>
      <c r="BN86" s="364">
        <v>0</v>
      </c>
      <c r="BO86" s="364">
        <v>0</v>
      </c>
      <c r="BP86" s="364">
        <v>0</v>
      </c>
      <c r="BQ86" s="364">
        <v>0</v>
      </c>
      <c r="BR86" s="364">
        <v>0</v>
      </c>
      <c r="BS86" s="364">
        <v>0</v>
      </c>
      <c r="BT86" s="364">
        <v>0</v>
      </c>
      <c r="BU86" s="364">
        <v>0</v>
      </c>
      <c r="BV86" s="364">
        <v>0</v>
      </c>
      <c r="BW86" s="364">
        <v>0</v>
      </c>
      <c r="BX86" s="373">
        <v>0</v>
      </c>
      <c r="BY86" s="373">
        <v>0</v>
      </c>
      <c r="BZ86" s="365">
        <v>0</v>
      </c>
    </row>
    <row r="87" spans="1:78" s="51" customFormat="1" x14ac:dyDescent="0.35">
      <c r="A87" s="44"/>
      <c r="B87" s="265" t="s">
        <v>512</v>
      </c>
      <c r="C87" s="119"/>
      <c r="D87" s="364">
        <v>0</v>
      </c>
      <c r="E87" s="364">
        <v>0</v>
      </c>
      <c r="F87" s="364">
        <v>0</v>
      </c>
      <c r="G87" s="364">
        <v>0</v>
      </c>
      <c r="H87" s="364">
        <v>0</v>
      </c>
      <c r="I87" s="364">
        <v>0</v>
      </c>
      <c r="J87" s="364">
        <v>0</v>
      </c>
      <c r="K87" s="364">
        <v>0</v>
      </c>
      <c r="L87" s="364">
        <v>0</v>
      </c>
      <c r="M87" s="364">
        <v>0</v>
      </c>
      <c r="N87" s="364">
        <v>0</v>
      </c>
      <c r="O87" s="364">
        <v>0</v>
      </c>
      <c r="P87" s="364">
        <v>0</v>
      </c>
      <c r="Q87" s="364">
        <v>0</v>
      </c>
      <c r="R87" s="364">
        <v>0</v>
      </c>
      <c r="S87" s="364">
        <v>0</v>
      </c>
      <c r="T87" s="364">
        <v>0</v>
      </c>
      <c r="U87" s="364">
        <v>0</v>
      </c>
      <c r="V87" s="364">
        <v>0</v>
      </c>
      <c r="W87" s="364">
        <v>0</v>
      </c>
      <c r="X87" s="364">
        <v>0</v>
      </c>
      <c r="Y87" s="364">
        <v>0</v>
      </c>
      <c r="Z87" s="364">
        <v>0</v>
      </c>
      <c r="AA87" s="364">
        <v>0</v>
      </c>
      <c r="AB87" s="364">
        <v>0</v>
      </c>
      <c r="AC87" s="364">
        <v>0</v>
      </c>
      <c r="AD87" s="364">
        <v>0</v>
      </c>
      <c r="AE87" s="364">
        <v>0</v>
      </c>
      <c r="AF87" s="364">
        <v>0</v>
      </c>
      <c r="AG87" s="364">
        <v>0</v>
      </c>
      <c r="AH87" s="364">
        <v>714.01666066164069</v>
      </c>
      <c r="AI87" s="364">
        <v>649.26259636208226</v>
      </c>
      <c r="AJ87" s="364">
        <v>641.18377213846463</v>
      </c>
      <c r="AK87" s="364">
        <v>814.52123681294279</v>
      </c>
      <c r="AL87" s="364">
        <v>1159.0131342755417</v>
      </c>
      <c r="AM87" s="364">
        <v>1460.6553780186312</v>
      </c>
      <c r="AN87" s="364">
        <v>1575.9274750909979</v>
      </c>
      <c r="AO87" s="364">
        <v>1833.3434039759998</v>
      </c>
      <c r="AP87" s="364">
        <v>2018.2918117572851</v>
      </c>
      <c r="AQ87" s="364">
        <v>2011.3686640039589</v>
      </c>
      <c r="AR87" s="364">
        <v>2027.1083993695452</v>
      </c>
      <c r="AS87" s="364">
        <v>1959.6626652073994</v>
      </c>
      <c r="AT87" s="364">
        <v>2239.3087011615116</v>
      </c>
      <c r="AU87" s="364">
        <v>2737.862772072097</v>
      </c>
      <c r="AV87" s="364">
        <v>3214.2979776243278</v>
      </c>
      <c r="AW87" s="364">
        <v>3369.9709360217571</v>
      </c>
      <c r="AX87" s="364">
        <v>3953.3594376501974</v>
      </c>
      <c r="AY87" s="364">
        <v>4081.3917988352287</v>
      </c>
      <c r="AZ87" s="364">
        <v>3958.4289561519458</v>
      </c>
      <c r="BA87" s="364">
        <v>3675.8625020357467</v>
      </c>
      <c r="BB87" s="364">
        <v>3407.5555346544479</v>
      </c>
      <c r="BC87" s="364">
        <v>3187.2000124284759</v>
      </c>
      <c r="BD87" s="364">
        <v>3083.2450607539363</v>
      </c>
      <c r="BE87" s="364">
        <v>2963.9642937813419</v>
      </c>
      <c r="BF87" s="364">
        <v>2760.4312452821891</v>
      </c>
      <c r="BG87" s="364">
        <v>2903.746122115449</v>
      </c>
      <c r="BH87" s="364">
        <v>2759.9051217377523</v>
      </c>
      <c r="BI87" s="364">
        <v>2533.2121521681361</v>
      </c>
      <c r="BJ87" s="364">
        <v>2438.7755288744684</v>
      </c>
      <c r="BK87" s="364">
        <v>2530.1183596992637</v>
      </c>
      <c r="BL87" s="364">
        <v>2410.3672991800036</v>
      </c>
      <c r="BM87" s="364">
        <v>2589.3234555185004</v>
      </c>
      <c r="BN87" s="364">
        <v>0</v>
      </c>
      <c r="BO87" s="364">
        <v>0</v>
      </c>
      <c r="BP87" s="364">
        <v>0</v>
      </c>
      <c r="BQ87" s="364">
        <v>0</v>
      </c>
      <c r="BR87" s="364">
        <v>0</v>
      </c>
      <c r="BS87" s="364">
        <v>0</v>
      </c>
      <c r="BT87" s="364">
        <v>0</v>
      </c>
      <c r="BU87" s="364">
        <v>0</v>
      </c>
      <c r="BV87" s="364">
        <v>0</v>
      </c>
      <c r="BW87" s="364">
        <v>0</v>
      </c>
      <c r="BX87" s="373">
        <v>0</v>
      </c>
      <c r="BY87" s="373">
        <v>0</v>
      </c>
      <c r="BZ87" s="365">
        <v>0</v>
      </c>
    </row>
    <row r="88" spans="1:78" s="51" customFormat="1" x14ac:dyDescent="0.35">
      <c r="A88" s="44"/>
      <c r="B88" s="265" t="s">
        <v>513</v>
      </c>
      <c r="C88" s="119"/>
      <c r="D88" s="364">
        <v>0</v>
      </c>
      <c r="E88" s="364">
        <v>0</v>
      </c>
      <c r="F88" s="364">
        <v>0</v>
      </c>
      <c r="G88" s="364">
        <v>0</v>
      </c>
      <c r="H88" s="364">
        <v>0</v>
      </c>
      <c r="I88" s="364">
        <v>0</v>
      </c>
      <c r="J88" s="364">
        <v>0</v>
      </c>
      <c r="K88" s="364">
        <v>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4">
        <v>0</v>
      </c>
      <c r="AC88" s="364">
        <v>0</v>
      </c>
      <c r="AD88" s="364">
        <v>0</v>
      </c>
      <c r="AE88" s="364">
        <v>0</v>
      </c>
      <c r="AF88" s="364">
        <v>0</v>
      </c>
      <c r="AG88" s="364">
        <v>0</v>
      </c>
      <c r="AH88" s="364">
        <v>134.86857406091281</v>
      </c>
      <c r="AI88" s="364">
        <v>126.54883205687527</v>
      </c>
      <c r="AJ88" s="364">
        <v>128.18504495287016</v>
      </c>
      <c r="AK88" s="364">
        <v>130.56968971197159</v>
      </c>
      <c r="AL88" s="364">
        <v>157.63131388809299</v>
      </c>
      <c r="AM88" s="364">
        <v>176.03170636141121</v>
      </c>
      <c r="AN88" s="364">
        <v>191.71898868941955</v>
      </c>
      <c r="AO88" s="364">
        <v>219.45453517972879</v>
      </c>
      <c r="AP88" s="364">
        <v>270.06782661164448</v>
      </c>
      <c r="AQ88" s="364">
        <v>279.50924109451654</v>
      </c>
      <c r="AR88" s="364">
        <v>320.87121232883203</v>
      </c>
      <c r="AS88" s="364">
        <v>296.90650147337158</v>
      </c>
      <c r="AT88" s="364">
        <v>229.52960357076807</v>
      </c>
      <c r="AU88" s="364">
        <v>376.84650453922046</v>
      </c>
      <c r="AV88" s="364">
        <v>330.79723829529598</v>
      </c>
      <c r="AW88" s="364">
        <v>310.25250031732679</v>
      </c>
      <c r="AX88" s="364">
        <v>380.164418838534</v>
      </c>
      <c r="AY88" s="364">
        <v>480.79629235824569</v>
      </c>
      <c r="AZ88" s="364">
        <v>657.00837683889847</v>
      </c>
      <c r="BA88" s="364">
        <v>680.50957410642513</v>
      </c>
      <c r="BB88" s="364">
        <v>588.53460797848129</v>
      </c>
      <c r="BC88" s="364">
        <v>574.92629827155383</v>
      </c>
      <c r="BD88" s="364">
        <v>547.16413668107919</v>
      </c>
      <c r="BE88" s="364">
        <v>523.03830972411583</v>
      </c>
      <c r="BF88" s="364">
        <v>493.64399416082068</v>
      </c>
      <c r="BG88" s="364">
        <v>513.43968406561737</v>
      </c>
      <c r="BH88" s="364">
        <v>489.53561496539379</v>
      </c>
      <c r="BI88" s="364">
        <v>375.20187607859884</v>
      </c>
      <c r="BJ88" s="364">
        <v>359.63903875869926</v>
      </c>
      <c r="BK88" s="364">
        <v>416.290321844544</v>
      </c>
      <c r="BL88" s="364">
        <v>313.58191510700635</v>
      </c>
      <c r="BM88" s="364">
        <v>86.823329079746657</v>
      </c>
      <c r="BN88" s="364">
        <v>0</v>
      </c>
      <c r="BO88" s="364">
        <v>0</v>
      </c>
      <c r="BP88" s="364">
        <v>0</v>
      </c>
      <c r="BQ88" s="364">
        <v>0</v>
      </c>
      <c r="BR88" s="364">
        <v>0</v>
      </c>
      <c r="BS88" s="364">
        <v>0</v>
      </c>
      <c r="BT88" s="364">
        <v>0</v>
      </c>
      <c r="BU88" s="364">
        <v>0</v>
      </c>
      <c r="BV88" s="364">
        <v>0</v>
      </c>
      <c r="BW88" s="364">
        <v>0</v>
      </c>
      <c r="BX88" s="373">
        <v>0</v>
      </c>
      <c r="BY88" s="373">
        <v>0</v>
      </c>
      <c r="BZ88" s="365">
        <v>0</v>
      </c>
    </row>
    <row r="89" spans="1:78" s="25" customFormat="1" ht="27" customHeight="1" thickBot="1" x14ac:dyDescent="0.3">
      <c r="A89" s="166"/>
      <c r="B89" s="422" t="s">
        <v>514</v>
      </c>
      <c r="C89" s="465"/>
      <c r="D89" s="466">
        <v>0</v>
      </c>
      <c r="E89" s="466">
        <v>0</v>
      </c>
      <c r="F89" s="466">
        <v>0</v>
      </c>
      <c r="G89" s="466">
        <v>0</v>
      </c>
      <c r="H89" s="466">
        <v>0</v>
      </c>
      <c r="I89" s="466">
        <v>0</v>
      </c>
      <c r="J89" s="466">
        <v>0</v>
      </c>
      <c r="K89" s="466">
        <v>0</v>
      </c>
      <c r="L89" s="466">
        <v>0</v>
      </c>
      <c r="M89" s="466">
        <v>0</v>
      </c>
      <c r="N89" s="466">
        <v>0</v>
      </c>
      <c r="O89" s="466">
        <v>0</v>
      </c>
      <c r="P89" s="466">
        <v>0</v>
      </c>
      <c r="Q89" s="466">
        <v>0</v>
      </c>
      <c r="R89" s="466">
        <v>0</v>
      </c>
      <c r="S89" s="466">
        <v>0</v>
      </c>
      <c r="T89" s="466">
        <v>0</v>
      </c>
      <c r="U89" s="466">
        <v>0</v>
      </c>
      <c r="V89" s="466">
        <v>0</v>
      </c>
      <c r="W89" s="466">
        <v>0</v>
      </c>
      <c r="X89" s="466">
        <v>0</v>
      </c>
      <c r="Y89" s="466">
        <v>0</v>
      </c>
      <c r="Z89" s="466">
        <v>0</v>
      </c>
      <c r="AA89" s="466">
        <v>0</v>
      </c>
      <c r="AB89" s="466">
        <v>0</v>
      </c>
      <c r="AC89" s="466">
        <v>0</v>
      </c>
      <c r="AD89" s="466">
        <v>0</v>
      </c>
      <c r="AE89" s="466">
        <v>0</v>
      </c>
      <c r="AF89" s="466">
        <v>0</v>
      </c>
      <c r="AG89" s="466">
        <v>0</v>
      </c>
      <c r="AH89" s="466">
        <v>91.362582428360284</v>
      </c>
      <c r="AI89" s="466">
        <v>100.494660751048</v>
      </c>
      <c r="AJ89" s="466">
        <v>106.29979337555088</v>
      </c>
      <c r="AK89" s="466">
        <v>128.51391161863415</v>
      </c>
      <c r="AL89" s="466">
        <v>167.96779348731221</v>
      </c>
      <c r="AM89" s="466">
        <v>217.59474814118886</v>
      </c>
      <c r="AN89" s="466">
        <v>258.70514136403597</v>
      </c>
      <c r="AO89" s="466">
        <v>252.0467928796885</v>
      </c>
      <c r="AP89" s="466">
        <v>316.85122964673246</v>
      </c>
      <c r="AQ89" s="466">
        <v>433.44186662482997</v>
      </c>
      <c r="AR89" s="466">
        <v>262.69126723624157</v>
      </c>
      <c r="AS89" s="466">
        <v>242.92350120548582</v>
      </c>
      <c r="AT89" s="466">
        <v>394.36164013160749</v>
      </c>
      <c r="AU89" s="466">
        <v>601.40185028113456</v>
      </c>
      <c r="AV89" s="466">
        <v>416.77070078357582</v>
      </c>
      <c r="AW89" s="466">
        <v>400.33846436275559</v>
      </c>
      <c r="AX89" s="466">
        <v>588.27907567477246</v>
      </c>
      <c r="AY89" s="466">
        <v>659.53657364046137</v>
      </c>
      <c r="AZ89" s="466">
        <v>563.71014546370657</v>
      </c>
      <c r="BA89" s="466">
        <v>495.87277488080701</v>
      </c>
      <c r="BB89" s="466">
        <v>451.58672536988973</v>
      </c>
      <c r="BC89" s="466">
        <v>334.11270837045981</v>
      </c>
      <c r="BD89" s="466">
        <v>315.83323304585815</v>
      </c>
      <c r="BE89" s="466">
        <v>341.79835703753071</v>
      </c>
      <c r="BF89" s="466">
        <v>358.5031750313629</v>
      </c>
      <c r="BG89" s="466">
        <v>525.5478529697109</v>
      </c>
      <c r="BH89" s="466">
        <v>393.29806284821683</v>
      </c>
      <c r="BI89" s="466">
        <v>252.58887512103166</v>
      </c>
      <c r="BJ89" s="466">
        <v>245.07787157076052</v>
      </c>
      <c r="BK89" s="466">
        <v>219.21845984725817</v>
      </c>
      <c r="BL89" s="466">
        <v>213.30262902727324</v>
      </c>
      <c r="BM89" s="466">
        <v>295.28035445254341</v>
      </c>
      <c r="BN89" s="466">
        <v>0</v>
      </c>
      <c r="BO89" s="466">
        <v>0</v>
      </c>
      <c r="BP89" s="466">
        <v>0</v>
      </c>
      <c r="BQ89" s="466">
        <v>0</v>
      </c>
      <c r="BR89" s="466">
        <v>0</v>
      </c>
      <c r="BS89" s="466">
        <v>0</v>
      </c>
      <c r="BT89" s="466">
        <v>0</v>
      </c>
      <c r="BU89" s="466">
        <v>0</v>
      </c>
      <c r="BV89" s="466">
        <v>0</v>
      </c>
      <c r="BW89" s="466">
        <v>0</v>
      </c>
      <c r="BX89" s="467">
        <v>0</v>
      </c>
      <c r="BY89" s="467">
        <v>0</v>
      </c>
      <c r="BZ89" s="468">
        <v>0</v>
      </c>
    </row>
    <row r="90" spans="1:78" ht="39.75" customHeight="1" x14ac:dyDescent="0.35">
      <c r="A90" s="350"/>
      <c r="B90" s="374" t="s">
        <v>520</v>
      </c>
      <c r="C90" s="469"/>
      <c r="D90" s="376" t="s">
        <v>666</v>
      </c>
      <c r="E90" s="376" t="s">
        <v>667</v>
      </c>
      <c r="F90" s="376" t="s">
        <v>668</v>
      </c>
      <c r="G90" s="376" t="s">
        <v>669</v>
      </c>
      <c r="H90" s="376" t="s">
        <v>670</v>
      </c>
      <c r="I90" s="376" t="s">
        <v>671</v>
      </c>
      <c r="J90" s="376" t="s">
        <v>672</v>
      </c>
      <c r="K90" s="376" t="s">
        <v>673</v>
      </c>
      <c r="L90" s="376" t="s">
        <v>674</v>
      </c>
      <c r="M90" s="376" t="s">
        <v>675</v>
      </c>
      <c r="N90" s="376" t="s">
        <v>676</v>
      </c>
      <c r="O90" s="376" t="s">
        <v>677</v>
      </c>
      <c r="P90" s="376" t="s">
        <v>678</v>
      </c>
      <c r="Q90" s="376" t="s">
        <v>679</v>
      </c>
      <c r="R90" s="376" t="s">
        <v>680</v>
      </c>
      <c r="S90" s="376" t="s">
        <v>681</v>
      </c>
      <c r="T90" s="376" t="s">
        <v>682</v>
      </c>
      <c r="U90" s="376" t="s">
        <v>683</v>
      </c>
      <c r="V90" s="376" t="s">
        <v>684</v>
      </c>
      <c r="W90" s="376" t="s">
        <v>685</v>
      </c>
      <c r="X90" s="376" t="s">
        <v>686</v>
      </c>
      <c r="Y90" s="376" t="s">
        <v>687</v>
      </c>
      <c r="Z90" s="376" t="s">
        <v>688</v>
      </c>
      <c r="AA90" s="376" t="s">
        <v>689</v>
      </c>
      <c r="AB90" s="376" t="s">
        <v>690</v>
      </c>
      <c r="AC90" s="376" t="s">
        <v>691</v>
      </c>
      <c r="AD90" s="376" t="s">
        <v>692</v>
      </c>
      <c r="AE90" s="376" t="s">
        <v>693</v>
      </c>
      <c r="AF90" s="376" t="s">
        <v>694</v>
      </c>
      <c r="AG90" s="376" t="s">
        <v>695</v>
      </c>
      <c r="AH90" s="376" t="s">
        <v>696</v>
      </c>
      <c r="AI90" s="376" t="s">
        <v>697</v>
      </c>
      <c r="AJ90" s="376" t="s">
        <v>698</v>
      </c>
      <c r="AK90" s="376" t="s">
        <v>699</v>
      </c>
      <c r="AL90" s="376" t="s">
        <v>700</v>
      </c>
      <c r="AM90" s="376" t="s">
        <v>701</v>
      </c>
      <c r="AN90" s="376" t="s">
        <v>702</v>
      </c>
      <c r="AO90" s="376" t="s">
        <v>703</v>
      </c>
      <c r="AP90" s="376" t="s">
        <v>704</v>
      </c>
      <c r="AQ90" s="376" t="s">
        <v>705</v>
      </c>
      <c r="AR90" s="376" t="s">
        <v>706</v>
      </c>
      <c r="AS90" s="376" t="s">
        <v>707</v>
      </c>
      <c r="AT90" s="376" t="s">
        <v>708</v>
      </c>
      <c r="AU90" s="376" t="s">
        <v>709</v>
      </c>
      <c r="AV90" s="376" t="s">
        <v>710</v>
      </c>
      <c r="AW90" s="376" t="s">
        <v>711</v>
      </c>
      <c r="AX90" s="376" t="s">
        <v>712</v>
      </c>
      <c r="AY90" s="376" t="s">
        <v>713</v>
      </c>
      <c r="AZ90" s="376" t="s">
        <v>714</v>
      </c>
      <c r="BA90" s="376" t="s">
        <v>715</v>
      </c>
      <c r="BB90" s="376" t="s">
        <v>716</v>
      </c>
      <c r="BC90" s="376" t="s">
        <v>717</v>
      </c>
      <c r="BD90" s="376" t="s">
        <v>718</v>
      </c>
      <c r="BE90" s="376" t="s">
        <v>719</v>
      </c>
      <c r="BF90" s="376" t="s">
        <v>720</v>
      </c>
      <c r="BG90" s="376" t="s">
        <v>721</v>
      </c>
      <c r="BH90" s="376" t="s">
        <v>722</v>
      </c>
      <c r="BI90" s="376" t="s">
        <v>723</v>
      </c>
      <c r="BJ90" s="376" t="s">
        <v>724</v>
      </c>
      <c r="BK90" s="376" t="s">
        <v>725</v>
      </c>
      <c r="BL90" s="376" t="s">
        <v>726</v>
      </c>
      <c r="BM90" s="376" t="s">
        <v>727</v>
      </c>
      <c r="BN90" s="376" t="s">
        <v>728</v>
      </c>
      <c r="BO90" s="376" t="s">
        <v>729</v>
      </c>
      <c r="BP90" s="376" t="s">
        <v>730</v>
      </c>
      <c r="BQ90" s="376" t="s">
        <v>731</v>
      </c>
      <c r="BR90" s="376" t="s">
        <v>732</v>
      </c>
      <c r="BS90" s="376" t="s">
        <v>733</v>
      </c>
      <c r="BT90" s="376" t="s">
        <v>734</v>
      </c>
      <c r="BU90" s="376" t="s">
        <v>735</v>
      </c>
      <c r="BV90" s="376" t="s">
        <v>736</v>
      </c>
      <c r="BW90" s="376" t="s">
        <v>737</v>
      </c>
      <c r="BX90" s="376" t="s">
        <v>738</v>
      </c>
      <c r="BY90" s="376" t="s">
        <v>739</v>
      </c>
      <c r="BZ90" s="377" t="s">
        <v>740</v>
      </c>
    </row>
    <row r="91" spans="1:78" ht="26.25" customHeight="1" x14ac:dyDescent="0.35">
      <c r="A91" s="363"/>
      <c r="B91" s="88" t="s">
        <v>88</v>
      </c>
      <c r="C91" s="44"/>
      <c r="D91" s="361">
        <v>0</v>
      </c>
      <c r="E91" s="361">
        <v>0</v>
      </c>
      <c r="F91" s="361">
        <v>0</v>
      </c>
      <c r="G91" s="361">
        <v>0</v>
      </c>
      <c r="H91" s="361">
        <v>0</v>
      </c>
      <c r="I91" s="361">
        <v>0</v>
      </c>
      <c r="J91" s="361">
        <v>0</v>
      </c>
      <c r="K91" s="361">
        <v>0</v>
      </c>
      <c r="L91" s="361">
        <v>0</v>
      </c>
      <c r="M91" s="361">
        <v>0</v>
      </c>
      <c r="N91" s="361">
        <v>0</v>
      </c>
      <c r="O91" s="361">
        <v>0</v>
      </c>
      <c r="P91" s="361">
        <v>0</v>
      </c>
      <c r="Q91" s="361">
        <v>0</v>
      </c>
      <c r="R91" s="361">
        <v>0</v>
      </c>
      <c r="S91" s="361">
        <v>0</v>
      </c>
      <c r="T91" s="361">
        <v>0</v>
      </c>
      <c r="U91" s="361">
        <v>0</v>
      </c>
      <c r="V91" s="361">
        <v>0</v>
      </c>
      <c r="W91" s="361">
        <v>0</v>
      </c>
      <c r="X91" s="361">
        <v>0</v>
      </c>
      <c r="Y91" s="361">
        <v>0</v>
      </c>
      <c r="Z91" s="361">
        <v>0</v>
      </c>
      <c r="AA91" s="361">
        <v>0</v>
      </c>
      <c r="AB91" s="361">
        <v>0</v>
      </c>
      <c r="AC91" s="361">
        <v>0</v>
      </c>
      <c r="AD91" s="361">
        <v>0</v>
      </c>
      <c r="AE91" s="361">
        <v>0</v>
      </c>
      <c r="AF91" s="361">
        <v>0</v>
      </c>
      <c r="AG91" s="361">
        <v>0</v>
      </c>
      <c r="AH91" s="361">
        <v>0</v>
      </c>
      <c r="AI91" s="361">
        <v>2838</v>
      </c>
      <c r="AJ91" s="361">
        <v>3010</v>
      </c>
      <c r="AK91" s="361">
        <v>3584</v>
      </c>
      <c r="AL91" s="361">
        <v>4157</v>
      </c>
      <c r="AM91" s="361">
        <v>4336</v>
      </c>
      <c r="AN91" s="361">
        <v>4541</v>
      </c>
      <c r="AO91" s="361">
        <v>4709</v>
      </c>
      <c r="AP91" s="361">
        <v>4710</v>
      </c>
      <c r="AQ91" s="361">
        <v>4517</v>
      </c>
      <c r="AR91" s="361">
        <v>4089</v>
      </c>
      <c r="AS91" s="361">
        <v>3977</v>
      </c>
      <c r="AT91" s="361">
        <v>4124</v>
      </c>
      <c r="AU91" s="361">
        <v>4593</v>
      </c>
      <c r="AV91" s="361">
        <v>5179</v>
      </c>
      <c r="AW91" s="361">
        <v>5512</v>
      </c>
      <c r="AX91" s="361">
        <v>5647</v>
      </c>
      <c r="AY91" s="361">
        <v>5657</v>
      </c>
      <c r="AZ91" s="361">
        <v>5514</v>
      </c>
      <c r="BA91" s="361">
        <v>3943</v>
      </c>
      <c r="BB91" s="361">
        <v>3834</v>
      </c>
      <c r="BC91" s="361">
        <v>3822</v>
      </c>
      <c r="BD91" s="361">
        <v>3901</v>
      </c>
      <c r="BE91" s="361">
        <v>3986</v>
      </c>
      <c r="BF91" s="361">
        <v>3989</v>
      </c>
      <c r="BG91" s="361">
        <v>3129</v>
      </c>
      <c r="BH91" s="361">
        <v>2187</v>
      </c>
      <c r="BI91" s="361">
        <v>2142</v>
      </c>
      <c r="BJ91" s="361">
        <v>2135</v>
      </c>
      <c r="BK91" s="361">
        <v>2117</v>
      </c>
      <c r="BL91" s="361">
        <v>2087</v>
      </c>
      <c r="BM91" s="361">
        <v>1935</v>
      </c>
      <c r="BN91" s="361">
        <v>1803</v>
      </c>
      <c r="BO91" s="361">
        <v>1619</v>
      </c>
      <c r="BP91" s="361">
        <v>1254</v>
      </c>
      <c r="BQ91" s="361">
        <v>939</v>
      </c>
      <c r="BR91" s="361">
        <v>799</v>
      </c>
      <c r="BS91" s="361">
        <v>706</v>
      </c>
      <c r="BT91" s="361">
        <v>632</v>
      </c>
      <c r="BU91" s="361">
        <v>587</v>
      </c>
      <c r="BV91" s="361">
        <v>600</v>
      </c>
      <c r="BW91" s="361">
        <v>584</v>
      </c>
      <c r="BX91" s="372">
        <v>567</v>
      </c>
      <c r="BY91" s="372">
        <v>559</v>
      </c>
      <c r="BZ91" s="362">
        <v>559</v>
      </c>
    </row>
    <row r="92" spans="1:78" ht="26.25" customHeight="1" x14ac:dyDescent="0.35">
      <c r="A92" s="44"/>
      <c r="B92" s="119" t="s">
        <v>500</v>
      </c>
      <c r="C92" s="331"/>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BC92" s="210"/>
      <c r="BX92" s="210"/>
      <c r="BY92" s="210"/>
      <c r="BZ92" s="211"/>
    </row>
    <row r="93" spans="1:78" x14ac:dyDescent="0.35">
      <c r="A93" s="447"/>
      <c r="B93" s="417" t="s">
        <v>501</v>
      </c>
      <c r="C93" s="447"/>
      <c r="D93" s="364">
        <v>0</v>
      </c>
      <c r="E93" s="364">
        <v>0</v>
      </c>
      <c r="F93" s="364">
        <v>0</v>
      </c>
      <c r="G93" s="364">
        <v>0</v>
      </c>
      <c r="H93" s="364">
        <v>0</v>
      </c>
      <c r="I93" s="364">
        <v>0</v>
      </c>
      <c r="J93" s="364">
        <v>0</v>
      </c>
      <c r="K93" s="364">
        <v>0</v>
      </c>
      <c r="L93" s="364">
        <v>0</v>
      </c>
      <c r="M93" s="364">
        <v>0</v>
      </c>
      <c r="N93" s="364">
        <v>0</v>
      </c>
      <c r="O93" s="364">
        <v>0</v>
      </c>
      <c r="P93" s="364">
        <v>0</v>
      </c>
      <c r="Q93" s="364">
        <v>0</v>
      </c>
      <c r="R93" s="364">
        <v>0</v>
      </c>
      <c r="S93" s="364">
        <v>0</v>
      </c>
      <c r="T93" s="364">
        <v>0</v>
      </c>
      <c r="U93" s="364">
        <v>0</v>
      </c>
      <c r="V93" s="364">
        <v>0</v>
      </c>
      <c r="W93" s="364">
        <v>0</v>
      </c>
      <c r="X93" s="364">
        <v>0</v>
      </c>
      <c r="Y93" s="364">
        <v>0</v>
      </c>
      <c r="Z93" s="364">
        <v>0</v>
      </c>
      <c r="AA93" s="364">
        <v>0</v>
      </c>
      <c r="AB93" s="364">
        <v>0</v>
      </c>
      <c r="AC93" s="364">
        <v>0</v>
      </c>
      <c r="AD93" s="364">
        <v>0</v>
      </c>
      <c r="AE93" s="364">
        <v>0</v>
      </c>
      <c r="AF93" s="364">
        <v>0</v>
      </c>
      <c r="AG93" s="364">
        <v>0</v>
      </c>
      <c r="AH93" s="364">
        <v>0</v>
      </c>
      <c r="AI93" s="364">
        <v>0</v>
      </c>
      <c r="AJ93" s="364">
        <v>0</v>
      </c>
      <c r="AK93" s="364">
        <v>0</v>
      </c>
      <c r="AL93" s="364">
        <v>0</v>
      </c>
      <c r="AM93" s="364">
        <v>0</v>
      </c>
      <c r="AN93" s="364">
        <v>0</v>
      </c>
      <c r="AO93" s="364">
        <v>0</v>
      </c>
      <c r="AP93" s="364">
        <v>0</v>
      </c>
      <c r="AQ93" s="364">
        <v>0</v>
      </c>
      <c r="AR93" s="364">
        <v>0</v>
      </c>
      <c r="AS93" s="364">
        <v>0</v>
      </c>
      <c r="AT93" s="364">
        <v>0</v>
      </c>
      <c r="AU93" s="364">
        <v>0</v>
      </c>
      <c r="AV93" s="364">
        <v>0</v>
      </c>
      <c r="AW93" s="364">
        <v>0</v>
      </c>
      <c r="AX93" s="364">
        <v>0</v>
      </c>
      <c r="AY93" s="364">
        <v>0</v>
      </c>
      <c r="AZ93" s="364">
        <v>0</v>
      </c>
      <c r="BA93" s="364">
        <v>0</v>
      </c>
      <c r="BB93" s="364">
        <v>0</v>
      </c>
      <c r="BC93" s="373">
        <v>0</v>
      </c>
      <c r="BD93" s="364">
        <v>1268</v>
      </c>
      <c r="BE93" s="364">
        <v>1322</v>
      </c>
      <c r="BF93" s="364">
        <v>1345</v>
      </c>
      <c r="BG93" s="364">
        <v>1297</v>
      </c>
      <c r="BH93" s="364">
        <v>1213</v>
      </c>
      <c r="BI93" s="364">
        <v>1198</v>
      </c>
      <c r="BJ93" s="364">
        <v>1196</v>
      </c>
      <c r="BK93" s="364">
        <v>1196</v>
      </c>
      <c r="BL93" s="364">
        <v>1176</v>
      </c>
      <c r="BM93" s="364">
        <v>1055</v>
      </c>
      <c r="BN93" s="364">
        <v>969</v>
      </c>
      <c r="BO93" s="364">
        <v>847</v>
      </c>
      <c r="BP93" s="364">
        <v>530</v>
      </c>
      <c r="BQ93" s="364">
        <v>252</v>
      </c>
      <c r="BR93" s="364">
        <v>138</v>
      </c>
      <c r="BS93" s="364">
        <v>73</v>
      </c>
      <c r="BT93" s="364">
        <v>28</v>
      </c>
      <c r="BU93" s="364">
        <v>5</v>
      </c>
      <c r="BV93" s="364">
        <v>0</v>
      </c>
      <c r="BW93" s="364">
        <v>0</v>
      </c>
      <c r="BX93" s="373">
        <v>0</v>
      </c>
      <c r="BY93" s="373">
        <v>0</v>
      </c>
      <c r="BZ93" s="365">
        <v>0</v>
      </c>
    </row>
    <row r="94" spans="1:78" x14ac:dyDescent="0.35">
      <c r="A94" s="44"/>
      <c r="B94" s="265" t="s">
        <v>502</v>
      </c>
      <c r="C94" s="331"/>
      <c r="D94" s="364">
        <v>0</v>
      </c>
      <c r="E94" s="364">
        <v>0</v>
      </c>
      <c r="F94" s="364">
        <v>0</v>
      </c>
      <c r="G94" s="364">
        <v>0</v>
      </c>
      <c r="H94" s="364">
        <v>0</v>
      </c>
      <c r="I94" s="364">
        <v>0</v>
      </c>
      <c r="J94" s="364">
        <v>0</v>
      </c>
      <c r="K94" s="364">
        <v>0</v>
      </c>
      <c r="L94" s="364">
        <v>0</v>
      </c>
      <c r="M94" s="364">
        <v>0</v>
      </c>
      <c r="N94" s="364">
        <v>0</v>
      </c>
      <c r="O94" s="364">
        <v>0</v>
      </c>
      <c r="P94" s="364">
        <v>0</v>
      </c>
      <c r="Q94" s="364">
        <v>0</v>
      </c>
      <c r="R94" s="364">
        <v>0</v>
      </c>
      <c r="S94" s="364">
        <v>0</v>
      </c>
      <c r="T94" s="364">
        <v>0</v>
      </c>
      <c r="U94" s="364">
        <v>0</v>
      </c>
      <c r="V94" s="364">
        <v>0</v>
      </c>
      <c r="W94" s="364">
        <v>0</v>
      </c>
      <c r="X94" s="364">
        <v>0</v>
      </c>
      <c r="Y94" s="364">
        <v>0</v>
      </c>
      <c r="Z94" s="364">
        <v>0</v>
      </c>
      <c r="AA94" s="364">
        <v>0</v>
      </c>
      <c r="AB94" s="364">
        <v>0</v>
      </c>
      <c r="AC94" s="364">
        <v>0</v>
      </c>
      <c r="AD94" s="364">
        <v>0</v>
      </c>
      <c r="AE94" s="364">
        <v>0</v>
      </c>
      <c r="AF94" s="364">
        <v>0</v>
      </c>
      <c r="AG94" s="364">
        <v>0</v>
      </c>
      <c r="AH94" s="364">
        <v>0</v>
      </c>
      <c r="AI94" s="364">
        <v>0</v>
      </c>
      <c r="AJ94" s="364">
        <v>0</v>
      </c>
      <c r="AK94" s="364">
        <v>0</v>
      </c>
      <c r="AL94" s="364">
        <v>0</v>
      </c>
      <c r="AM94" s="364">
        <v>0</v>
      </c>
      <c r="AN94" s="364">
        <v>0</v>
      </c>
      <c r="AO94" s="364">
        <v>0</v>
      </c>
      <c r="AP94" s="364">
        <v>0</v>
      </c>
      <c r="AQ94" s="364">
        <v>0</v>
      </c>
      <c r="AR94" s="364">
        <v>0</v>
      </c>
      <c r="AS94" s="364">
        <v>0</v>
      </c>
      <c r="AT94" s="364">
        <v>0</v>
      </c>
      <c r="AU94" s="364">
        <v>0</v>
      </c>
      <c r="AV94" s="364">
        <v>0</v>
      </c>
      <c r="AW94" s="364">
        <v>0</v>
      </c>
      <c r="AX94" s="364">
        <v>0</v>
      </c>
      <c r="AY94" s="364">
        <v>0</v>
      </c>
      <c r="AZ94" s="364">
        <v>0</v>
      </c>
      <c r="BA94" s="364">
        <v>0</v>
      </c>
      <c r="BB94" s="364">
        <v>0</v>
      </c>
      <c r="BC94" s="373">
        <v>0</v>
      </c>
      <c r="BD94" s="364">
        <v>913</v>
      </c>
      <c r="BE94" s="364">
        <v>889</v>
      </c>
      <c r="BF94" s="364">
        <v>863</v>
      </c>
      <c r="BG94" s="364">
        <v>842</v>
      </c>
      <c r="BH94" s="364">
        <v>808</v>
      </c>
      <c r="BI94" s="364">
        <v>784</v>
      </c>
      <c r="BJ94" s="364">
        <v>776</v>
      </c>
      <c r="BK94" s="364">
        <v>753</v>
      </c>
      <c r="BL94" s="364">
        <v>737</v>
      </c>
      <c r="BM94" s="364">
        <v>706</v>
      </c>
      <c r="BN94" s="364">
        <v>653</v>
      </c>
      <c r="BO94" s="364">
        <v>589</v>
      </c>
      <c r="BP94" s="364">
        <v>534</v>
      </c>
      <c r="BQ94" s="364">
        <v>491</v>
      </c>
      <c r="BR94" s="364">
        <v>462</v>
      </c>
      <c r="BS94" s="364">
        <v>431</v>
      </c>
      <c r="BT94" s="364">
        <v>400</v>
      </c>
      <c r="BU94" s="364">
        <v>378</v>
      </c>
      <c r="BV94" s="364">
        <v>376</v>
      </c>
      <c r="BW94" s="364">
        <v>350</v>
      </c>
      <c r="BX94" s="373">
        <v>326</v>
      </c>
      <c r="BY94" s="373">
        <v>311</v>
      </c>
      <c r="BZ94" s="365">
        <v>304</v>
      </c>
    </row>
    <row r="95" spans="1:78" x14ac:dyDescent="0.35">
      <c r="A95" s="44"/>
      <c r="B95" s="417" t="s">
        <v>361</v>
      </c>
      <c r="C95" s="44"/>
      <c r="D95" s="364">
        <v>0</v>
      </c>
      <c r="E95" s="364">
        <v>0</v>
      </c>
      <c r="F95" s="364">
        <v>0</v>
      </c>
      <c r="G95" s="364">
        <v>0</v>
      </c>
      <c r="H95" s="364">
        <v>0</v>
      </c>
      <c r="I95" s="364">
        <v>0</v>
      </c>
      <c r="J95" s="364">
        <v>0</v>
      </c>
      <c r="K95" s="364">
        <v>0</v>
      </c>
      <c r="L95" s="364">
        <v>0</v>
      </c>
      <c r="M95" s="364">
        <v>0</v>
      </c>
      <c r="N95" s="364">
        <v>0</v>
      </c>
      <c r="O95" s="364">
        <v>0</v>
      </c>
      <c r="P95" s="364">
        <v>0</v>
      </c>
      <c r="Q95" s="364">
        <v>0</v>
      </c>
      <c r="R95" s="364">
        <v>0</v>
      </c>
      <c r="S95" s="364">
        <v>0</v>
      </c>
      <c r="T95" s="364">
        <v>0</v>
      </c>
      <c r="U95" s="364">
        <v>0</v>
      </c>
      <c r="V95" s="364">
        <v>0</v>
      </c>
      <c r="W95" s="364">
        <v>0</v>
      </c>
      <c r="X95" s="364">
        <v>0</v>
      </c>
      <c r="Y95" s="364">
        <v>0</v>
      </c>
      <c r="Z95" s="364">
        <v>0</v>
      </c>
      <c r="AA95" s="364">
        <v>0</v>
      </c>
      <c r="AB95" s="364">
        <v>0</v>
      </c>
      <c r="AC95" s="364">
        <v>0</v>
      </c>
      <c r="AD95" s="364">
        <v>0</v>
      </c>
      <c r="AE95" s="364">
        <v>0</v>
      </c>
      <c r="AF95" s="364">
        <v>0</v>
      </c>
      <c r="AG95" s="364">
        <v>0</v>
      </c>
      <c r="AH95" s="364">
        <v>0</v>
      </c>
      <c r="AI95" s="364">
        <v>0</v>
      </c>
      <c r="AJ95" s="364">
        <v>0</v>
      </c>
      <c r="AK95" s="364">
        <v>0</v>
      </c>
      <c r="AL95" s="364">
        <v>0</v>
      </c>
      <c r="AM95" s="364">
        <v>0</v>
      </c>
      <c r="AN95" s="364">
        <v>0</v>
      </c>
      <c r="AO95" s="364">
        <v>0</v>
      </c>
      <c r="AP95" s="364">
        <v>0</v>
      </c>
      <c r="AQ95" s="364">
        <v>0</v>
      </c>
      <c r="AR95" s="364">
        <v>0</v>
      </c>
      <c r="AS95" s="364">
        <v>0</v>
      </c>
      <c r="AT95" s="364">
        <v>0</v>
      </c>
      <c r="AU95" s="364">
        <v>0</v>
      </c>
      <c r="AV95" s="364">
        <v>0</v>
      </c>
      <c r="AW95" s="364">
        <v>0</v>
      </c>
      <c r="AX95" s="364">
        <v>0</v>
      </c>
      <c r="AY95" s="364">
        <v>0</v>
      </c>
      <c r="AZ95" s="364">
        <v>0</v>
      </c>
      <c r="BA95" s="364">
        <v>0</v>
      </c>
      <c r="BB95" s="364">
        <v>0</v>
      </c>
      <c r="BC95" s="373">
        <v>0</v>
      </c>
      <c r="BD95" s="364">
        <v>92</v>
      </c>
      <c r="BE95" s="364">
        <v>97</v>
      </c>
      <c r="BF95" s="364">
        <v>106</v>
      </c>
      <c r="BG95" s="364">
        <v>100</v>
      </c>
      <c r="BH95" s="364">
        <v>80</v>
      </c>
      <c r="BI95" s="364">
        <v>81</v>
      </c>
      <c r="BJ95" s="364">
        <v>83</v>
      </c>
      <c r="BK95" s="364">
        <v>85</v>
      </c>
      <c r="BL95" s="364">
        <v>89</v>
      </c>
      <c r="BM95" s="364">
        <v>97</v>
      </c>
      <c r="BN95" s="364">
        <v>109</v>
      </c>
      <c r="BO95" s="364">
        <v>121</v>
      </c>
      <c r="BP95" s="364">
        <v>136</v>
      </c>
      <c r="BQ95" s="364">
        <v>150</v>
      </c>
      <c r="BR95" s="364">
        <v>160</v>
      </c>
      <c r="BS95" s="364">
        <v>169</v>
      </c>
      <c r="BT95" s="364">
        <v>175</v>
      </c>
      <c r="BU95" s="364">
        <v>178</v>
      </c>
      <c r="BV95" s="364">
        <v>196</v>
      </c>
      <c r="BW95" s="364">
        <v>207</v>
      </c>
      <c r="BX95" s="373">
        <v>213</v>
      </c>
      <c r="BY95" s="373">
        <v>220</v>
      </c>
      <c r="BZ95" s="365">
        <v>227</v>
      </c>
    </row>
    <row r="96" spans="1:78" x14ac:dyDescent="0.35">
      <c r="A96" s="44"/>
      <c r="B96" s="417" t="s">
        <v>503</v>
      </c>
      <c r="C96" s="119"/>
      <c r="D96" s="364">
        <v>0</v>
      </c>
      <c r="E96" s="364">
        <v>0</v>
      </c>
      <c r="F96" s="364">
        <v>0</v>
      </c>
      <c r="G96" s="364">
        <v>0</v>
      </c>
      <c r="H96" s="364">
        <v>0</v>
      </c>
      <c r="I96" s="364">
        <v>0</v>
      </c>
      <c r="J96" s="364">
        <v>0</v>
      </c>
      <c r="K96" s="364">
        <v>0</v>
      </c>
      <c r="L96" s="364">
        <v>0</v>
      </c>
      <c r="M96" s="364">
        <v>0</v>
      </c>
      <c r="N96" s="364">
        <v>0</v>
      </c>
      <c r="O96" s="364">
        <v>0</v>
      </c>
      <c r="P96" s="364">
        <v>0</v>
      </c>
      <c r="Q96" s="364">
        <v>0</v>
      </c>
      <c r="R96" s="364">
        <v>0</v>
      </c>
      <c r="S96" s="364">
        <v>0</v>
      </c>
      <c r="T96" s="364">
        <v>0</v>
      </c>
      <c r="U96" s="364">
        <v>0</v>
      </c>
      <c r="V96" s="364">
        <v>0</v>
      </c>
      <c r="W96" s="364">
        <v>0</v>
      </c>
      <c r="X96" s="364">
        <v>0</v>
      </c>
      <c r="Y96" s="364">
        <v>0</v>
      </c>
      <c r="Z96" s="364">
        <v>0</v>
      </c>
      <c r="AA96" s="364">
        <v>0</v>
      </c>
      <c r="AB96" s="364">
        <v>0</v>
      </c>
      <c r="AC96" s="364">
        <v>0</v>
      </c>
      <c r="AD96" s="364">
        <v>0</v>
      </c>
      <c r="AE96" s="364">
        <v>0</v>
      </c>
      <c r="AF96" s="364">
        <v>0</v>
      </c>
      <c r="AG96" s="364">
        <v>0</v>
      </c>
      <c r="AH96" s="364">
        <v>0</v>
      </c>
      <c r="AI96" s="364">
        <v>0</v>
      </c>
      <c r="AJ96" s="364">
        <v>0</v>
      </c>
      <c r="AK96" s="364">
        <v>0</v>
      </c>
      <c r="AL96" s="364">
        <v>0</v>
      </c>
      <c r="AM96" s="364">
        <v>0</v>
      </c>
      <c r="AN96" s="364">
        <v>0</v>
      </c>
      <c r="AO96" s="364">
        <v>0</v>
      </c>
      <c r="AP96" s="364">
        <v>0</v>
      </c>
      <c r="AQ96" s="364">
        <v>0</v>
      </c>
      <c r="AR96" s="364">
        <v>0</v>
      </c>
      <c r="AS96" s="364">
        <v>0</v>
      </c>
      <c r="AT96" s="364">
        <v>0</v>
      </c>
      <c r="AU96" s="364">
        <v>0</v>
      </c>
      <c r="AV96" s="364">
        <v>0</v>
      </c>
      <c r="AW96" s="364">
        <v>0</v>
      </c>
      <c r="AX96" s="364">
        <v>0</v>
      </c>
      <c r="AY96" s="364">
        <v>0</v>
      </c>
      <c r="AZ96" s="364">
        <v>0</v>
      </c>
      <c r="BA96" s="364">
        <v>0</v>
      </c>
      <c r="BB96" s="364">
        <v>0</v>
      </c>
      <c r="BC96" s="373">
        <v>0</v>
      </c>
      <c r="BD96" s="364">
        <v>1628</v>
      </c>
      <c r="BE96" s="364">
        <v>1677</v>
      </c>
      <c r="BF96" s="364">
        <v>1675</v>
      </c>
      <c r="BG96" s="364">
        <v>890</v>
      </c>
      <c r="BH96" s="364">
        <v>86</v>
      </c>
      <c r="BI96" s="364">
        <v>79</v>
      </c>
      <c r="BJ96" s="364">
        <v>79</v>
      </c>
      <c r="BK96" s="364">
        <v>83</v>
      </c>
      <c r="BL96" s="364">
        <v>85</v>
      </c>
      <c r="BM96" s="364">
        <v>76</v>
      </c>
      <c r="BN96" s="364">
        <v>71</v>
      </c>
      <c r="BO96" s="364">
        <v>62</v>
      </c>
      <c r="BP96" s="364">
        <v>53</v>
      </c>
      <c r="BQ96" s="364">
        <v>46</v>
      </c>
      <c r="BR96" s="364">
        <v>39</v>
      </c>
      <c r="BS96" s="364">
        <v>33</v>
      </c>
      <c r="BT96" s="364">
        <v>29</v>
      </c>
      <c r="BU96" s="364">
        <v>27</v>
      </c>
      <c r="BV96" s="364">
        <v>28</v>
      </c>
      <c r="BW96" s="364">
        <v>28</v>
      </c>
      <c r="BX96" s="373">
        <v>28</v>
      </c>
      <c r="BY96" s="373">
        <v>28</v>
      </c>
      <c r="BZ96" s="365">
        <v>28</v>
      </c>
    </row>
    <row r="97" spans="1:78" ht="26.25" customHeight="1" x14ac:dyDescent="0.35">
      <c r="A97" s="447"/>
      <c r="B97" s="119" t="s">
        <v>507</v>
      </c>
      <c r="D97" s="364">
        <v>0</v>
      </c>
      <c r="E97" s="364">
        <v>0</v>
      </c>
      <c r="F97" s="364">
        <v>0</v>
      </c>
      <c r="G97" s="364">
        <v>0</v>
      </c>
      <c r="H97" s="364">
        <v>0</v>
      </c>
      <c r="I97" s="364">
        <v>0</v>
      </c>
      <c r="J97" s="364">
        <v>0</v>
      </c>
      <c r="K97" s="364">
        <v>0</v>
      </c>
      <c r="L97" s="364">
        <v>0</v>
      </c>
      <c r="M97" s="364">
        <v>0</v>
      </c>
      <c r="N97" s="364">
        <v>0</v>
      </c>
      <c r="O97" s="364">
        <v>0</v>
      </c>
      <c r="P97" s="364">
        <v>0</v>
      </c>
      <c r="Q97" s="364">
        <v>0</v>
      </c>
      <c r="R97" s="364">
        <v>0</v>
      </c>
      <c r="S97" s="364">
        <v>0</v>
      </c>
      <c r="T97" s="364">
        <v>0</v>
      </c>
      <c r="U97" s="364">
        <v>0</v>
      </c>
      <c r="V97" s="364">
        <v>0</v>
      </c>
      <c r="W97" s="364">
        <v>0</v>
      </c>
      <c r="X97" s="364">
        <v>0</v>
      </c>
      <c r="Y97" s="364">
        <v>0</v>
      </c>
      <c r="Z97" s="364">
        <v>0</v>
      </c>
      <c r="AA97" s="364">
        <v>0</v>
      </c>
      <c r="AB97" s="364">
        <v>0</v>
      </c>
      <c r="AC97" s="364">
        <v>0</v>
      </c>
      <c r="AD97" s="364">
        <v>0</v>
      </c>
      <c r="AE97" s="364">
        <v>0</v>
      </c>
      <c r="AF97" s="364">
        <v>0</v>
      </c>
      <c r="AG97" s="364">
        <v>0</v>
      </c>
      <c r="AH97" s="364">
        <v>0</v>
      </c>
      <c r="AI97" s="364">
        <v>1115</v>
      </c>
      <c r="AJ97" s="364">
        <v>1316</v>
      </c>
      <c r="AK97" s="364">
        <v>1846</v>
      </c>
      <c r="AL97" s="364">
        <v>2376</v>
      </c>
      <c r="AM97" s="364">
        <v>2685</v>
      </c>
      <c r="AN97" s="364">
        <v>2858</v>
      </c>
      <c r="AO97" s="364">
        <v>2992</v>
      </c>
      <c r="AP97" s="364">
        <v>2988</v>
      </c>
      <c r="AQ97" s="364">
        <v>2790</v>
      </c>
      <c r="AR97" s="364">
        <v>2370</v>
      </c>
      <c r="AS97" s="364">
        <v>2370</v>
      </c>
      <c r="AT97" s="364">
        <v>2449</v>
      </c>
      <c r="AU97" s="364">
        <v>3018</v>
      </c>
      <c r="AV97" s="364">
        <v>3536</v>
      </c>
      <c r="AW97" s="364">
        <v>3776</v>
      </c>
      <c r="AX97" s="364">
        <v>3882</v>
      </c>
      <c r="AY97" s="364">
        <v>3876</v>
      </c>
      <c r="AZ97" s="364">
        <v>3750</v>
      </c>
      <c r="BA97" s="364">
        <v>2238</v>
      </c>
      <c r="BB97" s="364">
        <v>2192</v>
      </c>
      <c r="BC97" s="373">
        <v>2202</v>
      </c>
      <c r="BD97" s="364">
        <v>2230</v>
      </c>
      <c r="BE97" s="364">
        <v>2235</v>
      </c>
      <c r="BF97" s="364">
        <v>2213</v>
      </c>
      <c r="BG97" s="364">
        <v>2218</v>
      </c>
      <c r="BH97" s="364">
        <v>2175</v>
      </c>
      <c r="BI97" s="364">
        <v>2131</v>
      </c>
      <c r="BJ97" s="364">
        <v>2123</v>
      </c>
      <c r="BK97" s="364">
        <v>2105</v>
      </c>
      <c r="BL97" s="364">
        <v>2076</v>
      </c>
      <c r="BM97" s="364">
        <v>1925</v>
      </c>
      <c r="BN97" s="364">
        <v>0</v>
      </c>
      <c r="BO97" s="364">
        <v>0</v>
      </c>
      <c r="BP97" s="364">
        <v>0</v>
      </c>
      <c r="BQ97" s="364">
        <v>0</v>
      </c>
      <c r="BR97" s="364">
        <v>0</v>
      </c>
      <c r="BS97" s="364">
        <v>0</v>
      </c>
      <c r="BT97" s="364">
        <v>0</v>
      </c>
      <c r="BU97" s="364">
        <v>0</v>
      </c>
      <c r="BV97" s="364">
        <v>0</v>
      </c>
      <c r="BW97" s="364">
        <v>0</v>
      </c>
      <c r="BX97" s="373">
        <v>0</v>
      </c>
      <c r="BY97" s="373">
        <v>0</v>
      </c>
      <c r="BZ97" s="365">
        <v>0</v>
      </c>
    </row>
    <row r="98" spans="1:78" x14ac:dyDescent="0.35">
      <c r="A98" s="447"/>
      <c r="B98" s="119" t="s">
        <v>508</v>
      </c>
      <c r="D98" s="364">
        <v>0</v>
      </c>
      <c r="E98" s="364">
        <v>0</v>
      </c>
      <c r="F98" s="364">
        <v>0</v>
      </c>
      <c r="G98" s="364">
        <v>0</v>
      </c>
      <c r="H98" s="364">
        <v>0</v>
      </c>
      <c r="I98" s="364">
        <v>0</v>
      </c>
      <c r="J98" s="364">
        <v>0</v>
      </c>
      <c r="K98" s="364">
        <v>0</v>
      </c>
      <c r="L98" s="364">
        <v>0</v>
      </c>
      <c r="M98" s="364">
        <v>0</v>
      </c>
      <c r="N98" s="364">
        <v>0</v>
      </c>
      <c r="O98" s="364">
        <v>0</v>
      </c>
      <c r="P98" s="364">
        <v>0</v>
      </c>
      <c r="Q98" s="364">
        <v>0</v>
      </c>
      <c r="R98" s="364">
        <v>0</v>
      </c>
      <c r="S98" s="364">
        <v>0</v>
      </c>
      <c r="T98" s="364">
        <v>0</v>
      </c>
      <c r="U98" s="364">
        <v>0</v>
      </c>
      <c r="V98" s="364">
        <v>0</v>
      </c>
      <c r="W98" s="364">
        <v>0</v>
      </c>
      <c r="X98" s="364">
        <v>0</v>
      </c>
      <c r="Y98" s="364">
        <v>0</v>
      </c>
      <c r="Z98" s="364">
        <v>0</v>
      </c>
      <c r="AA98" s="364">
        <v>0</v>
      </c>
      <c r="AB98" s="364">
        <v>0</v>
      </c>
      <c r="AC98" s="364">
        <v>0</v>
      </c>
      <c r="AD98" s="364">
        <v>0</v>
      </c>
      <c r="AE98" s="364">
        <v>0</v>
      </c>
      <c r="AF98" s="364">
        <v>0</v>
      </c>
      <c r="AG98" s="364">
        <v>0</v>
      </c>
      <c r="AH98" s="364">
        <v>0</v>
      </c>
      <c r="AI98" s="364">
        <v>0</v>
      </c>
      <c r="AJ98" s="364">
        <v>0</v>
      </c>
      <c r="AK98" s="364">
        <v>0</v>
      </c>
      <c r="AL98" s="364">
        <v>0</v>
      </c>
      <c r="AM98" s="364">
        <v>0</v>
      </c>
      <c r="AN98" s="364">
        <v>0</v>
      </c>
      <c r="AO98" s="364">
        <v>0</v>
      </c>
      <c r="AP98" s="364">
        <v>0</v>
      </c>
      <c r="AQ98" s="364">
        <v>0</v>
      </c>
      <c r="AR98" s="364">
        <v>0</v>
      </c>
      <c r="AS98" s="364">
        <v>0</v>
      </c>
      <c r="AT98" s="364">
        <v>0</v>
      </c>
      <c r="AU98" s="364">
        <v>0</v>
      </c>
      <c r="AV98" s="364">
        <v>0</v>
      </c>
      <c r="AW98" s="364">
        <v>0</v>
      </c>
      <c r="AX98" s="364">
        <v>0</v>
      </c>
      <c r="AY98" s="364">
        <v>0</v>
      </c>
      <c r="AZ98" s="364">
        <v>0</v>
      </c>
      <c r="BA98" s="364">
        <v>0</v>
      </c>
      <c r="BB98" s="364">
        <v>0</v>
      </c>
      <c r="BC98" s="373">
        <v>0</v>
      </c>
      <c r="BD98" s="364">
        <v>2633</v>
      </c>
      <c r="BE98" s="364">
        <v>2663</v>
      </c>
      <c r="BF98" s="364">
        <v>2644</v>
      </c>
      <c r="BG98" s="364">
        <v>1832</v>
      </c>
      <c r="BH98" s="364">
        <v>974</v>
      </c>
      <c r="BI98" s="364">
        <v>944</v>
      </c>
      <c r="BJ98" s="364">
        <v>938</v>
      </c>
      <c r="BK98" s="364">
        <v>922</v>
      </c>
      <c r="BL98" s="364">
        <v>911</v>
      </c>
      <c r="BM98" s="364">
        <v>880</v>
      </c>
      <c r="BN98" s="364">
        <v>833</v>
      </c>
      <c r="BO98" s="364">
        <v>771</v>
      </c>
      <c r="BP98" s="364">
        <v>723</v>
      </c>
      <c r="BQ98" s="364">
        <v>687</v>
      </c>
      <c r="BR98" s="364">
        <v>661</v>
      </c>
      <c r="BS98" s="364">
        <v>633</v>
      </c>
      <c r="BT98" s="364">
        <v>604</v>
      </c>
      <c r="BU98" s="364">
        <v>582</v>
      </c>
      <c r="BV98" s="364">
        <v>600</v>
      </c>
      <c r="BW98" s="364">
        <v>584</v>
      </c>
      <c r="BX98" s="373">
        <v>567</v>
      </c>
      <c r="BY98" s="373">
        <v>559</v>
      </c>
      <c r="BZ98" s="365">
        <v>559</v>
      </c>
    </row>
    <row r="99" spans="1:78" ht="24.75" customHeight="1" x14ac:dyDescent="0.35">
      <c r="A99" s="44"/>
      <c r="B99" s="119" t="s">
        <v>509</v>
      </c>
      <c r="BX99" s="210"/>
      <c r="BY99" s="210"/>
      <c r="BZ99" s="211"/>
    </row>
    <row r="100" spans="1:78" x14ac:dyDescent="0.35">
      <c r="A100" s="447"/>
      <c r="B100" s="265" t="s">
        <v>510</v>
      </c>
      <c r="D100" s="364">
        <v>0</v>
      </c>
      <c r="E100" s="364">
        <v>0</v>
      </c>
      <c r="F100" s="364">
        <v>0</v>
      </c>
      <c r="G100" s="364">
        <v>0</v>
      </c>
      <c r="H100" s="364">
        <v>0</v>
      </c>
      <c r="I100" s="364">
        <v>0</v>
      </c>
      <c r="J100" s="364">
        <v>0</v>
      </c>
      <c r="K100" s="364">
        <v>0</v>
      </c>
      <c r="L100" s="364">
        <v>0</v>
      </c>
      <c r="M100" s="364">
        <v>0</v>
      </c>
      <c r="N100" s="364">
        <v>0</v>
      </c>
      <c r="O100" s="364">
        <v>0</v>
      </c>
      <c r="P100" s="364">
        <v>0</v>
      </c>
      <c r="Q100" s="364">
        <v>0</v>
      </c>
      <c r="R100" s="364">
        <v>0</v>
      </c>
      <c r="S100" s="364">
        <v>0</v>
      </c>
      <c r="T100" s="364">
        <v>0</v>
      </c>
      <c r="U100" s="364">
        <v>0</v>
      </c>
      <c r="V100" s="364">
        <v>0</v>
      </c>
      <c r="W100" s="364">
        <v>0</v>
      </c>
      <c r="X100" s="364">
        <v>0</v>
      </c>
      <c r="Y100" s="364">
        <v>0</v>
      </c>
      <c r="Z100" s="364">
        <v>0</v>
      </c>
      <c r="AA100" s="364">
        <v>0</v>
      </c>
      <c r="AB100" s="364">
        <v>0</v>
      </c>
      <c r="AC100" s="364">
        <v>0</v>
      </c>
      <c r="AD100" s="364">
        <v>0</v>
      </c>
      <c r="AE100" s="364">
        <v>0</v>
      </c>
      <c r="AF100" s="364">
        <v>0</v>
      </c>
      <c r="AG100" s="364">
        <v>0</v>
      </c>
      <c r="AH100" s="364">
        <v>0</v>
      </c>
      <c r="AI100" s="364">
        <v>551</v>
      </c>
      <c r="AJ100" s="364">
        <v>746</v>
      </c>
      <c r="AK100" s="364">
        <v>1179</v>
      </c>
      <c r="AL100" s="364">
        <v>1611</v>
      </c>
      <c r="AM100" s="364">
        <v>1813</v>
      </c>
      <c r="AN100" s="364">
        <v>1885</v>
      </c>
      <c r="AO100" s="364">
        <v>1892</v>
      </c>
      <c r="AP100" s="364">
        <v>1832</v>
      </c>
      <c r="AQ100" s="364">
        <v>1578</v>
      </c>
      <c r="AR100" s="364">
        <v>1249</v>
      </c>
      <c r="AS100" s="364">
        <v>1031</v>
      </c>
      <c r="AT100" s="364">
        <v>1007</v>
      </c>
      <c r="AU100" s="364">
        <v>1441</v>
      </c>
      <c r="AV100" s="364">
        <v>1753</v>
      </c>
      <c r="AW100" s="364">
        <v>1790</v>
      </c>
      <c r="AX100" s="364">
        <v>1800</v>
      </c>
      <c r="AY100" s="364">
        <v>1659</v>
      </c>
      <c r="AZ100" s="364">
        <v>1461</v>
      </c>
      <c r="BA100" s="364">
        <v>0</v>
      </c>
      <c r="BB100" s="364">
        <v>0</v>
      </c>
      <c r="BC100" s="364">
        <v>0</v>
      </c>
      <c r="BD100" s="364">
        <v>0</v>
      </c>
      <c r="BE100" s="364">
        <v>0</v>
      </c>
      <c r="BF100" s="364">
        <v>0</v>
      </c>
      <c r="BG100" s="364">
        <v>0</v>
      </c>
      <c r="BH100" s="364">
        <v>0</v>
      </c>
      <c r="BI100" s="364">
        <v>0</v>
      </c>
      <c r="BJ100" s="364">
        <v>0</v>
      </c>
      <c r="BK100" s="364">
        <v>0</v>
      </c>
      <c r="BL100" s="364">
        <v>0</v>
      </c>
      <c r="BM100" s="364">
        <v>0</v>
      </c>
      <c r="BN100" s="364">
        <v>0</v>
      </c>
      <c r="BO100" s="364">
        <v>0</v>
      </c>
      <c r="BP100" s="364">
        <v>0</v>
      </c>
      <c r="BQ100" s="364">
        <v>0</v>
      </c>
      <c r="BR100" s="364">
        <v>0</v>
      </c>
      <c r="BS100" s="364">
        <v>0</v>
      </c>
      <c r="BT100" s="364">
        <v>0</v>
      </c>
      <c r="BU100" s="364">
        <v>0</v>
      </c>
      <c r="BV100" s="364">
        <v>0</v>
      </c>
      <c r="BW100" s="364">
        <v>0</v>
      </c>
      <c r="BX100" s="373">
        <v>0</v>
      </c>
      <c r="BY100" s="373">
        <v>0</v>
      </c>
      <c r="BZ100" s="365">
        <v>0</v>
      </c>
    </row>
    <row r="101" spans="1:78" x14ac:dyDescent="0.35">
      <c r="A101" s="447"/>
      <c r="B101" s="265" t="s">
        <v>511</v>
      </c>
      <c r="D101" s="364">
        <v>0</v>
      </c>
      <c r="E101" s="364">
        <v>0</v>
      </c>
      <c r="F101" s="364">
        <v>0</v>
      </c>
      <c r="G101" s="364">
        <v>0</v>
      </c>
      <c r="H101" s="364">
        <v>0</v>
      </c>
      <c r="I101" s="364">
        <v>0</v>
      </c>
      <c r="J101" s="364">
        <v>0</v>
      </c>
      <c r="K101" s="364">
        <v>0</v>
      </c>
      <c r="L101" s="364">
        <v>0</v>
      </c>
      <c r="M101" s="364">
        <v>0</v>
      </c>
      <c r="N101" s="364">
        <v>0</v>
      </c>
      <c r="O101" s="364">
        <v>0</v>
      </c>
      <c r="P101" s="364">
        <v>0</v>
      </c>
      <c r="Q101" s="364">
        <v>0</v>
      </c>
      <c r="R101" s="364">
        <v>0</v>
      </c>
      <c r="S101" s="364">
        <v>0</v>
      </c>
      <c r="T101" s="364">
        <v>0</v>
      </c>
      <c r="U101" s="364">
        <v>0</v>
      </c>
      <c r="V101" s="364">
        <v>0</v>
      </c>
      <c r="W101" s="364">
        <v>0</v>
      </c>
      <c r="X101" s="364">
        <v>0</v>
      </c>
      <c r="Y101" s="364">
        <v>0</v>
      </c>
      <c r="Z101" s="364">
        <v>0</v>
      </c>
      <c r="AA101" s="364">
        <v>0</v>
      </c>
      <c r="AB101" s="364">
        <v>0</v>
      </c>
      <c r="AC101" s="364">
        <v>0</v>
      </c>
      <c r="AD101" s="364">
        <v>0</v>
      </c>
      <c r="AE101" s="364">
        <v>0</v>
      </c>
      <c r="AF101" s="364">
        <v>0</v>
      </c>
      <c r="AG101" s="364">
        <v>0</v>
      </c>
      <c r="AH101" s="364">
        <v>0</v>
      </c>
      <c r="AI101" s="364">
        <v>1723</v>
      </c>
      <c r="AJ101" s="364">
        <v>1694</v>
      </c>
      <c r="AK101" s="364">
        <v>1738</v>
      </c>
      <c r="AL101" s="364">
        <v>1781</v>
      </c>
      <c r="AM101" s="364">
        <v>1651</v>
      </c>
      <c r="AN101" s="364">
        <v>1683</v>
      </c>
      <c r="AO101" s="364">
        <v>1717</v>
      </c>
      <c r="AP101" s="364">
        <v>1722</v>
      </c>
      <c r="AQ101" s="364">
        <v>1727</v>
      </c>
      <c r="AR101" s="364">
        <v>1719</v>
      </c>
      <c r="AS101" s="364">
        <v>1607</v>
      </c>
      <c r="AT101" s="364">
        <v>1675</v>
      </c>
      <c r="AU101" s="364">
        <v>1575</v>
      </c>
      <c r="AV101" s="364">
        <v>1643</v>
      </c>
      <c r="AW101" s="364">
        <v>1736</v>
      </c>
      <c r="AX101" s="364">
        <v>1765</v>
      </c>
      <c r="AY101" s="364">
        <v>1781</v>
      </c>
      <c r="AZ101" s="364">
        <v>1764</v>
      </c>
      <c r="BA101" s="364">
        <v>1705</v>
      </c>
      <c r="BB101" s="364">
        <v>1643</v>
      </c>
      <c r="BC101" s="364">
        <v>1620</v>
      </c>
      <c r="BD101" s="364">
        <v>1671</v>
      </c>
      <c r="BE101" s="364">
        <v>1750</v>
      </c>
      <c r="BF101" s="364">
        <v>1776</v>
      </c>
      <c r="BG101" s="364">
        <v>911</v>
      </c>
      <c r="BH101" s="364">
        <v>12</v>
      </c>
      <c r="BI101" s="364">
        <v>11</v>
      </c>
      <c r="BJ101" s="364">
        <v>12</v>
      </c>
      <c r="BK101" s="364">
        <v>12</v>
      </c>
      <c r="BL101" s="364">
        <v>11</v>
      </c>
      <c r="BM101" s="364">
        <v>10</v>
      </c>
      <c r="BN101" s="364">
        <v>0</v>
      </c>
      <c r="BO101" s="364">
        <v>0</v>
      </c>
      <c r="BP101" s="364">
        <v>0</v>
      </c>
      <c r="BQ101" s="364">
        <v>0</v>
      </c>
      <c r="BR101" s="364">
        <v>0</v>
      </c>
      <c r="BS101" s="364">
        <v>0</v>
      </c>
      <c r="BT101" s="364">
        <v>0</v>
      </c>
      <c r="BU101" s="364">
        <v>0</v>
      </c>
      <c r="BV101" s="364">
        <v>0</v>
      </c>
      <c r="BW101" s="364">
        <v>0</v>
      </c>
      <c r="BX101" s="373">
        <v>0</v>
      </c>
      <c r="BY101" s="373">
        <v>0</v>
      </c>
      <c r="BZ101" s="365">
        <v>0</v>
      </c>
    </row>
    <row r="102" spans="1:78" x14ac:dyDescent="0.35">
      <c r="A102" s="44"/>
      <c r="B102" s="265" t="s">
        <v>496</v>
      </c>
      <c r="D102" s="364">
        <v>0</v>
      </c>
      <c r="E102" s="364">
        <v>0</v>
      </c>
      <c r="F102" s="364">
        <v>0</v>
      </c>
      <c r="G102" s="364">
        <v>0</v>
      </c>
      <c r="H102" s="364">
        <v>0</v>
      </c>
      <c r="I102" s="364">
        <v>0</v>
      </c>
      <c r="J102" s="364">
        <v>0</v>
      </c>
      <c r="K102" s="364">
        <v>0</v>
      </c>
      <c r="L102" s="364">
        <v>0</v>
      </c>
      <c r="M102" s="364">
        <v>0</v>
      </c>
      <c r="N102" s="364">
        <v>0</v>
      </c>
      <c r="O102" s="364">
        <v>0</v>
      </c>
      <c r="P102" s="364">
        <v>0</v>
      </c>
      <c r="Q102" s="364">
        <v>0</v>
      </c>
      <c r="R102" s="364">
        <v>0</v>
      </c>
      <c r="S102" s="364">
        <v>0</v>
      </c>
      <c r="T102" s="364">
        <v>0</v>
      </c>
      <c r="U102" s="364">
        <v>0</v>
      </c>
      <c r="V102" s="364">
        <v>0</v>
      </c>
      <c r="W102" s="364">
        <v>0</v>
      </c>
      <c r="X102" s="364">
        <v>0</v>
      </c>
      <c r="Y102" s="364">
        <v>0</v>
      </c>
      <c r="Z102" s="364">
        <v>0</v>
      </c>
      <c r="AA102" s="364">
        <v>0</v>
      </c>
      <c r="AB102" s="364">
        <v>0</v>
      </c>
      <c r="AC102" s="364">
        <v>0</v>
      </c>
      <c r="AD102" s="364">
        <v>0</v>
      </c>
      <c r="AE102" s="364">
        <v>0</v>
      </c>
      <c r="AF102" s="364">
        <v>0</v>
      </c>
      <c r="AG102" s="364">
        <v>0</v>
      </c>
      <c r="AH102" s="364">
        <v>0</v>
      </c>
      <c r="AI102" s="364">
        <v>207</v>
      </c>
      <c r="AJ102" s="364">
        <v>205</v>
      </c>
      <c r="AK102" s="364">
        <v>221</v>
      </c>
      <c r="AL102" s="364">
        <v>240</v>
      </c>
      <c r="AM102" s="364">
        <v>241</v>
      </c>
      <c r="AN102" s="364">
        <v>273</v>
      </c>
      <c r="AO102" s="364">
        <v>301</v>
      </c>
      <c r="AP102" s="364">
        <v>327</v>
      </c>
      <c r="AQ102" s="364">
        <v>352</v>
      </c>
      <c r="AR102" s="364">
        <v>247</v>
      </c>
      <c r="AS102" s="364">
        <v>290</v>
      </c>
      <c r="AT102" s="364">
        <v>330</v>
      </c>
      <c r="AU102" s="364">
        <v>375</v>
      </c>
      <c r="AV102" s="364">
        <v>425</v>
      </c>
      <c r="AW102" s="364">
        <v>527</v>
      </c>
      <c r="AX102" s="364">
        <v>618</v>
      </c>
      <c r="AY102" s="364">
        <v>739</v>
      </c>
      <c r="AZ102" s="364">
        <v>786</v>
      </c>
      <c r="BA102" s="364">
        <v>849</v>
      </c>
      <c r="BB102" s="364">
        <v>898</v>
      </c>
      <c r="BC102" s="364">
        <v>932</v>
      </c>
      <c r="BD102" s="364">
        <v>994</v>
      </c>
      <c r="BE102" s="364">
        <v>1048</v>
      </c>
      <c r="BF102" s="364">
        <v>1091</v>
      </c>
      <c r="BG102" s="364">
        <v>1121</v>
      </c>
      <c r="BH102" s="364">
        <v>1137</v>
      </c>
      <c r="BI102" s="364">
        <v>1139</v>
      </c>
      <c r="BJ102" s="364">
        <v>1142</v>
      </c>
      <c r="BK102" s="364">
        <v>1133</v>
      </c>
      <c r="BL102" s="364">
        <v>1128</v>
      </c>
      <c r="BM102" s="364">
        <v>1099</v>
      </c>
      <c r="BN102" s="364">
        <v>0</v>
      </c>
      <c r="BO102" s="364">
        <v>0</v>
      </c>
      <c r="BP102" s="364">
        <v>0</v>
      </c>
      <c r="BQ102" s="364">
        <v>0</v>
      </c>
      <c r="BR102" s="364">
        <v>0</v>
      </c>
      <c r="BS102" s="364">
        <v>0</v>
      </c>
      <c r="BT102" s="364">
        <v>0</v>
      </c>
      <c r="BU102" s="364">
        <v>0</v>
      </c>
      <c r="BV102" s="364">
        <v>0</v>
      </c>
      <c r="BW102" s="364">
        <v>0</v>
      </c>
      <c r="BX102" s="373">
        <v>0</v>
      </c>
      <c r="BY102" s="373">
        <v>0</v>
      </c>
      <c r="BZ102" s="365">
        <v>0</v>
      </c>
    </row>
    <row r="103" spans="1:78" x14ac:dyDescent="0.35">
      <c r="A103" s="44"/>
      <c r="B103" s="265" t="s">
        <v>512</v>
      </c>
      <c r="D103" s="364">
        <v>0</v>
      </c>
      <c r="E103" s="364">
        <v>0</v>
      </c>
      <c r="F103" s="364">
        <v>0</v>
      </c>
      <c r="G103" s="364">
        <v>0</v>
      </c>
      <c r="H103" s="364">
        <v>0</v>
      </c>
      <c r="I103" s="364">
        <v>0</v>
      </c>
      <c r="J103" s="364">
        <v>0</v>
      </c>
      <c r="K103" s="364">
        <v>0</v>
      </c>
      <c r="L103" s="364">
        <v>0</v>
      </c>
      <c r="M103" s="364">
        <v>0</v>
      </c>
      <c r="N103" s="364">
        <v>0</v>
      </c>
      <c r="O103" s="364">
        <v>0</v>
      </c>
      <c r="P103" s="364">
        <v>0</v>
      </c>
      <c r="Q103" s="364">
        <v>0</v>
      </c>
      <c r="R103" s="364">
        <v>0</v>
      </c>
      <c r="S103" s="364">
        <v>0</v>
      </c>
      <c r="T103" s="364">
        <v>0</v>
      </c>
      <c r="U103" s="364">
        <v>0</v>
      </c>
      <c r="V103" s="364">
        <v>0</v>
      </c>
      <c r="W103" s="364">
        <v>0</v>
      </c>
      <c r="X103" s="364">
        <v>0</v>
      </c>
      <c r="Y103" s="364">
        <v>0</v>
      </c>
      <c r="Z103" s="364">
        <v>0</v>
      </c>
      <c r="AA103" s="364">
        <v>0</v>
      </c>
      <c r="AB103" s="364">
        <v>0</v>
      </c>
      <c r="AC103" s="364">
        <v>0</v>
      </c>
      <c r="AD103" s="364">
        <v>0</v>
      </c>
      <c r="AE103" s="364">
        <v>0</v>
      </c>
      <c r="AF103" s="364">
        <v>0</v>
      </c>
      <c r="AG103" s="364">
        <v>0</v>
      </c>
      <c r="AH103" s="364">
        <v>0</v>
      </c>
      <c r="AI103" s="364">
        <v>306</v>
      </c>
      <c r="AJ103" s="364">
        <v>316</v>
      </c>
      <c r="AK103" s="364">
        <v>369</v>
      </c>
      <c r="AL103" s="364">
        <v>415</v>
      </c>
      <c r="AM103" s="364">
        <v>449</v>
      </c>
      <c r="AN103" s="364">
        <v>492</v>
      </c>
      <c r="AO103" s="364">
        <v>575</v>
      </c>
      <c r="AP103" s="364">
        <v>602</v>
      </c>
      <c r="AQ103" s="364">
        <v>629</v>
      </c>
      <c r="AR103" s="364">
        <v>694</v>
      </c>
      <c r="AS103" s="364">
        <v>756</v>
      </c>
      <c r="AT103" s="364">
        <v>793</v>
      </c>
      <c r="AU103" s="364">
        <v>871</v>
      </c>
      <c r="AV103" s="364">
        <v>957</v>
      </c>
      <c r="AW103" s="364">
        <v>1013</v>
      </c>
      <c r="AX103" s="364">
        <v>1039</v>
      </c>
      <c r="AY103" s="364">
        <v>1056</v>
      </c>
      <c r="AZ103" s="364">
        <v>1059</v>
      </c>
      <c r="BA103" s="364">
        <v>995</v>
      </c>
      <c r="BB103" s="364">
        <v>949</v>
      </c>
      <c r="BC103" s="364">
        <v>931</v>
      </c>
      <c r="BD103" s="364">
        <v>913</v>
      </c>
      <c r="BE103" s="364">
        <v>886</v>
      </c>
      <c r="BF103" s="364">
        <v>857</v>
      </c>
      <c r="BG103" s="364">
        <v>841</v>
      </c>
      <c r="BH103" s="364">
        <v>805</v>
      </c>
      <c r="BI103" s="364">
        <v>780</v>
      </c>
      <c r="BJ103" s="364">
        <v>771</v>
      </c>
      <c r="BK103" s="364">
        <v>750</v>
      </c>
      <c r="BL103" s="364">
        <v>735</v>
      </c>
      <c r="BM103" s="364">
        <v>693</v>
      </c>
      <c r="BN103" s="364">
        <v>0</v>
      </c>
      <c r="BO103" s="364">
        <v>0</v>
      </c>
      <c r="BP103" s="364">
        <v>0</v>
      </c>
      <c r="BQ103" s="364">
        <v>0</v>
      </c>
      <c r="BR103" s="364">
        <v>0</v>
      </c>
      <c r="BS103" s="364">
        <v>0</v>
      </c>
      <c r="BT103" s="364">
        <v>0</v>
      </c>
      <c r="BU103" s="364">
        <v>0</v>
      </c>
      <c r="BV103" s="364">
        <v>0</v>
      </c>
      <c r="BW103" s="364">
        <v>0</v>
      </c>
      <c r="BX103" s="373">
        <v>0</v>
      </c>
      <c r="BY103" s="373">
        <v>0</v>
      </c>
      <c r="BZ103" s="365">
        <v>0</v>
      </c>
    </row>
    <row r="104" spans="1:78" x14ac:dyDescent="0.35">
      <c r="A104" s="44"/>
      <c r="B104" s="265" t="s">
        <v>521</v>
      </c>
      <c r="D104" s="364">
        <v>0</v>
      </c>
      <c r="E104" s="364">
        <v>0</v>
      </c>
      <c r="F104" s="364">
        <v>0</v>
      </c>
      <c r="G104" s="364">
        <v>0</v>
      </c>
      <c r="H104" s="364">
        <v>0</v>
      </c>
      <c r="I104" s="364">
        <v>0</v>
      </c>
      <c r="J104" s="364">
        <v>0</v>
      </c>
      <c r="K104" s="364">
        <v>0</v>
      </c>
      <c r="L104" s="364">
        <v>0</v>
      </c>
      <c r="M104" s="364">
        <v>0</v>
      </c>
      <c r="N104" s="364">
        <v>0</v>
      </c>
      <c r="O104" s="364">
        <v>0</v>
      </c>
      <c r="P104" s="364">
        <v>0</v>
      </c>
      <c r="Q104" s="364">
        <v>0</v>
      </c>
      <c r="R104" s="364">
        <v>0</v>
      </c>
      <c r="S104" s="364">
        <v>0</v>
      </c>
      <c r="T104" s="364">
        <v>0</v>
      </c>
      <c r="U104" s="364">
        <v>0</v>
      </c>
      <c r="V104" s="364">
        <v>0</v>
      </c>
      <c r="W104" s="364">
        <v>0</v>
      </c>
      <c r="X104" s="364">
        <v>0</v>
      </c>
      <c r="Y104" s="364">
        <v>0</v>
      </c>
      <c r="Z104" s="364">
        <v>0</v>
      </c>
      <c r="AA104" s="364">
        <v>0</v>
      </c>
      <c r="AB104" s="364">
        <v>0</v>
      </c>
      <c r="AC104" s="364">
        <v>0</v>
      </c>
      <c r="AD104" s="364">
        <v>0</v>
      </c>
      <c r="AE104" s="364">
        <v>0</v>
      </c>
      <c r="AF104" s="364">
        <v>0</v>
      </c>
      <c r="AG104" s="364">
        <v>0</v>
      </c>
      <c r="AH104" s="364">
        <v>0</v>
      </c>
      <c r="AI104" s="364">
        <v>51</v>
      </c>
      <c r="AJ104" s="364">
        <v>49</v>
      </c>
      <c r="AK104" s="364">
        <v>77</v>
      </c>
      <c r="AL104" s="364">
        <v>110</v>
      </c>
      <c r="AM104" s="364">
        <v>182</v>
      </c>
      <c r="AN104" s="364">
        <v>208</v>
      </c>
      <c r="AO104" s="364">
        <v>224</v>
      </c>
      <c r="AP104" s="364">
        <v>228</v>
      </c>
      <c r="AQ104" s="364">
        <v>231</v>
      </c>
      <c r="AR104" s="364">
        <v>180</v>
      </c>
      <c r="AS104" s="364">
        <v>293</v>
      </c>
      <c r="AT104" s="364">
        <v>319</v>
      </c>
      <c r="AU104" s="364">
        <v>331</v>
      </c>
      <c r="AV104" s="364">
        <v>401</v>
      </c>
      <c r="AW104" s="364">
        <v>446</v>
      </c>
      <c r="AX104" s="364">
        <v>425</v>
      </c>
      <c r="AY104" s="364">
        <v>422</v>
      </c>
      <c r="AZ104" s="364">
        <v>444</v>
      </c>
      <c r="BA104" s="364">
        <v>394</v>
      </c>
      <c r="BB104" s="364">
        <v>345</v>
      </c>
      <c r="BC104" s="364">
        <v>339</v>
      </c>
      <c r="BD104" s="364">
        <v>323</v>
      </c>
      <c r="BE104" s="364">
        <v>301</v>
      </c>
      <c r="BF104" s="364">
        <v>265</v>
      </c>
      <c r="BG104" s="364">
        <v>256</v>
      </c>
      <c r="BH104" s="364">
        <v>233</v>
      </c>
      <c r="BI104" s="364">
        <v>212</v>
      </c>
      <c r="BJ104" s="364">
        <v>211</v>
      </c>
      <c r="BK104" s="364">
        <v>222</v>
      </c>
      <c r="BL104" s="364">
        <v>214</v>
      </c>
      <c r="BM104" s="364">
        <v>133</v>
      </c>
      <c r="BN104" s="364">
        <v>0</v>
      </c>
      <c r="BO104" s="364">
        <v>0</v>
      </c>
      <c r="BP104" s="364">
        <v>0</v>
      </c>
      <c r="BQ104" s="364">
        <v>0</v>
      </c>
      <c r="BR104" s="364">
        <v>0</v>
      </c>
      <c r="BS104" s="364">
        <v>0</v>
      </c>
      <c r="BT104" s="364">
        <v>0</v>
      </c>
      <c r="BU104" s="364">
        <v>0</v>
      </c>
      <c r="BV104" s="364">
        <v>0</v>
      </c>
      <c r="BW104" s="364">
        <v>0</v>
      </c>
      <c r="BX104" s="373">
        <v>0</v>
      </c>
      <c r="BY104" s="373">
        <v>0</v>
      </c>
      <c r="BZ104" s="365">
        <v>0</v>
      </c>
    </row>
    <row r="105" spans="1:78" ht="16" thickBot="1" x14ac:dyDescent="0.4">
      <c r="A105" s="98"/>
      <c r="B105" s="437"/>
      <c r="C105" s="353"/>
      <c r="D105" s="392"/>
      <c r="E105" s="392"/>
      <c r="F105" s="392"/>
      <c r="G105" s="392"/>
      <c r="H105" s="392"/>
      <c r="I105" s="392"/>
      <c r="J105" s="392"/>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392"/>
      <c r="BK105" s="392"/>
      <c r="BL105" s="392"/>
      <c r="BM105" s="392"/>
      <c r="BN105" s="392"/>
      <c r="BO105" s="392"/>
      <c r="BP105" s="392"/>
      <c r="BQ105" s="392"/>
      <c r="BR105" s="392"/>
      <c r="BS105" s="392"/>
      <c r="BT105" s="392"/>
      <c r="BU105" s="392"/>
      <c r="BV105" s="392"/>
      <c r="BW105" s="392"/>
      <c r="BX105" s="392"/>
      <c r="BY105" s="392"/>
      <c r="BZ105" s="39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7"/>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209" customWidth="1"/>
    <col min="76" max="78" width="12.7265625" style="316" customWidth="1"/>
    <col min="79" max="16384" width="9.08984375" style="316"/>
  </cols>
  <sheetData>
    <row r="1" spans="1:78" s="314" customFormat="1" ht="25.15" customHeight="1" thickBot="1" x14ac:dyDescent="0.3">
      <c r="A1" s="36" t="s">
        <v>42</v>
      </c>
      <c r="B1" s="37" t="s">
        <v>71</v>
      </c>
      <c r="C1" s="89"/>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row>
    <row r="2" spans="1:78" ht="15.75" customHeight="1" x14ac:dyDescent="0.35">
      <c r="A2" s="40" t="s">
        <v>588</v>
      </c>
      <c r="B2" s="16" t="s">
        <v>522</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6.25" customHeight="1" x14ac:dyDescent="0.35">
      <c r="A4" s="471"/>
      <c r="B4" s="156" t="s">
        <v>88</v>
      </c>
      <c r="C4" s="418"/>
      <c r="D4" s="372">
        <f t="shared" ref="D4:Y4" si="0">SUM(D6,D10,D13)</f>
        <v>0</v>
      </c>
      <c r="E4" s="372">
        <f t="shared" si="0"/>
        <v>0</v>
      </c>
      <c r="F4" s="372">
        <f t="shared" si="0"/>
        <v>0</v>
      </c>
      <c r="G4" s="372">
        <f t="shared" si="0"/>
        <v>0</v>
      </c>
      <c r="H4" s="372">
        <f t="shared" si="0"/>
        <v>0</v>
      </c>
      <c r="I4" s="372">
        <f t="shared" si="0"/>
        <v>0</v>
      </c>
      <c r="J4" s="372">
        <f t="shared" si="0"/>
        <v>0</v>
      </c>
      <c r="K4" s="372">
        <f t="shared" si="0"/>
        <v>0</v>
      </c>
      <c r="L4" s="372">
        <f t="shared" si="0"/>
        <v>0</v>
      </c>
      <c r="M4" s="372">
        <f t="shared" si="0"/>
        <v>0</v>
      </c>
      <c r="N4" s="372">
        <f t="shared" si="0"/>
        <v>0</v>
      </c>
      <c r="O4" s="372">
        <f t="shared" si="0"/>
        <v>0</v>
      </c>
      <c r="P4" s="372">
        <f t="shared" si="0"/>
        <v>0</v>
      </c>
      <c r="Q4" s="372">
        <f t="shared" si="0"/>
        <v>0</v>
      </c>
      <c r="R4" s="372">
        <f t="shared" si="0"/>
        <v>0</v>
      </c>
      <c r="S4" s="372">
        <f t="shared" si="0"/>
        <v>0</v>
      </c>
      <c r="T4" s="372">
        <f t="shared" si="0"/>
        <v>0</v>
      </c>
      <c r="U4" s="372">
        <f t="shared" si="0"/>
        <v>0</v>
      </c>
      <c r="V4" s="372">
        <f t="shared" si="0"/>
        <v>0</v>
      </c>
      <c r="W4" s="372">
        <f t="shared" si="0"/>
        <v>0</v>
      </c>
      <c r="X4" s="372">
        <f t="shared" si="0"/>
        <v>0</v>
      </c>
      <c r="Y4" s="372">
        <f t="shared" si="0"/>
        <v>0</v>
      </c>
      <c r="Z4" s="372">
        <f t="shared" ref="Z4:BX4" si="1">SUM(Z6,Z10,Z13,Z15,Z16)</f>
        <v>76.699999999999989</v>
      </c>
      <c r="AA4" s="372">
        <f t="shared" si="1"/>
        <v>83.800000000000011</v>
      </c>
      <c r="AB4" s="372">
        <f t="shared" si="1"/>
        <v>92.7</v>
      </c>
      <c r="AC4" s="372">
        <f t="shared" si="1"/>
        <v>103.7</v>
      </c>
      <c r="AD4" s="372">
        <f t="shared" si="1"/>
        <v>130.80000000000001</v>
      </c>
      <c r="AE4" s="372">
        <f t="shared" si="1"/>
        <v>171.1</v>
      </c>
      <c r="AF4" s="372">
        <f t="shared" si="1"/>
        <v>196.7</v>
      </c>
      <c r="AG4" s="372">
        <f t="shared" si="1"/>
        <v>224.6</v>
      </c>
      <c r="AH4" s="372">
        <f t="shared" si="1"/>
        <v>253</v>
      </c>
      <c r="AI4" s="372">
        <f t="shared" si="1"/>
        <v>285</v>
      </c>
      <c r="AJ4" s="372">
        <f t="shared" si="1"/>
        <v>329</v>
      </c>
      <c r="AK4" s="372">
        <f t="shared" si="1"/>
        <v>367</v>
      </c>
      <c r="AL4" s="372">
        <f t="shared" si="1"/>
        <v>399</v>
      </c>
      <c r="AM4" s="372">
        <f t="shared" si="1"/>
        <v>428</v>
      </c>
      <c r="AN4" s="372">
        <f t="shared" si="1"/>
        <v>441</v>
      </c>
      <c r="AO4" s="372">
        <f t="shared" si="1"/>
        <v>470</v>
      </c>
      <c r="AP4" s="372">
        <f t="shared" si="1"/>
        <v>505</v>
      </c>
      <c r="AQ4" s="372">
        <f t="shared" si="1"/>
        <v>514.10200000000009</v>
      </c>
      <c r="AR4" s="372">
        <f t="shared" si="1"/>
        <v>513.58300000000008</v>
      </c>
      <c r="AS4" s="372">
        <f t="shared" si="1"/>
        <v>533.13800000000003</v>
      </c>
      <c r="AT4" s="372">
        <f t="shared" si="1"/>
        <v>584.37099999999998</v>
      </c>
      <c r="AU4" s="372">
        <f t="shared" si="1"/>
        <v>654.65499413448993</v>
      </c>
      <c r="AV4" s="372">
        <f t="shared" si="1"/>
        <v>667.50399999999991</v>
      </c>
      <c r="AW4" s="372">
        <f t="shared" si="1"/>
        <v>686.28399999999988</v>
      </c>
      <c r="AX4" s="372">
        <f t="shared" si="1"/>
        <v>710.02199999999993</v>
      </c>
      <c r="AY4" s="372">
        <f t="shared" si="1"/>
        <v>734.97559504132221</v>
      </c>
      <c r="AZ4" s="372">
        <f t="shared" si="1"/>
        <v>748.39700000000005</v>
      </c>
      <c r="BA4" s="372">
        <f t="shared" si="1"/>
        <v>751.94600000000003</v>
      </c>
      <c r="BB4" s="372">
        <f t="shared" si="1"/>
        <v>769.20972503840244</v>
      </c>
      <c r="BC4" s="372">
        <f t="shared" si="1"/>
        <v>763.73799999999994</v>
      </c>
      <c r="BD4" s="372">
        <f t="shared" si="1"/>
        <v>770.87267336961202</v>
      </c>
      <c r="BE4" s="372">
        <f t="shared" si="1"/>
        <v>792.85709700000007</v>
      </c>
      <c r="BF4" s="372">
        <f t="shared" si="1"/>
        <v>802.21727761258762</v>
      </c>
      <c r="BG4" s="372">
        <f t="shared" si="1"/>
        <v>802.82745841250244</v>
      </c>
      <c r="BH4" s="372">
        <f t="shared" si="1"/>
        <v>815.19508900000005</v>
      </c>
      <c r="BI4" s="372">
        <f t="shared" si="1"/>
        <v>834.12734177900018</v>
      </c>
      <c r="BJ4" s="372">
        <f t="shared" si="1"/>
        <v>823.13039853999976</v>
      </c>
      <c r="BK4" s="372">
        <f t="shared" si="1"/>
        <v>822.24543098380013</v>
      </c>
      <c r="BL4" s="372">
        <f t="shared" si="1"/>
        <v>853.28739183000016</v>
      </c>
      <c r="BM4" s="372">
        <f t="shared" si="1"/>
        <v>886.07535800000016</v>
      </c>
      <c r="BN4" s="372">
        <f t="shared" si="1"/>
        <v>935.91351682000004</v>
      </c>
      <c r="BO4" s="372">
        <f t="shared" si="1"/>
        <v>934.84436764999998</v>
      </c>
      <c r="BP4" s="372">
        <f t="shared" si="1"/>
        <v>956.67538677023606</v>
      </c>
      <c r="BQ4" s="372">
        <f t="shared" si="1"/>
        <v>955.36992824000004</v>
      </c>
      <c r="BR4" s="372">
        <f t="shared" si="1"/>
        <v>990.27274720504909</v>
      </c>
      <c r="BS4" s="372">
        <f t="shared" si="1"/>
        <v>981.8582745899995</v>
      </c>
      <c r="BT4" s="372">
        <f t="shared" si="1"/>
        <v>944.54616344999954</v>
      </c>
      <c r="BU4" s="372">
        <f t="shared" si="1"/>
        <v>927.8787158105232</v>
      </c>
      <c r="BV4" s="372">
        <f t="shared" si="1"/>
        <v>937.38514063763603</v>
      </c>
      <c r="BW4" s="372">
        <f t="shared" si="1"/>
        <v>943.37256790619347</v>
      </c>
      <c r="BX4" s="372">
        <f t="shared" si="1"/>
        <v>939.63517641993406</v>
      </c>
      <c r="BY4" s="372">
        <f>SUM(BY6,BY10,BY13,BY15,BY16)</f>
        <v>940.04649514882476</v>
      </c>
      <c r="BZ4" s="362">
        <f>SUM(BZ6,BZ10,BZ13,BZ15,BZ16)</f>
        <v>940.67203875730002</v>
      </c>
    </row>
    <row r="5" spans="1:78" s="232" customFormat="1" ht="26.25" customHeight="1" x14ac:dyDescent="0.35">
      <c r="A5" s="471"/>
      <c r="B5" s="156" t="s">
        <v>523</v>
      </c>
      <c r="C5" s="418"/>
      <c r="D5" s="372"/>
      <c r="E5" s="372"/>
      <c r="F5" s="372"/>
      <c r="G5" s="372"/>
      <c r="H5" s="372"/>
      <c r="I5" s="372"/>
      <c r="J5" s="372"/>
      <c r="K5" s="372"/>
      <c r="L5" s="372"/>
      <c r="M5" s="372"/>
      <c r="N5" s="372"/>
      <c r="O5" s="372"/>
      <c r="P5" s="372"/>
      <c r="Q5" s="372"/>
      <c r="R5" s="372"/>
      <c r="S5" s="372"/>
      <c r="T5" s="372"/>
      <c r="U5" s="372"/>
      <c r="V5" s="372"/>
      <c r="W5" s="372"/>
      <c r="X5" s="372"/>
      <c r="Y5" s="372"/>
      <c r="Z5" s="372">
        <f t="shared" ref="Z5:BW5" si="2">Z6+Z10+Z13</f>
        <v>76.699999999999989</v>
      </c>
      <c r="AA5" s="372">
        <f t="shared" si="2"/>
        <v>83.800000000000011</v>
      </c>
      <c r="AB5" s="372">
        <f t="shared" si="2"/>
        <v>92.7</v>
      </c>
      <c r="AC5" s="372">
        <f t="shared" si="2"/>
        <v>103.7</v>
      </c>
      <c r="AD5" s="372">
        <f t="shared" si="2"/>
        <v>130.80000000000001</v>
      </c>
      <c r="AE5" s="372">
        <f t="shared" si="2"/>
        <v>171.1</v>
      </c>
      <c r="AF5" s="372">
        <f t="shared" si="2"/>
        <v>196.7</v>
      </c>
      <c r="AG5" s="372">
        <f t="shared" si="2"/>
        <v>224.6</v>
      </c>
      <c r="AH5" s="372">
        <f t="shared" si="2"/>
        <v>253</v>
      </c>
      <c r="AI5" s="372">
        <f t="shared" si="2"/>
        <v>285</v>
      </c>
      <c r="AJ5" s="372">
        <f t="shared" si="2"/>
        <v>329</v>
      </c>
      <c r="AK5" s="372">
        <f t="shared" si="2"/>
        <v>367</v>
      </c>
      <c r="AL5" s="372">
        <f t="shared" si="2"/>
        <v>399</v>
      </c>
      <c r="AM5" s="372">
        <f t="shared" si="2"/>
        <v>428</v>
      </c>
      <c r="AN5" s="372">
        <f t="shared" si="2"/>
        <v>441</v>
      </c>
      <c r="AO5" s="372">
        <f t="shared" si="2"/>
        <v>470</v>
      </c>
      <c r="AP5" s="372">
        <f t="shared" si="2"/>
        <v>505</v>
      </c>
      <c r="AQ5" s="372">
        <f t="shared" si="2"/>
        <v>514.10200000000009</v>
      </c>
      <c r="AR5" s="372">
        <f t="shared" si="2"/>
        <v>513.58300000000008</v>
      </c>
      <c r="AS5" s="372">
        <f t="shared" si="2"/>
        <v>533.13800000000003</v>
      </c>
      <c r="AT5" s="372">
        <f t="shared" si="2"/>
        <v>584.37099999999998</v>
      </c>
      <c r="AU5" s="372">
        <f t="shared" si="2"/>
        <v>654.65499413448993</v>
      </c>
      <c r="AV5" s="372">
        <f t="shared" si="2"/>
        <v>667.50399999999991</v>
      </c>
      <c r="AW5" s="372">
        <f t="shared" si="2"/>
        <v>686.28399999999988</v>
      </c>
      <c r="AX5" s="372">
        <f t="shared" si="2"/>
        <v>706.56499999999994</v>
      </c>
      <c r="AY5" s="372">
        <f t="shared" si="2"/>
        <v>730.84699999999987</v>
      </c>
      <c r="AZ5" s="372">
        <f t="shared" si="2"/>
        <v>742.93900000000008</v>
      </c>
      <c r="BA5" s="372">
        <f t="shared" si="2"/>
        <v>746.97900000000004</v>
      </c>
      <c r="BB5" s="372">
        <f t="shared" si="2"/>
        <v>760.91300000000001</v>
      </c>
      <c r="BC5" s="372">
        <f t="shared" si="2"/>
        <v>753.17499999999995</v>
      </c>
      <c r="BD5" s="372">
        <f t="shared" si="2"/>
        <v>759</v>
      </c>
      <c r="BE5" s="372">
        <f t="shared" si="2"/>
        <v>778.45800000000008</v>
      </c>
      <c r="BF5" s="372">
        <f t="shared" si="2"/>
        <v>782.50758261258761</v>
      </c>
      <c r="BG5" s="372">
        <f t="shared" si="2"/>
        <v>783.48695761035617</v>
      </c>
      <c r="BH5" s="372">
        <f t="shared" si="2"/>
        <v>794.55200000000002</v>
      </c>
      <c r="BI5" s="372">
        <f t="shared" si="2"/>
        <v>787.58934177900016</v>
      </c>
      <c r="BJ5" s="372">
        <f t="shared" si="2"/>
        <v>790.4603985399998</v>
      </c>
      <c r="BK5" s="372">
        <f t="shared" si="2"/>
        <v>794.80543098380008</v>
      </c>
      <c r="BL5" s="372">
        <f t="shared" si="2"/>
        <v>816.22339083000008</v>
      </c>
      <c r="BM5" s="372">
        <f t="shared" si="2"/>
        <v>843.82698400000015</v>
      </c>
      <c r="BN5" s="372">
        <f t="shared" si="2"/>
        <v>888.44639182000003</v>
      </c>
      <c r="BO5" s="372">
        <f t="shared" si="2"/>
        <v>887.63814664999995</v>
      </c>
      <c r="BP5" s="372">
        <f t="shared" si="2"/>
        <v>905.24794301000009</v>
      </c>
      <c r="BQ5" s="372">
        <f t="shared" si="2"/>
        <v>900.69442791999995</v>
      </c>
      <c r="BR5" s="372">
        <f t="shared" si="2"/>
        <v>907.95083237504912</v>
      </c>
      <c r="BS5" s="372">
        <f t="shared" si="2"/>
        <v>892.01007712999956</v>
      </c>
      <c r="BT5" s="372">
        <f t="shared" si="2"/>
        <v>861.11320264999961</v>
      </c>
      <c r="BU5" s="372">
        <f t="shared" si="2"/>
        <v>844.0785646339624</v>
      </c>
      <c r="BV5" s="372">
        <f t="shared" si="2"/>
        <v>853.92344815319518</v>
      </c>
      <c r="BW5" s="372">
        <f t="shared" si="2"/>
        <v>860.19818708210892</v>
      </c>
      <c r="BX5" s="372">
        <f>BX6+BX10+BX13</f>
        <v>856.88492195932895</v>
      </c>
      <c r="BY5" s="372">
        <f>BY6+BY10+BY13</f>
        <v>857.84062869063723</v>
      </c>
      <c r="BZ5" s="362">
        <f>BZ6+BZ10+BZ13</f>
        <v>859.10869520520009</v>
      </c>
    </row>
    <row r="6" spans="1:78" ht="15" customHeight="1" x14ac:dyDescent="0.35">
      <c r="A6" s="472"/>
      <c r="B6" s="61" t="s">
        <v>524</v>
      </c>
      <c r="C6" s="51"/>
      <c r="D6" s="373">
        <v>0</v>
      </c>
      <c r="E6" s="373">
        <v>0</v>
      </c>
      <c r="F6" s="373">
        <v>0</v>
      </c>
      <c r="G6" s="373">
        <v>0</v>
      </c>
      <c r="H6" s="373">
        <v>0</v>
      </c>
      <c r="I6" s="373">
        <v>0</v>
      </c>
      <c r="J6" s="373">
        <v>0</v>
      </c>
      <c r="K6" s="373">
        <v>0</v>
      </c>
      <c r="L6" s="373">
        <v>0</v>
      </c>
      <c r="M6" s="373">
        <v>0</v>
      </c>
      <c r="N6" s="373">
        <v>0</v>
      </c>
      <c r="O6" s="373">
        <v>0</v>
      </c>
      <c r="P6" s="373">
        <v>0</v>
      </c>
      <c r="Q6" s="373">
        <v>0</v>
      </c>
      <c r="R6" s="373">
        <v>0</v>
      </c>
      <c r="S6" s="373">
        <v>0</v>
      </c>
      <c r="T6" s="373">
        <v>0</v>
      </c>
      <c r="U6" s="373">
        <v>0</v>
      </c>
      <c r="V6" s="373">
        <v>0</v>
      </c>
      <c r="W6" s="373">
        <v>0</v>
      </c>
      <c r="X6" s="373">
        <v>0</v>
      </c>
      <c r="Y6" s="373">
        <v>0</v>
      </c>
      <c r="Z6" s="373">
        <v>64.599999999999994</v>
      </c>
      <c r="AA6" s="373">
        <v>70.7</v>
      </c>
      <c r="AB6" s="373">
        <v>78.099999999999994</v>
      </c>
      <c r="AC6" s="373">
        <v>87.3</v>
      </c>
      <c r="AD6" s="373">
        <v>110.1</v>
      </c>
      <c r="AE6" s="373">
        <v>144.6</v>
      </c>
      <c r="AF6" s="373">
        <v>167.2</v>
      </c>
      <c r="AG6" s="373">
        <v>191.1</v>
      </c>
      <c r="AH6" s="373">
        <v>216</v>
      </c>
      <c r="AI6" s="373">
        <v>244</v>
      </c>
      <c r="AJ6" s="373">
        <v>282</v>
      </c>
      <c r="AK6" s="373">
        <v>315</v>
      </c>
      <c r="AL6" s="373">
        <v>343</v>
      </c>
      <c r="AM6" s="373">
        <v>369</v>
      </c>
      <c r="AN6" s="373">
        <v>381</v>
      </c>
      <c r="AO6" s="373">
        <v>407</v>
      </c>
      <c r="AP6" s="373">
        <v>440</v>
      </c>
      <c r="AQ6" s="373">
        <v>453.38600000000002</v>
      </c>
      <c r="AR6" s="373">
        <v>451.27800000000002</v>
      </c>
      <c r="AS6" s="373">
        <v>469.52100000000002</v>
      </c>
      <c r="AT6" s="373">
        <v>520.06299999999999</v>
      </c>
      <c r="AU6" s="373">
        <v>586.55099413448988</v>
      </c>
      <c r="AV6" s="373">
        <f t="shared" ref="AV6:BT6" si="3">SUM(AV7:AV8)</f>
        <v>600.92999999999995</v>
      </c>
      <c r="AW6" s="373">
        <f t="shared" si="3"/>
        <v>616.15499999999997</v>
      </c>
      <c r="AX6" s="373">
        <f t="shared" si="3"/>
        <v>645.43899999999996</v>
      </c>
      <c r="AY6" s="373">
        <f t="shared" si="3"/>
        <v>669.97299999999996</v>
      </c>
      <c r="AZ6" s="373">
        <f t="shared" si="3"/>
        <v>684.82</v>
      </c>
      <c r="BA6" s="373">
        <f t="shared" si="3"/>
        <v>689.89800000000002</v>
      </c>
      <c r="BB6" s="373">
        <f t="shared" si="3"/>
        <v>709.66099999999994</v>
      </c>
      <c r="BC6" s="373">
        <f t="shared" si="3"/>
        <v>699.61199999999997</v>
      </c>
      <c r="BD6" s="373">
        <f t="shared" si="3"/>
        <v>708</v>
      </c>
      <c r="BE6" s="373">
        <f t="shared" si="3"/>
        <v>727.45800000000008</v>
      </c>
      <c r="BF6" s="373">
        <f t="shared" si="3"/>
        <v>732.7211213525876</v>
      </c>
      <c r="BG6" s="373">
        <f t="shared" si="3"/>
        <v>736.5558877814442</v>
      </c>
      <c r="BH6" s="373">
        <f t="shared" si="3"/>
        <v>749.94100000000003</v>
      </c>
      <c r="BI6" s="373">
        <f t="shared" si="3"/>
        <v>745.66237929900012</v>
      </c>
      <c r="BJ6" s="373">
        <f t="shared" si="3"/>
        <v>750.09489891999988</v>
      </c>
      <c r="BK6" s="373">
        <f t="shared" si="3"/>
        <v>755.76206665380005</v>
      </c>
      <c r="BL6" s="373">
        <f t="shared" si="3"/>
        <v>778.67019714000014</v>
      </c>
      <c r="BM6" s="373">
        <f t="shared" si="3"/>
        <v>807.08740407000005</v>
      </c>
      <c r="BN6" s="373">
        <f t="shared" si="3"/>
        <v>853.62603838000007</v>
      </c>
      <c r="BO6" s="373">
        <f t="shared" si="3"/>
        <v>854.15397472999996</v>
      </c>
      <c r="BP6" s="373">
        <f t="shared" si="3"/>
        <v>873.08095759619198</v>
      </c>
      <c r="BQ6" s="373">
        <f t="shared" si="3"/>
        <v>870.57572770000002</v>
      </c>
      <c r="BR6" s="373">
        <f t="shared" si="3"/>
        <v>879.197</v>
      </c>
      <c r="BS6" s="373">
        <f t="shared" si="3"/>
        <v>865.05799890795549</v>
      </c>
      <c r="BT6" s="373">
        <f t="shared" si="3"/>
        <v>835.61493410366643</v>
      </c>
      <c r="BU6" s="373">
        <f t="shared" ref="BU6:BZ6" si="4">SUM(BU7:BU8)</f>
        <v>820.06073710847079</v>
      </c>
      <c r="BV6" s="373">
        <f t="shared" si="4"/>
        <v>830.91131504380371</v>
      </c>
      <c r="BW6" s="373">
        <f t="shared" si="4"/>
        <v>838.18027692113174</v>
      </c>
      <c r="BX6" s="373">
        <f t="shared" si="4"/>
        <v>835.99560795449065</v>
      </c>
      <c r="BY6" s="373">
        <f t="shared" si="4"/>
        <v>837.9606422769441</v>
      </c>
      <c r="BZ6" s="365">
        <f t="shared" si="4"/>
        <v>840.16309359978413</v>
      </c>
    </row>
    <row r="7" spans="1:78" x14ac:dyDescent="0.35">
      <c r="A7" s="473"/>
      <c r="B7" s="289" t="s">
        <v>525</v>
      </c>
      <c r="C7" s="415"/>
      <c r="D7" s="373">
        <v>0</v>
      </c>
      <c r="E7" s="373">
        <v>0</v>
      </c>
      <c r="F7" s="373">
        <v>0</v>
      </c>
      <c r="G7" s="373">
        <v>0</v>
      </c>
      <c r="H7" s="373">
        <v>0</v>
      </c>
      <c r="I7" s="373">
        <v>0</v>
      </c>
      <c r="J7" s="373">
        <v>0</v>
      </c>
      <c r="K7" s="373">
        <v>0</v>
      </c>
      <c r="L7" s="373">
        <v>0</v>
      </c>
      <c r="M7" s="373">
        <v>0</v>
      </c>
      <c r="N7" s="373">
        <v>0</v>
      </c>
      <c r="O7" s="373">
        <v>0</v>
      </c>
      <c r="P7" s="373">
        <v>0</v>
      </c>
      <c r="Q7" s="373">
        <v>0</v>
      </c>
      <c r="R7" s="373">
        <v>0</v>
      </c>
      <c r="S7" s="373">
        <v>0</v>
      </c>
      <c r="T7" s="373">
        <v>0</v>
      </c>
      <c r="U7" s="373">
        <v>0</v>
      </c>
      <c r="V7" s="373">
        <v>0</v>
      </c>
      <c r="W7" s="373">
        <v>0</v>
      </c>
      <c r="X7" s="373">
        <v>0</v>
      </c>
      <c r="Y7" s="373">
        <v>0</v>
      </c>
      <c r="Z7" s="373">
        <v>0</v>
      </c>
      <c r="AA7" s="373">
        <v>0</v>
      </c>
      <c r="AB7" s="373">
        <v>0</v>
      </c>
      <c r="AC7" s="373">
        <v>0</v>
      </c>
      <c r="AD7" s="373">
        <v>0</v>
      </c>
      <c r="AE7" s="373">
        <v>0</v>
      </c>
      <c r="AF7" s="373">
        <v>0</v>
      </c>
      <c r="AG7" s="373">
        <v>0</v>
      </c>
      <c r="AH7" s="373">
        <v>150.86192021876099</v>
      </c>
      <c r="AI7" s="373">
        <v>169.58927529545215</v>
      </c>
      <c r="AJ7" s="373">
        <v>194.52703018605663</v>
      </c>
      <c r="AK7" s="373">
        <v>215.59324696900481</v>
      </c>
      <c r="AL7" s="373">
        <v>223.46081816684327</v>
      </c>
      <c r="AM7" s="373">
        <v>248.3824459728107</v>
      </c>
      <c r="AN7" s="373">
        <v>264.93793790353891</v>
      </c>
      <c r="AO7" s="373">
        <v>287.54597527130755</v>
      </c>
      <c r="AP7" s="373">
        <v>283.61457487886878</v>
      </c>
      <c r="AQ7" s="373">
        <v>292.24290374097916</v>
      </c>
      <c r="AR7" s="373">
        <v>287.73943877592222</v>
      </c>
      <c r="AS7" s="373">
        <v>302.68487699282929</v>
      </c>
      <c r="AT7" s="373">
        <v>333.52147044155834</v>
      </c>
      <c r="AU7" s="373">
        <v>380.80942158251628</v>
      </c>
      <c r="AV7" s="373">
        <v>384.88923407703078</v>
      </c>
      <c r="AW7" s="373">
        <v>387.87665524354281</v>
      </c>
      <c r="AX7" s="373">
        <v>409.33011150143244</v>
      </c>
      <c r="AY7" s="373">
        <v>424.97262513563601</v>
      </c>
      <c r="AZ7" s="373">
        <v>448.46025849279948</v>
      </c>
      <c r="BA7" s="373">
        <v>451.93083260759454</v>
      </c>
      <c r="BB7" s="373">
        <v>464.56368155140774</v>
      </c>
      <c r="BC7" s="373">
        <v>457.40530309547091</v>
      </c>
      <c r="BD7" s="373">
        <v>449.27100000000002</v>
      </c>
      <c r="BE7" s="373">
        <v>458.60217196123631</v>
      </c>
      <c r="BF7" s="373">
        <v>453.35111210171794</v>
      </c>
      <c r="BG7" s="373">
        <v>469.02827967669646</v>
      </c>
      <c r="BH7" s="373">
        <v>459.91899999999998</v>
      </c>
      <c r="BI7" s="373">
        <v>449.75794596037161</v>
      </c>
      <c r="BJ7" s="373">
        <v>443.13462537454694</v>
      </c>
      <c r="BK7" s="373">
        <v>416.31119045700922</v>
      </c>
      <c r="BL7" s="373">
        <v>348.6831197044811</v>
      </c>
      <c r="BM7" s="373">
        <v>354.05537931399999</v>
      </c>
      <c r="BN7" s="373">
        <v>401.20840422019995</v>
      </c>
      <c r="BO7" s="373">
        <v>390.79752025713873</v>
      </c>
      <c r="BP7" s="373">
        <v>387.51426097503168</v>
      </c>
      <c r="BQ7" s="373">
        <v>373.41078429999999</v>
      </c>
      <c r="BR7" s="373">
        <v>366.75900000000001</v>
      </c>
      <c r="BS7" s="373">
        <v>346.02319956318229</v>
      </c>
      <c r="BT7" s="373">
        <v>334.24597364146661</v>
      </c>
      <c r="BU7" s="373">
        <v>328.02429484338836</v>
      </c>
      <c r="BV7" s="373">
        <v>332.36452601752154</v>
      </c>
      <c r="BW7" s="373">
        <v>335.27340193640595</v>
      </c>
      <c r="BX7" s="373">
        <v>334.40019818194594</v>
      </c>
      <c r="BY7" s="373">
        <v>335.18675113727267</v>
      </c>
      <c r="BZ7" s="365">
        <v>336.06816229830565</v>
      </c>
    </row>
    <row r="8" spans="1:78" x14ac:dyDescent="0.35">
      <c r="A8" s="473"/>
      <c r="B8" s="289" t="s">
        <v>526</v>
      </c>
      <c r="C8" s="415"/>
      <c r="D8" s="373">
        <v>0</v>
      </c>
      <c r="E8" s="373">
        <v>0</v>
      </c>
      <c r="F8" s="373">
        <v>0</v>
      </c>
      <c r="G8" s="373">
        <v>0</v>
      </c>
      <c r="H8" s="373">
        <v>0</v>
      </c>
      <c r="I8" s="373">
        <v>0</v>
      </c>
      <c r="J8" s="373">
        <v>0</v>
      </c>
      <c r="K8" s="373">
        <v>0</v>
      </c>
      <c r="L8" s="373">
        <v>0</v>
      </c>
      <c r="M8" s="373">
        <v>0</v>
      </c>
      <c r="N8" s="373">
        <v>0</v>
      </c>
      <c r="O8" s="373">
        <v>0</v>
      </c>
      <c r="P8" s="373">
        <v>0</v>
      </c>
      <c r="Q8" s="373">
        <v>0</v>
      </c>
      <c r="R8" s="373">
        <v>0</v>
      </c>
      <c r="S8" s="373">
        <v>0</v>
      </c>
      <c r="T8" s="373">
        <v>0</v>
      </c>
      <c r="U8" s="373">
        <v>0</v>
      </c>
      <c r="V8" s="373">
        <v>0</v>
      </c>
      <c r="W8" s="373">
        <v>0</v>
      </c>
      <c r="X8" s="373">
        <v>0</v>
      </c>
      <c r="Y8" s="373">
        <v>0</v>
      </c>
      <c r="Z8" s="373">
        <v>0</v>
      </c>
      <c r="AA8" s="373">
        <v>0</v>
      </c>
      <c r="AB8" s="373">
        <v>0</v>
      </c>
      <c r="AC8" s="373">
        <v>0</v>
      </c>
      <c r="AD8" s="373">
        <v>0</v>
      </c>
      <c r="AE8" s="373">
        <v>0</v>
      </c>
      <c r="AF8" s="373">
        <v>0</v>
      </c>
      <c r="AG8" s="373">
        <v>0</v>
      </c>
      <c r="AH8" s="373">
        <v>65.138079781239014</v>
      </c>
      <c r="AI8" s="373">
        <v>74.410724704547846</v>
      </c>
      <c r="AJ8" s="373">
        <v>87.472969813943365</v>
      </c>
      <c r="AK8" s="373">
        <v>99.406753030995191</v>
      </c>
      <c r="AL8" s="373">
        <v>119.53918183315673</v>
      </c>
      <c r="AM8" s="373">
        <v>120.6175540271893</v>
      </c>
      <c r="AN8" s="373">
        <v>116.06206209646109</v>
      </c>
      <c r="AO8" s="373">
        <v>119.45402472869245</v>
      </c>
      <c r="AP8" s="373">
        <v>156.38542512113122</v>
      </c>
      <c r="AQ8" s="373">
        <v>161.14309625902087</v>
      </c>
      <c r="AR8" s="373">
        <v>163.5385612240778</v>
      </c>
      <c r="AS8" s="373">
        <v>166.83612300717073</v>
      </c>
      <c r="AT8" s="373">
        <v>186.54152955844165</v>
      </c>
      <c r="AU8" s="373">
        <v>205.7415725519736</v>
      </c>
      <c r="AV8" s="373">
        <v>216.04076592296917</v>
      </c>
      <c r="AW8" s="373">
        <v>228.27834475645716</v>
      </c>
      <c r="AX8" s="373">
        <v>236.10888849856752</v>
      </c>
      <c r="AY8" s="373">
        <v>245.00037486436395</v>
      </c>
      <c r="AZ8" s="373">
        <v>236.35974150720057</v>
      </c>
      <c r="BA8" s="373">
        <v>237.96716739240549</v>
      </c>
      <c r="BB8" s="373">
        <v>245.0973184485922</v>
      </c>
      <c r="BC8" s="373">
        <v>242.20669690452905</v>
      </c>
      <c r="BD8" s="373">
        <v>258.72899999999998</v>
      </c>
      <c r="BE8" s="373">
        <v>268.85582803876378</v>
      </c>
      <c r="BF8" s="373">
        <v>279.37000925086966</v>
      </c>
      <c r="BG8" s="373">
        <v>267.52760810474769</v>
      </c>
      <c r="BH8" s="373">
        <v>290.02199999999999</v>
      </c>
      <c r="BI8" s="373">
        <v>295.90443333862845</v>
      </c>
      <c r="BJ8" s="373">
        <v>306.96027354545299</v>
      </c>
      <c r="BK8" s="373">
        <v>339.45087619679083</v>
      </c>
      <c r="BL8" s="373">
        <v>429.98707743551904</v>
      </c>
      <c r="BM8" s="373">
        <v>453.03202475600006</v>
      </c>
      <c r="BN8" s="373">
        <v>452.41763415980012</v>
      </c>
      <c r="BO8" s="373">
        <v>463.35645447286123</v>
      </c>
      <c r="BP8" s="373">
        <v>485.5666966211603</v>
      </c>
      <c r="BQ8" s="373">
        <v>497.16494340000003</v>
      </c>
      <c r="BR8" s="373">
        <v>512.43799999999999</v>
      </c>
      <c r="BS8" s="373">
        <v>519.03479934477321</v>
      </c>
      <c r="BT8" s="373">
        <v>501.36896046219988</v>
      </c>
      <c r="BU8" s="373">
        <v>492.03644226508243</v>
      </c>
      <c r="BV8" s="373">
        <v>498.54678902628217</v>
      </c>
      <c r="BW8" s="373">
        <v>502.90687498472573</v>
      </c>
      <c r="BX8" s="373">
        <v>501.59540977254471</v>
      </c>
      <c r="BY8" s="373">
        <v>502.77389113967143</v>
      </c>
      <c r="BZ8" s="365">
        <v>504.09493130147848</v>
      </c>
    </row>
    <row r="9" spans="1:78" ht="21.75" customHeight="1" x14ac:dyDescent="0.35">
      <c r="A9" s="473"/>
      <c r="B9" s="300" t="s">
        <v>527</v>
      </c>
      <c r="C9" s="415"/>
      <c r="D9" s="373">
        <v>0</v>
      </c>
      <c r="E9" s="373">
        <v>0</v>
      </c>
      <c r="F9" s="373">
        <v>0</v>
      </c>
      <c r="G9" s="373">
        <v>0</v>
      </c>
      <c r="H9" s="373">
        <v>0</v>
      </c>
      <c r="I9" s="373">
        <v>0</v>
      </c>
      <c r="J9" s="373">
        <v>0</v>
      </c>
      <c r="K9" s="373">
        <v>0</v>
      </c>
      <c r="L9" s="373">
        <v>0</v>
      </c>
      <c r="M9" s="373">
        <v>0</v>
      </c>
      <c r="N9" s="373">
        <v>0</v>
      </c>
      <c r="O9" s="373">
        <v>0</v>
      </c>
      <c r="P9" s="373">
        <v>0</v>
      </c>
      <c r="Q9" s="373">
        <v>0</v>
      </c>
      <c r="R9" s="373">
        <v>0</v>
      </c>
      <c r="S9" s="373">
        <v>0</v>
      </c>
      <c r="T9" s="373">
        <v>0</v>
      </c>
      <c r="U9" s="373">
        <v>0</v>
      </c>
      <c r="V9" s="373">
        <v>0</v>
      </c>
      <c r="W9" s="373">
        <v>0</v>
      </c>
      <c r="X9" s="373">
        <v>0</v>
      </c>
      <c r="Y9" s="373">
        <v>0</v>
      </c>
      <c r="Z9" s="373">
        <v>0</v>
      </c>
      <c r="AA9" s="373">
        <v>0</v>
      </c>
      <c r="AB9" s="373">
        <v>0</v>
      </c>
      <c r="AC9" s="373">
        <v>0</v>
      </c>
      <c r="AD9" s="373">
        <v>0</v>
      </c>
      <c r="AE9" s="373">
        <v>0</v>
      </c>
      <c r="AF9" s="373">
        <v>0</v>
      </c>
      <c r="AG9" s="373">
        <v>0</v>
      </c>
      <c r="AH9" s="373">
        <v>0</v>
      </c>
      <c r="AI9" s="373">
        <v>0</v>
      </c>
      <c r="AJ9" s="373">
        <v>0</v>
      </c>
      <c r="AK9" s="373">
        <v>0</v>
      </c>
      <c r="AL9" s="373">
        <v>0</v>
      </c>
      <c r="AM9" s="373">
        <v>0</v>
      </c>
      <c r="AN9" s="373">
        <v>0</v>
      </c>
      <c r="AO9" s="373">
        <v>0</v>
      </c>
      <c r="AP9" s="373">
        <v>0</v>
      </c>
      <c r="AQ9" s="373">
        <v>0</v>
      </c>
      <c r="AR9" s="373">
        <v>0</v>
      </c>
      <c r="AS9" s="373">
        <v>0</v>
      </c>
      <c r="AT9" s="373">
        <v>0</v>
      </c>
      <c r="AU9" s="373">
        <v>8.5689234733107629</v>
      </c>
      <c r="AV9" s="373">
        <v>8.5689234733107629</v>
      </c>
      <c r="AW9" s="373">
        <v>8.5689234733107629</v>
      </c>
      <c r="AX9" s="373">
        <v>8.5689234733107629</v>
      </c>
      <c r="AY9" s="373">
        <v>8.5689234733107629</v>
      </c>
      <c r="AZ9" s="373">
        <v>8.5689234733107629</v>
      </c>
      <c r="BA9" s="373">
        <v>8.5689234733107629</v>
      </c>
      <c r="BB9" s="373">
        <v>8.5689234733107629</v>
      </c>
      <c r="BC9" s="373">
        <v>8.5689234733107629</v>
      </c>
      <c r="BD9" s="373">
        <v>10.031442333804979</v>
      </c>
      <c r="BE9" s="373">
        <v>11.300390135446513</v>
      </c>
      <c r="BF9" s="373">
        <v>13.048991239095871</v>
      </c>
      <c r="BG9" s="373">
        <v>13.117562070944141</v>
      </c>
      <c r="BH9" s="373">
        <v>11.495379362478616</v>
      </c>
      <c r="BI9" s="373">
        <v>11.459261914883713</v>
      </c>
      <c r="BJ9" s="373">
        <v>15.020734931035486</v>
      </c>
      <c r="BK9" s="373">
        <v>15.280651014211305</v>
      </c>
      <c r="BL9" s="373">
        <v>15.887440978603943</v>
      </c>
      <c r="BM9" s="373">
        <v>16.554241335234778</v>
      </c>
      <c r="BN9" s="373">
        <v>17.326090727748223</v>
      </c>
      <c r="BO9" s="373">
        <v>17.444311718611427</v>
      </c>
      <c r="BP9" s="373">
        <v>18.097163159146831</v>
      </c>
      <c r="BQ9" s="373">
        <v>18.292431275019226</v>
      </c>
      <c r="BR9" s="373">
        <v>18.795417115847687</v>
      </c>
      <c r="BS9" s="373">
        <v>17.301159978159109</v>
      </c>
      <c r="BT9" s="373">
        <v>16.712298682073328</v>
      </c>
      <c r="BU9" s="373">
        <v>16.401214742169415</v>
      </c>
      <c r="BV9" s="373">
        <v>16.618226300876074</v>
      </c>
      <c r="BW9" s="373">
        <v>16.763605538422635</v>
      </c>
      <c r="BX9" s="373">
        <v>16.719912159089812</v>
      </c>
      <c r="BY9" s="373">
        <v>16.759212845538883</v>
      </c>
      <c r="BZ9" s="365">
        <v>16.803261871995684</v>
      </c>
    </row>
    <row r="10" spans="1:78" ht="26.25" customHeight="1" x14ac:dyDescent="0.35">
      <c r="A10" s="472"/>
      <c r="B10" s="61" t="s">
        <v>528</v>
      </c>
      <c r="C10" s="51"/>
      <c r="D10" s="373">
        <v>0</v>
      </c>
      <c r="E10" s="373">
        <v>0</v>
      </c>
      <c r="F10" s="373">
        <v>0</v>
      </c>
      <c r="G10" s="373">
        <v>0</v>
      </c>
      <c r="H10" s="373">
        <v>0</v>
      </c>
      <c r="I10" s="373">
        <v>0</v>
      </c>
      <c r="J10" s="373">
        <v>0</v>
      </c>
      <c r="K10" s="373">
        <v>0</v>
      </c>
      <c r="L10" s="373">
        <v>0</v>
      </c>
      <c r="M10" s="373">
        <v>0</v>
      </c>
      <c r="N10" s="373">
        <v>0</v>
      </c>
      <c r="O10" s="373">
        <v>0</v>
      </c>
      <c r="P10" s="373">
        <v>0</v>
      </c>
      <c r="Q10" s="373">
        <v>0</v>
      </c>
      <c r="R10" s="373">
        <v>0</v>
      </c>
      <c r="S10" s="373">
        <v>0</v>
      </c>
      <c r="T10" s="373">
        <v>0</v>
      </c>
      <c r="U10" s="373">
        <v>0</v>
      </c>
      <c r="V10" s="373">
        <v>0</v>
      </c>
      <c r="W10" s="373">
        <v>0</v>
      </c>
      <c r="X10" s="373">
        <v>0</v>
      </c>
      <c r="Y10" s="373">
        <v>0</v>
      </c>
      <c r="Z10" s="373">
        <v>9.3000000000000007</v>
      </c>
      <c r="AA10" s="373">
        <v>10.199999999999999</v>
      </c>
      <c r="AB10" s="373">
        <v>11.7</v>
      </c>
      <c r="AC10" s="373">
        <v>13.4</v>
      </c>
      <c r="AD10" s="373">
        <v>17.2</v>
      </c>
      <c r="AE10" s="373">
        <v>22.5</v>
      </c>
      <c r="AF10" s="373">
        <v>25.5</v>
      </c>
      <c r="AG10" s="373">
        <v>29</v>
      </c>
      <c r="AH10" s="373">
        <f t="shared" ref="AH10:BI10" si="5">SUM(AH11:AH12)</f>
        <v>32</v>
      </c>
      <c r="AI10" s="373">
        <f t="shared" si="5"/>
        <v>36</v>
      </c>
      <c r="AJ10" s="373">
        <f t="shared" si="5"/>
        <v>42</v>
      </c>
      <c r="AK10" s="373">
        <f t="shared" si="5"/>
        <v>47</v>
      </c>
      <c r="AL10" s="373">
        <f t="shared" si="5"/>
        <v>51</v>
      </c>
      <c r="AM10" s="373">
        <f t="shared" si="5"/>
        <v>54</v>
      </c>
      <c r="AN10" s="373">
        <f t="shared" si="5"/>
        <v>55</v>
      </c>
      <c r="AO10" s="373">
        <f t="shared" si="5"/>
        <v>58</v>
      </c>
      <c r="AP10" s="373">
        <f t="shared" si="5"/>
        <v>61</v>
      </c>
      <c r="AQ10" s="373">
        <f t="shared" si="5"/>
        <v>56.491999999999997</v>
      </c>
      <c r="AR10" s="373">
        <f t="shared" si="5"/>
        <v>58.61</v>
      </c>
      <c r="AS10" s="373">
        <f t="shared" si="5"/>
        <v>59.338999999999999</v>
      </c>
      <c r="AT10" s="373">
        <f t="shared" si="5"/>
        <v>60.216000000000001</v>
      </c>
      <c r="AU10" s="373">
        <f t="shared" si="5"/>
        <v>64.003</v>
      </c>
      <c r="AV10" s="373">
        <f t="shared" si="5"/>
        <v>62.688000000000002</v>
      </c>
      <c r="AW10" s="373">
        <f t="shared" si="5"/>
        <v>66.622</v>
      </c>
      <c r="AX10" s="373">
        <f t="shared" si="5"/>
        <v>58.168999999999997</v>
      </c>
      <c r="AY10" s="373">
        <f t="shared" si="5"/>
        <v>57.765999999999998</v>
      </c>
      <c r="AZ10" s="373">
        <f t="shared" si="5"/>
        <v>55.347000000000001</v>
      </c>
      <c r="BA10" s="373">
        <f t="shared" si="5"/>
        <v>54.619</v>
      </c>
      <c r="BB10" s="373">
        <f t="shared" si="5"/>
        <v>49.393000000000001</v>
      </c>
      <c r="BC10" s="373">
        <f t="shared" si="5"/>
        <v>51.527999999999999</v>
      </c>
      <c r="BD10" s="373">
        <f t="shared" si="5"/>
        <v>49</v>
      </c>
      <c r="BE10" s="373">
        <f t="shared" si="5"/>
        <v>49</v>
      </c>
      <c r="BF10" s="373">
        <f t="shared" si="5"/>
        <v>48.056406750000008</v>
      </c>
      <c r="BG10" s="373">
        <f t="shared" si="5"/>
        <v>45.566810758911991</v>
      </c>
      <c r="BH10" s="373">
        <f t="shared" si="5"/>
        <v>43.427999999999997</v>
      </c>
      <c r="BI10" s="373">
        <f t="shared" si="5"/>
        <v>40.824999999999996</v>
      </c>
      <c r="BJ10" s="373">
        <f>SUM(BJ11:BJ12)</f>
        <v>39.280999999999992</v>
      </c>
      <c r="BK10" s="373">
        <f t="shared" ref="BK10:BZ10" si="6">SUM(BK11:BK12)</f>
        <v>37.953660409999991</v>
      </c>
      <c r="BL10" s="373">
        <f t="shared" si="6"/>
        <v>36.609209720000003</v>
      </c>
      <c r="BM10" s="373">
        <f t="shared" si="6"/>
        <v>35.892877070000004</v>
      </c>
      <c r="BN10" s="373">
        <f t="shared" si="6"/>
        <v>34.066781949999992</v>
      </c>
      <c r="BO10" s="373">
        <f t="shared" si="6"/>
        <v>32.863790210000005</v>
      </c>
      <c r="BP10" s="373">
        <f t="shared" si="6"/>
        <v>31.777945706246079</v>
      </c>
      <c r="BQ10" s="373">
        <f t="shared" si="6"/>
        <v>30.124750710000001</v>
      </c>
      <c r="BR10" s="373">
        <f t="shared" si="6"/>
        <v>28.755832375049046</v>
      </c>
      <c r="BS10" s="373">
        <f t="shared" si="6"/>
        <v>26.989442073161182</v>
      </c>
      <c r="BT10" s="373">
        <f t="shared" si="6"/>
        <v>25.498268546333193</v>
      </c>
      <c r="BU10" s="373">
        <f t="shared" si="6"/>
        <v>24.040279662336385</v>
      </c>
      <c r="BV10" s="373">
        <f t="shared" si="6"/>
        <v>23.012133109391449</v>
      </c>
      <c r="BW10" s="373">
        <f t="shared" si="6"/>
        <v>22.017910160977177</v>
      </c>
      <c r="BX10" s="373">
        <f t="shared" si="6"/>
        <v>20.889314004838258</v>
      </c>
      <c r="BY10" s="373">
        <f t="shared" si="6"/>
        <v>19.879986413693125</v>
      </c>
      <c r="BZ10" s="365">
        <f t="shared" si="6"/>
        <v>18.945601605415984</v>
      </c>
    </row>
    <row r="11" spans="1:78" x14ac:dyDescent="0.35">
      <c r="A11" s="473"/>
      <c r="B11" s="289" t="s">
        <v>525</v>
      </c>
      <c r="C11" s="415"/>
      <c r="D11" s="373">
        <v>0</v>
      </c>
      <c r="E11" s="373">
        <v>0</v>
      </c>
      <c r="F11" s="373">
        <v>0</v>
      </c>
      <c r="G11" s="373">
        <v>0</v>
      </c>
      <c r="H11" s="373">
        <v>0</v>
      </c>
      <c r="I11" s="373">
        <v>0</v>
      </c>
      <c r="J11" s="373">
        <v>0</v>
      </c>
      <c r="K11" s="373">
        <v>0</v>
      </c>
      <c r="L11" s="373">
        <v>0</v>
      </c>
      <c r="M11" s="373">
        <v>0</v>
      </c>
      <c r="N11" s="373">
        <v>0</v>
      </c>
      <c r="O11" s="373">
        <v>0</v>
      </c>
      <c r="P11" s="373">
        <v>0</v>
      </c>
      <c r="Q11" s="373">
        <v>0</v>
      </c>
      <c r="R11" s="373">
        <v>0</v>
      </c>
      <c r="S11" s="373">
        <v>0</v>
      </c>
      <c r="T11" s="373">
        <v>0</v>
      </c>
      <c r="U11" s="373">
        <v>0</v>
      </c>
      <c r="V11" s="373">
        <v>0</v>
      </c>
      <c r="W11" s="373">
        <v>0</v>
      </c>
      <c r="X11" s="373">
        <v>0</v>
      </c>
      <c r="Y11" s="373">
        <v>0</v>
      </c>
      <c r="Z11" s="373">
        <v>0</v>
      </c>
      <c r="AA11" s="373">
        <v>0</v>
      </c>
      <c r="AB11" s="373">
        <v>0</v>
      </c>
      <c r="AC11" s="373">
        <v>0</v>
      </c>
      <c r="AD11" s="373">
        <v>0</v>
      </c>
      <c r="AE11" s="373">
        <v>0</v>
      </c>
      <c r="AF11" s="373">
        <v>0</v>
      </c>
      <c r="AG11" s="373">
        <v>0</v>
      </c>
      <c r="AH11" s="373">
        <v>5.8755802207076453</v>
      </c>
      <c r="AI11" s="373">
        <v>6.6100277482961012</v>
      </c>
      <c r="AJ11" s="373">
        <v>7.7116990396787841</v>
      </c>
      <c r="AK11" s="373">
        <v>8.6297584491643544</v>
      </c>
      <c r="AL11" s="373">
        <v>9.3642059767528103</v>
      </c>
      <c r="AM11" s="373">
        <v>9.9150416224441535</v>
      </c>
      <c r="AN11" s="373">
        <v>10.098653504341266</v>
      </c>
      <c r="AO11" s="373">
        <v>10.649489150032608</v>
      </c>
      <c r="AP11" s="373">
        <v>11.200324795723949</v>
      </c>
      <c r="AQ11" s="373">
        <v>10.372602432131758</v>
      </c>
      <c r="AR11" s="373">
        <v>10.761492397989846</v>
      </c>
      <c r="AS11" s="373">
        <v>10.895345459892843</v>
      </c>
      <c r="AT11" s="373">
        <v>11.056373080316611</v>
      </c>
      <c r="AU11" s="373">
        <v>11.751711277060982</v>
      </c>
      <c r="AV11" s="373">
        <v>10.740101662601536</v>
      </c>
      <c r="AW11" s="373">
        <v>10.867560615178869</v>
      </c>
      <c r="AX11" s="373">
        <v>8.9144351893882074</v>
      </c>
      <c r="AY11" s="373">
        <v>8.2866278477680808</v>
      </c>
      <c r="AZ11" s="373">
        <v>7.7611274445963527</v>
      </c>
      <c r="BA11" s="373">
        <v>6.8913768673835412</v>
      </c>
      <c r="BB11" s="373">
        <v>6.0945233728261901</v>
      </c>
      <c r="BC11" s="373">
        <v>6.0057435125149512</v>
      </c>
      <c r="BD11" s="373">
        <v>5.2120000000000033</v>
      </c>
      <c r="BE11" s="373">
        <v>5.213000000000001</v>
      </c>
      <c r="BF11" s="373">
        <v>4.7798173643700785</v>
      </c>
      <c r="BG11" s="373">
        <v>3.6967457020200758</v>
      </c>
      <c r="BH11" s="373">
        <v>3.266</v>
      </c>
      <c r="BI11" s="373">
        <v>6.1911786786786775</v>
      </c>
      <c r="BJ11" s="373">
        <v>5.6055504291845493</v>
      </c>
      <c r="BK11" s="373">
        <v>5.6746798378225547</v>
      </c>
      <c r="BL11" s="373">
        <v>2.1965525831999999</v>
      </c>
      <c r="BM11" s="373">
        <v>1.8406603625641045</v>
      </c>
      <c r="BN11" s="373">
        <v>1.6231135700409567</v>
      </c>
      <c r="BO11" s="373">
        <v>1.448690672492809</v>
      </c>
      <c r="BP11" s="373">
        <v>1.2921065736641424</v>
      </c>
      <c r="BQ11" s="373">
        <v>1.3134113182071192</v>
      </c>
      <c r="BR11" s="373">
        <v>1.2081481339837865</v>
      </c>
      <c r="BS11" s="373">
        <v>1.0867536529303443</v>
      </c>
      <c r="BT11" s="373">
        <v>0.95021367690342196</v>
      </c>
      <c r="BU11" s="373">
        <v>0.85312652899550057</v>
      </c>
      <c r="BV11" s="373">
        <v>0.77867362024537246</v>
      </c>
      <c r="BW11" s="373">
        <v>0.69492116909075163</v>
      </c>
      <c r="BX11" s="373">
        <v>0.58637258630044864</v>
      </c>
      <c r="BY11" s="373">
        <v>0.45279603407141683</v>
      </c>
      <c r="BZ11" s="365">
        <v>0.33888027902727541</v>
      </c>
    </row>
    <row r="12" spans="1:78" x14ac:dyDescent="0.35">
      <c r="A12" s="473"/>
      <c r="B12" s="289" t="s">
        <v>526</v>
      </c>
      <c r="C12" s="415"/>
      <c r="D12" s="373">
        <v>0</v>
      </c>
      <c r="E12" s="373">
        <v>0</v>
      </c>
      <c r="F12" s="373">
        <v>0</v>
      </c>
      <c r="G12" s="373">
        <v>0</v>
      </c>
      <c r="H12" s="373">
        <v>0</v>
      </c>
      <c r="I12" s="373">
        <v>0</v>
      </c>
      <c r="J12" s="373">
        <v>0</v>
      </c>
      <c r="K12" s="373">
        <v>0</v>
      </c>
      <c r="L12" s="373">
        <v>0</v>
      </c>
      <c r="M12" s="373">
        <v>0</v>
      </c>
      <c r="N12" s="373">
        <v>0</v>
      </c>
      <c r="O12" s="373">
        <v>0</v>
      </c>
      <c r="P12" s="373">
        <v>0</v>
      </c>
      <c r="Q12" s="373">
        <v>0</v>
      </c>
      <c r="R12" s="373">
        <v>0</v>
      </c>
      <c r="S12" s="373">
        <v>0</v>
      </c>
      <c r="T12" s="373">
        <v>0</v>
      </c>
      <c r="U12" s="373">
        <v>0</v>
      </c>
      <c r="V12" s="373">
        <v>0</v>
      </c>
      <c r="W12" s="373">
        <v>0</v>
      </c>
      <c r="X12" s="373">
        <v>0</v>
      </c>
      <c r="Y12" s="373">
        <v>0</v>
      </c>
      <c r="Z12" s="373">
        <v>0</v>
      </c>
      <c r="AA12" s="373">
        <v>0</v>
      </c>
      <c r="AB12" s="373">
        <v>0</v>
      </c>
      <c r="AC12" s="373">
        <v>0</v>
      </c>
      <c r="AD12" s="373">
        <v>0</v>
      </c>
      <c r="AE12" s="373">
        <v>0</v>
      </c>
      <c r="AF12" s="373">
        <v>0</v>
      </c>
      <c r="AG12" s="373">
        <v>0</v>
      </c>
      <c r="AH12" s="373">
        <v>26.124419779292353</v>
      </c>
      <c r="AI12" s="373">
        <v>29.389972251703899</v>
      </c>
      <c r="AJ12" s="373">
        <v>34.288300960321216</v>
      </c>
      <c r="AK12" s="373">
        <v>38.370241550835644</v>
      </c>
      <c r="AL12" s="373">
        <v>41.635794023247186</v>
      </c>
      <c r="AM12" s="373">
        <v>44.08495837755585</v>
      </c>
      <c r="AN12" s="373">
        <v>44.901346495658736</v>
      </c>
      <c r="AO12" s="373">
        <v>47.350510849967392</v>
      </c>
      <c r="AP12" s="373">
        <v>49.799675204276049</v>
      </c>
      <c r="AQ12" s="373">
        <v>46.119397567868241</v>
      </c>
      <c r="AR12" s="373">
        <v>47.848507602010152</v>
      </c>
      <c r="AS12" s="373">
        <v>48.443654540107154</v>
      </c>
      <c r="AT12" s="373">
        <v>49.15962691968339</v>
      </c>
      <c r="AU12" s="373">
        <v>52.251288722939016</v>
      </c>
      <c r="AV12" s="373">
        <v>51.94789833739847</v>
      </c>
      <c r="AW12" s="373">
        <v>55.754439384821133</v>
      </c>
      <c r="AX12" s="373">
        <v>49.254564810611789</v>
      </c>
      <c r="AY12" s="373">
        <v>49.479372152231917</v>
      </c>
      <c r="AZ12" s="373">
        <v>47.585872555403647</v>
      </c>
      <c r="BA12" s="373">
        <v>47.727623132616458</v>
      </c>
      <c r="BB12" s="373">
        <v>43.298476627173812</v>
      </c>
      <c r="BC12" s="373">
        <v>45.522256487485045</v>
      </c>
      <c r="BD12" s="373">
        <v>43.787999999999997</v>
      </c>
      <c r="BE12" s="373">
        <v>43.786999999999999</v>
      </c>
      <c r="BF12" s="373">
        <v>43.276589385629926</v>
      </c>
      <c r="BG12" s="373">
        <v>41.870065056891917</v>
      </c>
      <c r="BH12" s="373">
        <v>40.161999999999999</v>
      </c>
      <c r="BI12" s="373">
        <v>34.633821321321321</v>
      </c>
      <c r="BJ12" s="373">
        <v>33.675449570815445</v>
      </c>
      <c r="BK12" s="373">
        <v>32.278980572177439</v>
      </c>
      <c r="BL12" s="373">
        <v>34.4126571368</v>
      </c>
      <c r="BM12" s="373">
        <v>34.052216707435903</v>
      </c>
      <c r="BN12" s="373">
        <v>32.443668379959036</v>
      </c>
      <c r="BO12" s="373">
        <v>31.415099537507196</v>
      </c>
      <c r="BP12" s="373">
        <v>30.485839132581937</v>
      </c>
      <c r="BQ12" s="373">
        <v>28.811339391792881</v>
      </c>
      <c r="BR12" s="373">
        <v>27.547684241065259</v>
      </c>
      <c r="BS12" s="373">
        <v>25.902688420230838</v>
      </c>
      <c r="BT12" s="373">
        <v>24.548054869429773</v>
      </c>
      <c r="BU12" s="373">
        <v>23.187153133340885</v>
      </c>
      <c r="BV12" s="373">
        <v>22.233459489146078</v>
      </c>
      <c r="BW12" s="373">
        <v>21.322988991886426</v>
      </c>
      <c r="BX12" s="373">
        <v>20.302941418537809</v>
      </c>
      <c r="BY12" s="373">
        <v>19.42719037962171</v>
      </c>
      <c r="BZ12" s="365">
        <v>18.606721326388708</v>
      </c>
    </row>
    <row r="13" spans="1:78" s="314" customFormat="1" ht="27" customHeight="1" x14ac:dyDescent="0.25">
      <c r="A13" s="474"/>
      <c r="B13" s="475" t="s">
        <v>529</v>
      </c>
      <c r="C13" s="14"/>
      <c r="D13" s="476">
        <v>0</v>
      </c>
      <c r="E13" s="476">
        <v>0</v>
      </c>
      <c r="F13" s="476">
        <v>0</v>
      </c>
      <c r="G13" s="476">
        <v>0</v>
      </c>
      <c r="H13" s="476">
        <v>0</v>
      </c>
      <c r="I13" s="476">
        <v>0</v>
      </c>
      <c r="J13" s="476">
        <v>0</v>
      </c>
      <c r="K13" s="476">
        <v>0</v>
      </c>
      <c r="L13" s="476">
        <v>0</v>
      </c>
      <c r="M13" s="476">
        <v>0</v>
      </c>
      <c r="N13" s="476">
        <v>0</v>
      </c>
      <c r="O13" s="476">
        <v>0</v>
      </c>
      <c r="P13" s="476">
        <v>0</v>
      </c>
      <c r="Q13" s="476">
        <v>0</v>
      </c>
      <c r="R13" s="476">
        <v>0</v>
      </c>
      <c r="S13" s="476">
        <v>0</v>
      </c>
      <c r="T13" s="476">
        <v>0</v>
      </c>
      <c r="U13" s="476">
        <v>0</v>
      </c>
      <c r="V13" s="476">
        <v>0</v>
      </c>
      <c r="W13" s="476">
        <v>0</v>
      </c>
      <c r="X13" s="476">
        <v>0</v>
      </c>
      <c r="Y13" s="476">
        <v>0</v>
      </c>
      <c r="Z13" s="476">
        <v>2.8</v>
      </c>
      <c r="AA13" s="476">
        <v>2.9</v>
      </c>
      <c r="AB13" s="476">
        <v>2.9</v>
      </c>
      <c r="AC13" s="476">
        <v>3</v>
      </c>
      <c r="AD13" s="476">
        <v>3.5</v>
      </c>
      <c r="AE13" s="476">
        <v>4</v>
      </c>
      <c r="AF13" s="476">
        <v>4</v>
      </c>
      <c r="AG13" s="476">
        <v>4.5</v>
      </c>
      <c r="AH13" s="476">
        <v>5</v>
      </c>
      <c r="AI13" s="476">
        <v>5</v>
      </c>
      <c r="AJ13" s="476">
        <v>5</v>
      </c>
      <c r="AK13" s="476">
        <v>5</v>
      </c>
      <c r="AL13" s="476">
        <v>5</v>
      </c>
      <c r="AM13" s="476">
        <v>5</v>
      </c>
      <c r="AN13" s="476">
        <v>5</v>
      </c>
      <c r="AO13" s="476">
        <v>5</v>
      </c>
      <c r="AP13" s="476">
        <v>4</v>
      </c>
      <c r="AQ13" s="476">
        <v>4.2240000000000002</v>
      </c>
      <c r="AR13" s="476">
        <v>3.6949999999999998</v>
      </c>
      <c r="AS13" s="476">
        <v>4.2779999999999996</v>
      </c>
      <c r="AT13" s="476">
        <v>4.0919999999999996</v>
      </c>
      <c r="AU13" s="476">
        <v>4.101</v>
      </c>
      <c r="AV13" s="476">
        <v>3.8860000000000001</v>
      </c>
      <c r="AW13" s="476">
        <v>3.5070000000000001</v>
      </c>
      <c r="AX13" s="476">
        <v>2.9569999999999999</v>
      </c>
      <c r="AY13" s="476">
        <v>3.1080000000000001</v>
      </c>
      <c r="AZ13" s="476">
        <v>2.7719999999999998</v>
      </c>
      <c r="BA13" s="476">
        <v>2.4620000000000002</v>
      </c>
      <c r="BB13" s="476">
        <v>1.859</v>
      </c>
      <c r="BC13" s="476">
        <v>2.0350000000000001</v>
      </c>
      <c r="BD13" s="476">
        <v>2</v>
      </c>
      <c r="BE13" s="476">
        <v>2</v>
      </c>
      <c r="BF13" s="476">
        <v>1.73005451</v>
      </c>
      <c r="BG13" s="476">
        <v>1.3642590700000001</v>
      </c>
      <c r="BH13" s="476">
        <v>1.1830000000000001</v>
      </c>
      <c r="BI13" s="476">
        <v>1.1019624799999999</v>
      </c>
      <c r="BJ13" s="476">
        <v>1.0844996200000001</v>
      </c>
      <c r="BK13" s="476">
        <v>1.0897039199999998</v>
      </c>
      <c r="BL13" s="476">
        <v>0.94398397000000001</v>
      </c>
      <c r="BM13" s="476">
        <v>0.84670285999999995</v>
      </c>
      <c r="BN13" s="476">
        <v>0.75357149000000001</v>
      </c>
      <c r="BO13" s="476">
        <v>0.62038171000000009</v>
      </c>
      <c r="BP13" s="476">
        <v>0.38903970756204248</v>
      </c>
      <c r="BQ13" s="476">
        <v>-6.0504900000000004E-3</v>
      </c>
      <c r="BR13" s="476">
        <v>-2E-3</v>
      </c>
      <c r="BS13" s="476">
        <v>-3.7363851117057166E-2</v>
      </c>
      <c r="BT13" s="476">
        <v>0</v>
      </c>
      <c r="BU13" s="476">
        <v>-2.2452136844787838E-2</v>
      </c>
      <c r="BV13" s="476">
        <v>0</v>
      </c>
      <c r="BW13" s="476">
        <v>0</v>
      </c>
      <c r="BX13" s="476">
        <v>0</v>
      </c>
      <c r="BY13" s="476">
        <v>0</v>
      </c>
      <c r="BZ13" s="477">
        <v>0</v>
      </c>
    </row>
    <row r="14" spans="1:78" s="314" customFormat="1" ht="27" customHeight="1" x14ac:dyDescent="0.35">
      <c r="A14" s="474"/>
      <c r="B14" s="156" t="s">
        <v>530</v>
      </c>
      <c r="C14" s="14"/>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8">
        <f t="shared" ref="AX14:BW14" si="7">SUM(AX15:AX16)</f>
        <v>3.4569999999999999</v>
      </c>
      <c r="AY14" s="478">
        <f t="shared" si="7"/>
        <v>4.1285950413223143</v>
      </c>
      <c r="AZ14" s="478">
        <f t="shared" si="7"/>
        <v>5.4580000000000002</v>
      </c>
      <c r="BA14" s="478">
        <f t="shared" si="7"/>
        <v>4.9669999999999996</v>
      </c>
      <c r="BB14" s="478">
        <f t="shared" si="7"/>
        <v>8.2967250384024585</v>
      </c>
      <c r="BC14" s="478">
        <f t="shared" si="7"/>
        <v>10.563000000000001</v>
      </c>
      <c r="BD14" s="478">
        <f t="shared" si="7"/>
        <v>11.87267336961207</v>
      </c>
      <c r="BE14" s="478">
        <f t="shared" si="7"/>
        <v>14.399096999999999</v>
      </c>
      <c r="BF14" s="478">
        <f t="shared" si="7"/>
        <v>19.709695</v>
      </c>
      <c r="BG14" s="478">
        <f t="shared" si="7"/>
        <v>19.340500802146213</v>
      </c>
      <c r="BH14" s="478">
        <f t="shared" si="7"/>
        <v>20.643089</v>
      </c>
      <c r="BI14" s="478">
        <f t="shared" si="7"/>
        <v>46.53799999999999</v>
      </c>
      <c r="BJ14" s="478">
        <f t="shared" si="7"/>
        <v>32.67</v>
      </c>
      <c r="BK14" s="478">
        <f t="shared" si="7"/>
        <v>27.44</v>
      </c>
      <c r="BL14" s="478">
        <f t="shared" si="7"/>
        <v>37.064000999999998</v>
      </c>
      <c r="BM14" s="478">
        <f t="shared" si="7"/>
        <v>42.248373999999998</v>
      </c>
      <c r="BN14" s="478">
        <f t="shared" si="7"/>
        <v>47.467124999999996</v>
      </c>
      <c r="BO14" s="478">
        <f t="shared" si="7"/>
        <v>47.206220999999999</v>
      </c>
      <c r="BP14" s="478">
        <f t="shared" si="7"/>
        <v>51.427443760235988</v>
      </c>
      <c r="BQ14" s="478">
        <f t="shared" si="7"/>
        <v>54.675500320000005</v>
      </c>
      <c r="BR14" s="478">
        <f t="shared" si="7"/>
        <v>82.321914830000011</v>
      </c>
      <c r="BS14" s="478">
        <f t="shared" si="7"/>
        <v>89.848197459999994</v>
      </c>
      <c r="BT14" s="478">
        <f t="shared" si="7"/>
        <v>83.432960799999989</v>
      </c>
      <c r="BU14" s="478">
        <f t="shared" si="7"/>
        <v>83.800151176560775</v>
      </c>
      <c r="BV14" s="478">
        <f t="shared" si="7"/>
        <v>83.461692484440846</v>
      </c>
      <c r="BW14" s="478">
        <f t="shared" si="7"/>
        <v>83.17438082408448</v>
      </c>
      <c r="BX14" s="478">
        <f>SUM(BX15:BX16)</f>
        <v>82.750254460605078</v>
      </c>
      <c r="BY14" s="478">
        <f>SUM(BY15:BY16)</f>
        <v>82.205866458187444</v>
      </c>
      <c r="BZ14" s="479">
        <f>SUM(BZ15:BZ16)</f>
        <v>81.563343552099866</v>
      </c>
    </row>
    <row r="15" spans="1:78" ht="18" customHeight="1" x14ac:dyDescent="0.35">
      <c r="A15" s="473"/>
      <c r="B15" s="480" t="s">
        <v>531</v>
      </c>
      <c r="C15" s="415"/>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c r="BB15" s="373"/>
      <c r="BC15" s="373"/>
      <c r="BD15" s="373"/>
      <c r="BE15" s="373"/>
      <c r="BF15" s="373"/>
      <c r="BG15" s="373"/>
      <c r="BH15" s="373"/>
      <c r="BI15" s="373"/>
      <c r="BJ15" s="373"/>
      <c r="BK15" s="373"/>
      <c r="BL15" s="373">
        <v>5.5109329999999996</v>
      </c>
      <c r="BM15" s="373">
        <v>7.0408049999999998</v>
      </c>
      <c r="BN15" s="373">
        <v>9.2482140000000008</v>
      </c>
      <c r="BO15" s="373">
        <v>9.5133209999999995</v>
      </c>
      <c r="BP15" s="373">
        <v>9.4075343484310903</v>
      </c>
      <c r="BQ15" s="373">
        <v>9.2168086836232543</v>
      </c>
      <c r="BR15" s="373">
        <v>37.532187830000005</v>
      </c>
      <c r="BS15" s="373">
        <v>43.794516459999997</v>
      </c>
      <c r="BT15" s="373">
        <v>41.280517799999998</v>
      </c>
      <c r="BU15" s="373">
        <v>43.350938080822736</v>
      </c>
      <c r="BV15" s="373">
        <v>43.908199855535202</v>
      </c>
      <c r="BW15" s="373">
        <v>43.908199855535202</v>
      </c>
      <c r="BX15" s="373">
        <v>43.908199855535202</v>
      </c>
      <c r="BY15" s="373">
        <v>43.908199855535202</v>
      </c>
      <c r="BZ15" s="365">
        <v>43.908199855535202</v>
      </c>
    </row>
    <row r="16" spans="1:78" s="338" customFormat="1" ht="27" customHeight="1" thickBot="1" x14ac:dyDescent="0.3">
      <c r="A16" s="481"/>
      <c r="B16" s="423" t="s">
        <v>532</v>
      </c>
      <c r="C16" s="423"/>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v>3.4569999999999999</v>
      </c>
      <c r="AY16" s="368">
        <v>4.1285950413223143</v>
      </c>
      <c r="AZ16" s="368">
        <v>5.4580000000000002</v>
      </c>
      <c r="BA16" s="368">
        <v>4.9669999999999996</v>
      </c>
      <c r="BB16" s="368">
        <v>8.2967250384024585</v>
      </c>
      <c r="BC16" s="368">
        <v>10.563000000000001</v>
      </c>
      <c r="BD16" s="368">
        <v>11.87267336961207</v>
      </c>
      <c r="BE16" s="368">
        <v>14.399096999999999</v>
      </c>
      <c r="BF16" s="368">
        <v>19.709695</v>
      </c>
      <c r="BG16" s="368">
        <v>19.340500802146213</v>
      </c>
      <c r="BH16" s="368">
        <v>20.643089</v>
      </c>
      <c r="BI16" s="368">
        <v>46.53799999999999</v>
      </c>
      <c r="BJ16" s="368">
        <v>32.67</v>
      </c>
      <c r="BK16" s="368">
        <v>27.44</v>
      </c>
      <c r="BL16" s="368">
        <v>31.553068</v>
      </c>
      <c r="BM16" s="368">
        <v>35.207568999999999</v>
      </c>
      <c r="BN16" s="368">
        <v>38.218910999999999</v>
      </c>
      <c r="BO16" s="368">
        <v>37.692900000000002</v>
      </c>
      <c r="BP16" s="368">
        <v>42.019909411804896</v>
      </c>
      <c r="BQ16" s="368">
        <v>45.458691636376749</v>
      </c>
      <c r="BR16" s="368">
        <v>44.789727000000006</v>
      </c>
      <c r="BS16" s="368">
        <v>46.053681000000005</v>
      </c>
      <c r="BT16" s="368">
        <v>42.152442999999998</v>
      </c>
      <c r="BU16" s="368">
        <v>40.449213095738031</v>
      </c>
      <c r="BV16" s="368">
        <v>39.553492628905651</v>
      </c>
      <c r="BW16" s="368">
        <v>39.266180968549278</v>
      </c>
      <c r="BX16" s="368">
        <v>38.842054605069876</v>
      </c>
      <c r="BY16" s="368">
        <v>38.297666602652242</v>
      </c>
      <c r="BZ16" s="369">
        <v>37.655143696564664</v>
      </c>
    </row>
    <row r="17" spans="1:78" ht="26.25" customHeight="1" x14ac:dyDescent="0.35">
      <c r="A17" s="482"/>
      <c r="B17" s="483" t="s">
        <v>533</v>
      </c>
      <c r="C17" s="406"/>
      <c r="D17" s="42" t="s">
        <v>619</v>
      </c>
      <c r="E17" s="42" t="s">
        <v>620</v>
      </c>
      <c r="F17" s="42" t="s">
        <v>621</v>
      </c>
      <c r="G17" s="42" t="s">
        <v>622</v>
      </c>
      <c r="H17" s="42" t="s">
        <v>623</v>
      </c>
      <c r="I17" s="42" t="s">
        <v>624</v>
      </c>
      <c r="J17" s="42" t="s">
        <v>625</v>
      </c>
      <c r="K17" s="42" t="s">
        <v>626</v>
      </c>
      <c r="L17" s="42" t="s">
        <v>627</v>
      </c>
      <c r="M17" s="42" t="s">
        <v>628</v>
      </c>
      <c r="N17" s="42" t="s">
        <v>629</v>
      </c>
      <c r="O17" s="42" t="s">
        <v>630</v>
      </c>
      <c r="P17" s="42" t="s">
        <v>631</v>
      </c>
      <c r="Q17" s="42" t="s">
        <v>632</v>
      </c>
      <c r="R17" s="42" t="s">
        <v>633</v>
      </c>
      <c r="S17" s="42" t="s">
        <v>634</v>
      </c>
      <c r="T17" s="42" t="s">
        <v>635</v>
      </c>
      <c r="U17" s="42" t="s">
        <v>636</v>
      </c>
      <c r="V17" s="42" t="s">
        <v>637</v>
      </c>
      <c r="W17" s="42" t="s">
        <v>638</v>
      </c>
      <c r="X17" s="42" t="s">
        <v>639</v>
      </c>
      <c r="Y17" s="42" t="s">
        <v>640</v>
      </c>
      <c r="Z17" s="42" t="s">
        <v>641</v>
      </c>
      <c r="AA17" s="42" t="s">
        <v>642</v>
      </c>
      <c r="AB17" s="42" t="s">
        <v>643</v>
      </c>
      <c r="AC17" s="42" t="s">
        <v>644</v>
      </c>
      <c r="AD17" s="42" t="s">
        <v>645</v>
      </c>
      <c r="AE17" s="42" t="s">
        <v>646</v>
      </c>
      <c r="AF17" s="42" t="s">
        <v>647</v>
      </c>
      <c r="AG17" s="42" t="s">
        <v>648</v>
      </c>
      <c r="AH17" s="42" t="s">
        <v>649</v>
      </c>
      <c r="AI17" s="42" t="s">
        <v>650</v>
      </c>
      <c r="AJ17" s="42" t="s">
        <v>651</v>
      </c>
      <c r="AK17" s="42" t="s">
        <v>652</v>
      </c>
      <c r="AL17" s="42" t="s">
        <v>653</v>
      </c>
      <c r="AM17" s="42" t="s">
        <v>654</v>
      </c>
      <c r="AN17" s="42" t="s">
        <v>655</v>
      </c>
      <c r="AO17" s="42" t="s">
        <v>656</v>
      </c>
      <c r="AP17" s="42" t="s">
        <v>657</v>
      </c>
      <c r="AQ17" s="42" t="s">
        <v>658</v>
      </c>
      <c r="AR17" s="42" t="s">
        <v>659</v>
      </c>
      <c r="AS17" s="42" t="s">
        <v>660</v>
      </c>
      <c r="AT17" s="42" t="s">
        <v>661</v>
      </c>
      <c r="AU17" s="42" t="s">
        <v>662</v>
      </c>
      <c r="AV17" s="42" t="s">
        <v>663</v>
      </c>
      <c r="AW17" s="42" t="s">
        <v>664</v>
      </c>
      <c r="AX17" s="42" t="s">
        <v>665</v>
      </c>
      <c r="AY17" s="42" t="s">
        <v>589</v>
      </c>
      <c r="AZ17" s="42" t="s">
        <v>590</v>
      </c>
      <c r="BA17" s="42" t="s">
        <v>591</v>
      </c>
      <c r="BB17" s="42" t="s">
        <v>592</v>
      </c>
      <c r="BC17" s="42" t="s">
        <v>593</v>
      </c>
      <c r="BD17" s="42" t="s">
        <v>594</v>
      </c>
      <c r="BE17" s="42" t="s">
        <v>595</v>
      </c>
      <c r="BF17" s="42" t="s">
        <v>596</v>
      </c>
      <c r="BG17" s="42" t="s">
        <v>597</v>
      </c>
      <c r="BH17" s="42" t="s">
        <v>598</v>
      </c>
      <c r="BI17" s="42" t="s">
        <v>599</v>
      </c>
      <c r="BJ17" s="42" t="s">
        <v>600</v>
      </c>
      <c r="BK17" s="42" t="s">
        <v>601</v>
      </c>
      <c r="BL17" s="42" t="s">
        <v>602</v>
      </c>
      <c r="BM17" s="42" t="s">
        <v>603</v>
      </c>
      <c r="BN17" s="42" t="s">
        <v>604</v>
      </c>
      <c r="BO17" s="42" t="s">
        <v>605</v>
      </c>
      <c r="BP17" s="42" t="s">
        <v>606</v>
      </c>
      <c r="BQ17" s="42" t="s">
        <v>607</v>
      </c>
      <c r="BR17" s="42" t="s">
        <v>608</v>
      </c>
      <c r="BS17" s="42" t="s">
        <v>609</v>
      </c>
      <c r="BT17" s="42" t="s">
        <v>610</v>
      </c>
      <c r="BU17" s="42" t="s">
        <v>611</v>
      </c>
      <c r="BV17" s="42" t="s">
        <v>612</v>
      </c>
      <c r="BW17" s="42" t="s">
        <v>613</v>
      </c>
      <c r="BX17" s="42" t="s">
        <v>614</v>
      </c>
      <c r="BY17" s="42" t="s">
        <v>615</v>
      </c>
      <c r="BZ17" s="43" t="s">
        <v>616</v>
      </c>
    </row>
    <row r="18" spans="1:78" x14ac:dyDescent="0.35">
      <c r="A18" s="482"/>
      <c r="B18" s="370" t="s">
        <v>222</v>
      </c>
      <c r="C18" s="371"/>
      <c r="D18" s="279" t="s">
        <v>617</v>
      </c>
      <c r="E18" s="279" t="s">
        <v>617</v>
      </c>
      <c r="F18" s="279" t="s">
        <v>617</v>
      </c>
      <c r="G18" s="279" t="s">
        <v>617</v>
      </c>
      <c r="H18" s="279" t="s">
        <v>617</v>
      </c>
      <c r="I18" s="279" t="s">
        <v>617</v>
      </c>
      <c r="J18" s="279" t="s">
        <v>617</v>
      </c>
      <c r="K18" s="279" t="s">
        <v>617</v>
      </c>
      <c r="L18" s="279" t="s">
        <v>617</v>
      </c>
      <c r="M18" s="279" t="s">
        <v>617</v>
      </c>
      <c r="N18" s="279" t="s">
        <v>617</v>
      </c>
      <c r="O18" s="279" t="s">
        <v>617</v>
      </c>
      <c r="P18" s="279" t="s">
        <v>617</v>
      </c>
      <c r="Q18" s="279" t="s">
        <v>617</v>
      </c>
      <c r="R18" s="279" t="s">
        <v>617</v>
      </c>
      <c r="S18" s="279" t="s">
        <v>617</v>
      </c>
      <c r="T18" s="279" t="s">
        <v>617</v>
      </c>
      <c r="U18" s="279" t="s">
        <v>617</v>
      </c>
      <c r="V18" s="279" t="s">
        <v>617</v>
      </c>
      <c r="W18" s="279" t="s">
        <v>617</v>
      </c>
      <c r="X18" s="279" t="s">
        <v>617</v>
      </c>
      <c r="Y18" s="279" t="s">
        <v>617</v>
      </c>
      <c r="Z18" s="279" t="s">
        <v>617</v>
      </c>
      <c r="AA18" s="279" t="s">
        <v>617</v>
      </c>
      <c r="AB18" s="279" t="s">
        <v>617</v>
      </c>
      <c r="AC18" s="279" t="s">
        <v>617</v>
      </c>
      <c r="AD18" s="279" t="s">
        <v>617</v>
      </c>
      <c r="AE18" s="279" t="s">
        <v>617</v>
      </c>
      <c r="AF18" s="279" t="s">
        <v>617</v>
      </c>
      <c r="AG18" s="279" t="s">
        <v>617</v>
      </c>
      <c r="AH18" s="279" t="s">
        <v>617</v>
      </c>
      <c r="AI18" s="279" t="s">
        <v>617</v>
      </c>
      <c r="AJ18" s="279" t="s">
        <v>617</v>
      </c>
      <c r="AK18" s="279" t="s">
        <v>617</v>
      </c>
      <c r="AL18" s="279" t="s">
        <v>617</v>
      </c>
      <c r="AM18" s="279" t="s">
        <v>617</v>
      </c>
      <c r="AN18" s="279" t="s">
        <v>617</v>
      </c>
      <c r="AO18" s="279" t="s">
        <v>617</v>
      </c>
      <c r="AP18" s="279" t="s">
        <v>617</v>
      </c>
      <c r="AQ18" s="279" t="s">
        <v>617</v>
      </c>
      <c r="AR18" s="279" t="s">
        <v>617</v>
      </c>
      <c r="AS18" s="279" t="s">
        <v>617</v>
      </c>
      <c r="AT18" s="279" t="s">
        <v>617</v>
      </c>
      <c r="AU18" s="279" t="s">
        <v>617</v>
      </c>
      <c r="AV18" s="279" t="s">
        <v>617</v>
      </c>
      <c r="AW18" s="279" t="s">
        <v>617</v>
      </c>
      <c r="AX18" s="279" t="s">
        <v>617</v>
      </c>
      <c r="AY18" s="279" t="s">
        <v>617</v>
      </c>
      <c r="AZ18" s="279" t="s">
        <v>617</v>
      </c>
      <c r="BA18" s="279" t="s">
        <v>617</v>
      </c>
      <c r="BB18" s="279" t="s">
        <v>617</v>
      </c>
      <c r="BC18" s="279" t="s">
        <v>617</v>
      </c>
      <c r="BD18" s="279" t="s">
        <v>617</v>
      </c>
      <c r="BE18" s="279" t="s">
        <v>617</v>
      </c>
      <c r="BF18" s="279" t="s">
        <v>617</v>
      </c>
      <c r="BG18" s="279" t="s">
        <v>617</v>
      </c>
      <c r="BH18" s="279" t="s">
        <v>617</v>
      </c>
      <c r="BI18" s="279" t="s">
        <v>617</v>
      </c>
      <c r="BJ18" s="279" t="s">
        <v>617</v>
      </c>
      <c r="BK18" s="279" t="s">
        <v>617</v>
      </c>
      <c r="BL18" s="279" t="s">
        <v>617</v>
      </c>
      <c r="BM18" s="279" t="s">
        <v>617</v>
      </c>
      <c r="BN18" s="279" t="s">
        <v>617</v>
      </c>
      <c r="BO18" s="279" t="s">
        <v>617</v>
      </c>
      <c r="BP18" s="279" t="s">
        <v>617</v>
      </c>
      <c r="BQ18" s="279" t="s">
        <v>617</v>
      </c>
      <c r="BR18" s="279" t="s">
        <v>617</v>
      </c>
      <c r="BS18" s="279" t="s">
        <v>617</v>
      </c>
      <c r="BT18" s="279" t="s">
        <v>617</v>
      </c>
      <c r="BU18" s="279" t="s">
        <v>618</v>
      </c>
      <c r="BV18" s="279" t="s">
        <v>618</v>
      </c>
      <c r="BW18" s="279" t="s">
        <v>618</v>
      </c>
      <c r="BX18" s="279" t="s">
        <v>618</v>
      </c>
      <c r="BY18" s="279" t="s">
        <v>618</v>
      </c>
      <c r="BZ18" s="280" t="s">
        <v>618</v>
      </c>
    </row>
    <row r="19" spans="1:78" s="232" customFormat="1" ht="26.25" customHeight="1" x14ac:dyDescent="0.35">
      <c r="A19" s="484"/>
      <c r="B19" s="57" t="s">
        <v>88</v>
      </c>
      <c r="C19" s="418"/>
      <c r="D19" s="372">
        <v>0</v>
      </c>
      <c r="E19" s="372">
        <v>0</v>
      </c>
      <c r="F19" s="372">
        <v>0</v>
      </c>
      <c r="G19" s="372">
        <v>0</v>
      </c>
      <c r="H19" s="372">
        <v>0</v>
      </c>
      <c r="I19" s="372">
        <v>0</v>
      </c>
      <c r="J19" s="372">
        <v>0</v>
      </c>
      <c r="K19" s="372">
        <v>0</v>
      </c>
      <c r="L19" s="372">
        <v>0</v>
      </c>
      <c r="M19" s="372">
        <v>0</v>
      </c>
      <c r="N19" s="372">
        <v>0</v>
      </c>
      <c r="O19" s="372">
        <v>0</v>
      </c>
      <c r="P19" s="372">
        <v>0</v>
      </c>
      <c r="Q19" s="372">
        <v>0</v>
      </c>
      <c r="R19" s="372">
        <v>0</v>
      </c>
      <c r="S19" s="372">
        <v>0</v>
      </c>
      <c r="T19" s="372">
        <v>0</v>
      </c>
      <c r="U19" s="372">
        <v>0</v>
      </c>
      <c r="V19" s="372">
        <v>0</v>
      </c>
      <c r="W19" s="372">
        <v>0</v>
      </c>
      <c r="X19" s="372">
        <v>0</v>
      </c>
      <c r="Y19" s="372">
        <v>0</v>
      </c>
      <c r="Z19" s="372">
        <f>SUM(Z21,Z25,Z28,Z30,Z31)</f>
        <v>987.435901731341</v>
      </c>
      <c r="AA19" s="372">
        <f t="shared" ref="AA19:BX19" si="8">SUM(AA21,AA25,AA28,AA30,AA31)</f>
        <v>1003.1965268637334</v>
      </c>
      <c r="AB19" s="372">
        <f t="shared" si="8"/>
        <v>1022.4553851251821</v>
      </c>
      <c r="AC19" s="372">
        <f t="shared" si="8"/>
        <v>1050.9868082970982</v>
      </c>
      <c r="AD19" s="372">
        <f t="shared" si="8"/>
        <v>1103.2658090144919</v>
      </c>
      <c r="AE19" s="372">
        <f t="shared" si="8"/>
        <v>1159.442728581437</v>
      </c>
      <c r="AF19" s="372">
        <f t="shared" si="8"/>
        <v>1170.0832139706606</v>
      </c>
      <c r="AG19" s="372">
        <f t="shared" si="8"/>
        <v>1174.2815500170382</v>
      </c>
      <c r="AH19" s="372">
        <f t="shared" si="8"/>
        <v>1189.6426253790751</v>
      </c>
      <c r="AI19" s="372">
        <f t="shared" si="8"/>
        <v>1146.4919451448077</v>
      </c>
      <c r="AJ19" s="372">
        <f t="shared" si="8"/>
        <v>1110.7542705054434</v>
      </c>
      <c r="AK19" s="372">
        <f t="shared" si="8"/>
        <v>1121.2138895326143</v>
      </c>
      <c r="AL19" s="372">
        <f t="shared" si="8"/>
        <v>1136.1266467336329</v>
      </c>
      <c r="AM19" s="372">
        <f t="shared" si="8"/>
        <v>1163.4547689892379</v>
      </c>
      <c r="AN19" s="372">
        <f t="shared" si="8"/>
        <v>1133.7036018573515</v>
      </c>
      <c r="AO19" s="372">
        <f t="shared" si="8"/>
        <v>1143.5021062863298</v>
      </c>
      <c r="AP19" s="372">
        <f t="shared" si="8"/>
        <v>1179.8137666047028</v>
      </c>
      <c r="AQ19" s="372">
        <f t="shared" si="8"/>
        <v>1137.8635575656804</v>
      </c>
      <c r="AR19" s="372">
        <f t="shared" si="8"/>
        <v>1067.3741506256281</v>
      </c>
      <c r="AS19" s="372">
        <f t="shared" si="8"/>
        <v>1029.1743712059322</v>
      </c>
      <c r="AT19" s="372">
        <f t="shared" si="8"/>
        <v>1042.9373316096996</v>
      </c>
      <c r="AU19" s="372">
        <f t="shared" si="8"/>
        <v>1105.1193711717933</v>
      </c>
      <c r="AV19" s="372">
        <f t="shared" si="8"/>
        <v>1099.2696866856106</v>
      </c>
      <c r="AW19" s="372">
        <f t="shared" si="8"/>
        <v>1104.3154255140539</v>
      </c>
      <c r="AX19" s="372">
        <f t="shared" si="8"/>
        <v>1129.200015865787</v>
      </c>
      <c r="AY19" s="372">
        <f t="shared" si="8"/>
        <v>1134.4145676595833</v>
      </c>
      <c r="AZ19" s="372">
        <f t="shared" si="8"/>
        <v>1114.8491396672505</v>
      </c>
      <c r="BA19" s="372">
        <f t="shared" si="8"/>
        <v>1111.9049736553984</v>
      </c>
      <c r="BB19" s="372">
        <f t="shared" si="8"/>
        <v>1121.4073594637325</v>
      </c>
      <c r="BC19" s="372">
        <f t="shared" si="8"/>
        <v>1108.5437256577775</v>
      </c>
      <c r="BD19" s="372">
        <f t="shared" si="8"/>
        <v>1096.1806744424014</v>
      </c>
      <c r="BE19" s="372">
        <f t="shared" si="8"/>
        <v>1113.76155436513</v>
      </c>
      <c r="BF19" s="372">
        <f t="shared" si="8"/>
        <v>1101.1434957818281</v>
      </c>
      <c r="BG19" s="372">
        <f t="shared" si="8"/>
        <v>1078.3778858700664</v>
      </c>
      <c r="BH19" s="372">
        <f t="shared" si="8"/>
        <v>1065.3388199330864</v>
      </c>
      <c r="BI19" s="372">
        <f t="shared" si="8"/>
        <v>1062.346622582485</v>
      </c>
      <c r="BJ19" s="372">
        <f t="shared" si="8"/>
        <v>1016.5047144618093</v>
      </c>
      <c r="BK19" s="372">
        <f t="shared" si="8"/>
        <v>990.81291465353593</v>
      </c>
      <c r="BL19" s="372">
        <f t="shared" si="8"/>
        <v>1002.1554099876928</v>
      </c>
      <c r="BM19" s="372">
        <f t="shared" si="8"/>
        <v>1025.7601652945114</v>
      </c>
      <c r="BN19" s="372">
        <f t="shared" si="8"/>
        <v>1064.0141570445039</v>
      </c>
      <c r="BO19" s="372">
        <f t="shared" si="8"/>
        <v>1047.7104113341491</v>
      </c>
      <c r="BP19" s="372">
        <f t="shared" si="8"/>
        <v>1050.3554323886369</v>
      </c>
      <c r="BQ19" s="372">
        <f t="shared" si="8"/>
        <v>1031.3080015819328</v>
      </c>
      <c r="BR19" s="372">
        <f t="shared" si="8"/>
        <v>1053.7101887484437</v>
      </c>
      <c r="BS19" s="372">
        <f t="shared" si="8"/>
        <v>1037.7583851790955</v>
      </c>
      <c r="BT19" s="372">
        <f t="shared" si="8"/>
        <v>976.75023778810191</v>
      </c>
      <c r="BU19" s="372">
        <f t="shared" si="8"/>
        <v>941.95783475012922</v>
      </c>
      <c r="BV19" s="372">
        <f t="shared" si="8"/>
        <v>937.38514063763603</v>
      </c>
      <c r="BW19" s="372">
        <f t="shared" si="8"/>
        <v>928.78703723731985</v>
      </c>
      <c r="BX19" s="372">
        <f t="shared" si="8"/>
        <v>909.9941402952719</v>
      </c>
      <c r="BY19" s="372">
        <f>SUM(BY21,BY25,BY28,BY30,BY31)</f>
        <v>894.8411264100763</v>
      </c>
      <c r="BZ19" s="362">
        <f>SUM(BZ21,BZ25,BZ28,BZ30,BZ31)</f>
        <v>879.27061558489538</v>
      </c>
    </row>
    <row r="20" spans="1:78" s="232" customFormat="1" ht="26.25" customHeight="1" x14ac:dyDescent="0.35">
      <c r="A20" s="484"/>
      <c r="B20" s="156" t="s">
        <v>523</v>
      </c>
      <c r="C20" s="418"/>
      <c r="D20" s="372"/>
      <c r="E20" s="372"/>
      <c r="F20" s="372"/>
      <c r="G20" s="372"/>
      <c r="H20" s="372"/>
      <c r="I20" s="372"/>
      <c r="J20" s="372"/>
      <c r="K20" s="372"/>
      <c r="L20" s="372"/>
      <c r="M20" s="372"/>
      <c r="N20" s="372"/>
      <c r="O20" s="372"/>
      <c r="P20" s="372"/>
      <c r="Q20" s="372"/>
      <c r="R20" s="372"/>
      <c r="S20" s="372"/>
      <c r="T20" s="372"/>
      <c r="U20" s="372"/>
      <c r="V20" s="372"/>
      <c r="W20" s="372"/>
      <c r="X20" s="372"/>
      <c r="Y20" s="372"/>
      <c r="Z20" s="372">
        <f t="shared" ref="Z20:BW20" si="9">Z21+Z25+Z28</f>
        <v>987.435901731341</v>
      </c>
      <c r="AA20" s="372">
        <f t="shared" si="9"/>
        <v>1003.1965268637334</v>
      </c>
      <c r="AB20" s="372">
        <f t="shared" si="9"/>
        <v>1022.4553851251821</v>
      </c>
      <c r="AC20" s="372">
        <f t="shared" si="9"/>
        <v>1050.9868082970982</v>
      </c>
      <c r="AD20" s="372">
        <f t="shared" si="9"/>
        <v>1103.2658090144919</v>
      </c>
      <c r="AE20" s="372">
        <f t="shared" si="9"/>
        <v>1159.442728581437</v>
      </c>
      <c r="AF20" s="372">
        <f t="shared" si="9"/>
        <v>1170.0832139706606</v>
      </c>
      <c r="AG20" s="372">
        <f t="shared" si="9"/>
        <v>1174.2815500170382</v>
      </c>
      <c r="AH20" s="372">
        <f t="shared" si="9"/>
        <v>1189.6426253790751</v>
      </c>
      <c r="AI20" s="372">
        <f t="shared" si="9"/>
        <v>1146.4919451448077</v>
      </c>
      <c r="AJ20" s="372">
        <f t="shared" si="9"/>
        <v>1110.7542705054434</v>
      </c>
      <c r="AK20" s="372">
        <f t="shared" si="9"/>
        <v>1121.2138895326143</v>
      </c>
      <c r="AL20" s="372">
        <f t="shared" si="9"/>
        <v>1136.1266467336329</v>
      </c>
      <c r="AM20" s="372">
        <f t="shared" si="9"/>
        <v>1163.4547689892379</v>
      </c>
      <c r="AN20" s="372">
        <f t="shared" si="9"/>
        <v>1133.7036018573515</v>
      </c>
      <c r="AO20" s="372">
        <f t="shared" si="9"/>
        <v>1143.5021062863298</v>
      </c>
      <c r="AP20" s="372">
        <f t="shared" si="9"/>
        <v>1179.8137666047028</v>
      </c>
      <c r="AQ20" s="372">
        <f t="shared" si="9"/>
        <v>1137.8635575656804</v>
      </c>
      <c r="AR20" s="372">
        <f t="shared" si="9"/>
        <v>1067.3741506256281</v>
      </c>
      <c r="AS20" s="372">
        <f t="shared" si="9"/>
        <v>1029.1743712059322</v>
      </c>
      <c r="AT20" s="372">
        <f t="shared" si="9"/>
        <v>1042.9373316096996</v>
      </c>
      <c r="AU20" s="372">
        <f t="shared" si="9"/>
        <v>1105.1193711717933</v>
      </c>
      <c r="AV20" s="372">
        <f t="shared" si="9"/>
        <v>1099.2696866856106</v>
      </c>
      <c r="AW20" s="372">
        <f t="shared" si="9"/>
        <v>1104.3154255140539</v>
      </c>
      <c r="AX20" s="372">
        <f t="shared" si="9"/>
        <v>1123.7020954424086</v>
      </c>
      <c r="AY20" s="372">
        <f t="shared" si="9"/>
        <v>1128.0421950387213</v>
      </c>
      <c r="AZ20" s="372">
        <f t="shared" si="9"/>
        <v>1106.7186332591491</v>
      </c>
      <c r="BA20" s="372">
        <f t="shared" si="9"/>
        <v>1104.5602547471972</v>
      </c>
      <c r="BB20" s="372">
        <f t="shared" si="9"/>
        <v>1109.3118174877818</v>
      </c>
      <c r="BC20" s="372">
        <f t="shared" si="9"/>
        <v>1093.2118351742306</v>
      </c>
      <c r="BD20" s="372">
        <f t="shared" si="9"/>
        <v>1079.2977370244141</v>
      </c>
      <c r="BE20" s="372">
        <f t="shared" si="9"/>
        <v>1093.5345037189852</v>
      </c>
      <c r="BF20" s="372">
        <f t="shared" si="9"/>
        <v>1074.0894755571792</v>
      </c>
      <c r="BG20" s="372">
        <f t="shared" si="9"/>
        <v>1052.3992423294883</v>
      </c>
      <c r="BH20" s="372">
        <f t="shared" si="9"/>
        <v>1038.3613707656593</v>
      </c>
      <c r="BI20" s="372">
        <f t="shared" si="9"/>
        <v>1003.0757119607317</v>
      </c>
      <c r="BJ20" s="372">
        <f t="shared" si="9"/>
        <v>976.1596985562237</v>
      </c>
      <c r="BK20" s="372">
        <f t="shared" si="9"/>
        <v>957.74747536545954</v>
      </c>
      <c r="BL20" s="372">
        <f t="shared" si="9"/>
        <v>958.62507135432941</v>
      </c>
      <c r="BM20" s="372">
        <f t="shared" si="9"/>
        <v>976.85157224269506</v>
      </c>
      <c r="BN20" s="372">
        <f t="shared" si="9"/>
        <v>1010.0500972392703</v>
      </c>
      <c r="BO20" s="372">
        <f t="shared" si="9"/>
        <v>994.80486798069353</v>
      </c>
      <c r="BP20" s="372">
        <f t="shared" si="9"/>
        <v>993.89208476370402</v>
      </c>
      <c r="BQ20" s="372">
        <f t="shared" si="9"/>
        <v>972.28659081344745</v>
      </c>
      <c r="BR20" s="372">
        <f t="shared" si="9"/>
        <v>966.11468472343881</v>
      </c>
      <c r="BS20" s="372">
        <f t="shared" si="9"/>
        <v>942.7948627233958</v>
      </c>
      <c r="BT20" s="372">
        <f t="shared" si="9"/>
        <v>890.47265025007437</v>
      </c>
      <c r="BU20" s="372">
        <f t="shared" si="9"/>
        <v>856.88614638291187</v>
      </c>
      <c r="BV20" s="372">
        <f t="shared" si="9"/>
        <v>853.92344815319518</v>
      </c>
      <c r="BW20" s="372">
        <f t="shared" si="9"/>
        <v>846.89861969396429</v>
      </c>
      <c r="BX20" s="372">
        <f>BX21+BX25+BX28</f>
        <v>829.85426414248741</v>
      </c>
      <c r="BY20" s="372">
        <f>BY21+BY25+BY28</f>
        <v>816.58841176396209</v>
      </c>
      <c r="BZ20" s="362">
        <f>BZ21+BZ25+BZ28</f>
        <v>803.03123741760146</v>
      </c>
    </row>
    <row r="21" spans="1:78" ht="15.75" customHeight="1" x14ac:dyDescent="0.35">
      <c r="A21" s="472"/>
      <c r="B21" s="61" t="s">
        <v>524</v>
      </c>
      <c r="C21" s="51"/>
      <c r="D21" s="373">
        <v>0</v>
      </c>
      <c r="E21" s="373">
        <v>0</v>
      </c>
      <c r="F21" s="373">
        <v>0</v>
      </c>
      <c r="G21" s="373">
        <v>0</v>
      </c>
      <c r="H21" s="373">
        <v>0</v>
      </c>
      <c r="I21" s="373">
        <v>0</v>
      </c>
      <c r="J21" s="373">
        <v>0</v>
      </c>
      <c r="K21" s="373">
        <v>0</v>
      </c>
      <c r="L21" s="373">
        <v>0</v>
      </c>
      <c r="M21" s="373">
        <v>0</v>
      </c>
      <c r="N21" s="373">
        <v>0</v>
      </c>
      <c r="O21" s="373">
        <v>0</v>
      </c>
      <c r="P21" s="373">
        <v>0</v>
      </c>
      <c r="Q21" s="373">
        <v>0</v>
      </c>
      <c r="R21" s="373">
        <v>0</v>
      </c>
      <c r="S21" s="373">
        <v>0</v>
      </c>
      <c r="T21" s="373">
        <v>0</v>
      </c>
      <c r="U21" s="373">
        <v>0</v>
      </c>
      <c r="V21" s="373">
        <v>0</v>
      </c>
      <c r="W21" s="373">
        <v>0</v>
      </c>
      <c r="X21" s="373">
        <v>0</v>
      </c>
      <c r="Y21" s="373">
        <v>0</v>
      </c>
      <c r="Z21" s="373">
        <v>831.66048568245924</v>
      </c>
      <c r="AA21" s="373">
        <v>846.37224879792313</v>
      </c>
      <c r="AB21" s="373">
        <v>861.42141939888597</v>
      </c>
      <c r="AC21" s="373">
        <v>884.7748154709418</v>
      </c>
      <c r="AD21" s="373">
        <v>928.6664034594462</v>
      </c>
      <c r="AE21" s="373">
        <v>979.86802193381538</v>
      </c>
      <c r="AF21" s="373">
        <v>994.60047471222401</v>
      </c>
      <c r="AG21" s="373">
        <v>999.13269905723951</v>
      </c>
      <c r="AH21" s="373">
        <f t="shared" ref="AH21:BD21" si="10">SUM(AH22:AH23)</f>
        <v>1015.6632690983408</v>
      </c>
      <c r="AI21" s="373">
        <f t="shared" si="10"/>
        <v>981.55801619415115</v>
      </c>
      <c r="AJ21" s="373">
        <f t="shared" si="10"/>
        <v>952.07508900466587</v>
      </c>
      <c r="AK21" s="373">
        <f t="shared" si="10"/>
        <v>962.34979619284331</v>
      </c>
      <c r="AL21" s="373">
        <f t="shared" si="10"/>
        <v>976.67027526224581</v>
      </c>
      <c r="AM21" s="373">
        <f t="shared" si="10"/>
        <v>1003.0719854136187</v>
      </c>
      <c r="AN21" s="373">
        <f t="shared" si="10"/>
        <v>979.45821384954843</v>
      </c>
      <c r="AO21" s="373">
        <f t="shared" si="10"/>
        <v>990.22416437986431</v>
      </c>
      <c r="AP21" s="373">
        <f t="shared" si="10"/>
        <v>1027.9565491209291</v>
      </c>
      <c r="AQ21" s="373">
        <f t="shared" si="10"/>
        <v>1003.480645689909</v>
      </c>
      <c r="AR21" s="373">
        <f t="shared" si="10"/>
        <v>937.88632401390259</v>
      </c>
      <c r="AS21" s="373">
        <f t="shared" si="10"/>
        <v>906.3675445062637</v>
      </c>
      <c r="AT21" s="373">
        <f t="shared" si="10"/>
        <v>928.16569865536667</v>
      </c>
      <c r="AU21" s="373">
        <f t="shared" si="10"/>
        <v>990.15339622526733</v>
      </c>
      <c r="AV21" s="373">
        <f t="shared" si="10"/>
        <v>989.63321990577424</v>
      </c>
      <c r="AW21" s="373">
        <f t="shared" si="10"/>
        <v>991.46923286512856</v>
      </c>
      <c r="AX21" s="373">
        <f t="shared" si="10"/>
        <v>1026.4889384278201</v>
      </c>
      <c r="AY21" s="373">
        <f t="shared" si="10"/>
        <v>1034.0848543356917</v>
      </c>
      <c r="AZ21" s="373">
        <f t="shared" si="10"/>
        <v>1020.1416999626222</v>
      </c>
      <c r="BA21" s="373">
        <f t="shared" si="10"/>
        <v>1020.1543960801868</v>
      </c>
      <c r="BB21" s="373">
        <f t="shared" si="10"/>
        <v>1034.5930923905844</v>
      </c>
      <c r="BC21" s="373">
        <f t="shared" si="10"/>
        <v>1015.466682284879</v>
      </c>
      <c r="BD21" s="373">
        <f t="shared" si="10"/>
        <v>1006.7757546947104</v>
      </c>
      <c r="BE21" s="373">
        <f t="shared" ref="BE21:BO21" si="11">SUM(BE22:BE23)</f>
        <v>1021.8925401324227</v>
      </c>
      <c r="BF21" s="373">
        <f t="shared" si="11"/>
        <v>1005.7513338537315</v>
      </c>
      <c r="BG21" s="373">
        <f t="shared" si="11"/>
        <v>989.36025763432508</v>
      </c>
      <c r="BH21" s="373">
        <f t="shared" si="11"/>
        <v>980.06142424079133</v>
      </c>
      <c r="BI21" s="373">
        <f t="shared" si="11"/>
        <v>949.67743000203814</v>
      </c>
      <c r="BJ21" s="373">
        <f t="shared" si="11"/>
        <v>926.31131397692138</v>
      </c>
      <c r="BK21" s="373">
        <f t="shared" si="11"/>
        <v>910.69988087362776</v>
      </c>
      <c r="BL21" s="373">
        <f t="shared" si="11"/>
        <v>914.520193467833</v>
      </c>
      <c r="BM21" s="373">
        <f t="shared" si="11"/>
        <v>934.32020372917441</v>
      </c>
      <c r="BN21" s="373">
        <f t="shared" si="11"/>
        <v>970.46380176686625</v>
      </c>
      <c r="BO21" s="373">
        <f t="shared" si="11"/>
        <v>957.278070206135</v>
      </c>
      <c r="BP21" s="373">
        <f>SUM(BP22:BP23)</f>
        <v>958.57522771878257</v>
      </c>
      <c r="BQ21" s="373">
        <f t="shared" ref="BQ21:BX21" si="12">SUM(BQ22:BQ23)</f>
        <v>939.77389011398554</v>
      </c>
      <c r="BR21" s="373">
        <f t="shared" si="12"/>
        <v>935.5188653144246</v>
      </c>
      <c r="BS21" s="373">
        <f t="shared" si="12"/>
        <v>914.30832256095869</v>
      </c>
      <c r="BT21" s="373">
        <f t="shared" si="12"/>
        <v>864.10502436840488</v>
      </c>
      <c r="BU21" s="373">
        <f t="shared" si="12"/>
        <v>832.50388561346244</v>
      </c>
      <c r="BV21" s="373">
        <f t="shared" si="12"/>
        <v>830.91131504380371</v>
      </c>
      <c r="BW21" s="373">
        <f t="shared" si="12"/>
        <v>825.22112954819931</v>
      </c>
      <c r="BX21" s="373">
        <f t="shared" si="12"/>
        <v>809.62390898314061</v>
      </c>
      <c r="BY21" s="373">
        <f>SUM(BY22:BY23)</f>
        <v>797.6644228684662</v>
      </c>
      <c r="BZ21" s="365">
        <f>SUM(BZ22:BZ23)</f>
        <v>785.32229094117895</v>
      </c>
    </row>
    <row r="22" spans="1:78" x14ac:dyDescent="0.35">
      <c r="A22" s="473"/>
      <c r="B22" s="289" t="s">
        <v>525</v>
      </c>
      <c r="C22" s="415"/>
      <c r="D22" s="373">
        <v>0</v>
      </c>
      <c r="E22" s="373">
        <v>0</v>
      </c>
      <c r="F22" s="373">
        <v>0</v>
      </c>
      <c r="G22" s="373">
        <v>0</v>
      </c>
      <c r="H22" s="373">
        <v>0</v>
      </c>
      <c r="I22" s="373">
        <v>0</v>
      </c>
      <c r="J22" s="373">
        <v>0</v>
      </c>
      <c r="K22" s="373">
        <v>0</v>
      </c>
      <c r="L22" s="373">
        <v>0</v>
      </c>
      <c r="M22" s="373">
        <v>0</v>
      </c>
      <c r="N22" s="373">
        <v>0</v>
      </c>
      <c r="O22" s="373">
        <v>0</v>
      </c>
      <c r="P22" s="373">
        <v>0</v>
      </c>
      <c r="Q22" s="373">
        <v>0</v>
      </c>
      <c r="R22" s="373">
        <v>0</v>
      </c>
      <c r="S22" s="373">
        <v>0</v>
      </c>
      <c r="T22" s="373">
        <v>0</v>
      </c>
      <c r="U22" s="373">
        <v>0</v>
      </c>
      <c r="V22" s="373">
        <v>0</v>
      </c>
      <c r="W22" s="373">
        <v>0</v>
      </c>
      <c r="X22" s="373">
        <v>0</v>
      </c>
      <c r="Y22" s="373">
        <v>0</v>
      </c>
      <c r="Z22" s="373">
        <v>0</v>
      </c>
      <c r="AA22" s="373">
        <v>0</v>
      </c>
      <c r="AB22" s="373">
        <v>0</v>
      </c>
      <c r="AC22" s="373">
        <v>0</v>
      </c>
      <c r="AD22" s="373">
        <v>0</v>
      </c>
      <c r="AE22" s="373">
        <v>0</v>
      </c>
      <c r="AF22" s="373">
        <v>0</v>
      </c>
      <c r="AG22" s="373">
        <v>0</v>
      </c>
      <c r="AH22" s="373">
        <v>709.37458829555499</v>
      </c>
      <c r="AI22" s="373">
        <v>682.22013371642538</v>
      </c>
      <c r="AJ22" s="373">
        <v>656.75297722767084</v>
      </c>
      <c r="AK22" s="373">
        <v>658.65434057515904</v>
      </c>
      <c r="AL22" s="373">
        <v>636.29020055200431</v>
      </c>
      <c r="AM22" s="373">
        <v>675.19098434644468</v>
      </c>
      <c r="AN22" s="373">
        <v>681.09091716530918</v>
      </c>
      <c r="AO22" s="373">
        <v>699.59452846148315</v>
      </c>
      <c r="AP22" s="373">
        <v>662.59877198382117</v>
      </c>
      <c r="AQ22" s="373">
        <v>646.82212892390078</v>
      </c>
      <c r="AR22" s="373">
        <v>598.00585117682022</v>
      </c>
      <c r="AS22" s="373">
        <v>584.30559808649912</v>
      </c>
      <c r="AT22" s="373">
        <v>595.24170846407878</v>
      </c>
      <c r="AU22" s="373">
        <v>642.84221809374742</v>
      </c>
      <c r="AV22" s="373">
        <v>633.84948667352148</v>
      </c>
      <c r="AW22" s="373">
        <v>624.14127909472029</v>
      </c>
      <c r="AX22" s="373">
        <v>650.98767137041091</v>
      </c>
      <c r="AY22" s="373">
        <v>655.93353039606177</v>
      </c>
      <c r="AZ22" s="373">
        <v>668.04855358272448</v>
      </c>
      <c r="BA22" s="373">
        <v>668.27157870992028</v>
      </c>
      <c r="BB22" s="373">
        <v>677.27319932844796</v>
      </c>
      <c r="BC22" s="373">
        <v>663.91063274195892</v>
      </c>
      <c r="BD22" s="373">
        <v>638.8632063382023</v>
      </c>
      <c r="BE22" s="373">
        <v>644.21882557579113</v>
      </c>
      <c r="BF22" s="373">
        <v>622.28107313009582</v>
      </c>
      <c r="BG22" s="373">
        <v>630.01049522044298</v>
      </c>
      <c r="BH22" s="373">
        <v>601.0457758348997</v>
      </c>
      <c r="BI22" s="373">
        <v>572.81281998453915</v>
      </c>
      <c r="BJ22" s="373">
        <v>547.23824637440509</v>
      </c>
      <c r="BK22" s="373">
        <v>501.65861490535838</v>
      </c>
      <c r="BL22" s="373">
        <v>409.51580690043716</v>
      </c>
      <c r="BM22" s="373">
        <v>409.8702228084527</v>
      </c>
      <c r="BN22" s="373">
        <v>456.1227232469052</v>
      </c>
      <c r="BO22" s="373">
        <v>437.97945932564579</v>
      </c>
      <c r="BP22" s="373">
        <v>425.46062621860676</v>
      </c>
      <c r="BQ22" s="373">
        <v>403.09153380514738</v>
      </c>
      <c r="BR22" s="373">
        <v>390.25379240813271</v>
      </c>
      <c r="BS22" s="373">
        <v>365.72332902438353</v>
      </c>
      <c r="BT22" s="373">
        <v>345.64200974736201</v>
      </c>
      <c r="BU22" s="373">
        <v>333.00155424538502</v>
      </c>
      <c r="BV22" s="373">
        <v>332.36452601752154</v>
      </c>
      <c r="BW22" s="373">
        <v>330.08972302442038</v>
      </c>
      <c r="BX22" s="373">
        <v>323.85145692241753</v>
      </c>
      <c r="BY22" s="373">
        <v>319.06814343042231</v>
      </c>
      <c r="BZ22" s="365">
        <v>314.13165031766772</v>
      </c>
    </row>
    <row r="23" spans="1:78" x14ac:dyDescent="0.35">
      <c r="A23" s="473"/>
      <c r="B23" s="289" t="s">
        <v>526</v>
      </c>
      <c r="C23" s="415"/>
      <c r="D23" s="373">
        <v>0</v>
      </c>
      <c r="E23" s="373">
        <v>0</v>
      </c>
      <c r="F23" s="373">
        <v>0</v>
      </c>
      <c r="G23" s="373">
        <v>0</v>
      </c>
      <c r="H23" s="373">
        <v>0</v>
      </c>
      <c r="I23" s="373">
        <v>0</v>
      </c>
      <c r="J23" s="373">
        <v>0</v>
      </c>
      <c r="K23" s="373">
        <v>0</v>
      </c>
      <c r="L23" s="373">
        <v>0</v>
      </c>
      <c r="M23" s="373">
        <v>0</v>
      </c>
      <c r="N23" s="373">
        <v>0</v>
      </c>
      <c r="O23" s="373">
        <v>0</v>
      </c>
      <c r="P23" s="373">
        <v>0</v>
      </c>
      <c r="Q23" s="373">
        <v>0</v>
      </c>
      <c r="R23" s="373">
        <v>0</v>
      </c>
      <c r="S23" s="373">
        <v>0</v>
      </c>
      <c r="T23" s="373">
        <v>0</v>
      </c>
      <c r="U23" s="373">
        <v>0</v>
      </c>
      <c r="V23" s="373">
        <v>0</v>
      </c>
      <c r="W23" s="373">
        <v>0</v>
      </c>
      <c r="X23" s="373">
        <v>0</v>
      </c>
      <c r="Y23" s="373">
        <v>0</v>
      </c>
      <c r="Z23" s="373">
        <v>0</v>
      </c>
      <c r="AA23" s="373">
        <v>0</v>
      </c>
      <c r="AB23" s="373">
        <v>0</v>
      </c>
      <c r="AC23" s="373">
        <v>0</v>
      </c>
      <c r="AD23" s="373">
        <v>0</v>
      </c>
      <c r="AE23" s="373">
        <v>0</v>
      </c>
      <c r="AF23" s="373">
        <v>0</v>
      </c>
      <c r="AG23" s="373">
        <v>0</v>
      </c>
      <c r="AH23" s="373">
        <v>306.2886808027859</v>
      </c>
      <c r="AI23" s="373">
        <v>299.33788247772583</v>
      </c>
      <c r="AJ23" s="373">
        <v>295.32211177699497</v>
      </c>
      <c r="AK23" s="373">
        <v>303.69545561768422</v>
      </c>
      <c r="AL23" s="373">
        <v>340.3800747102415</v>
      </c>
      <c r="AM23" s="373">
        <v>327.88100106717394</v>
      </c>
      <c r="AN23" s="373">
        <v>298.36729668423925</v>
      </c>
      <c r="AO23" s="373">
        <v>290.6296359183811</v>
      </c>
      <c r="AP23" s="373">
        <v>365.35777713710797</v>
      </c>
      <c r="AQ23" s="373">
        <v>356.65851676600823</v>
      </c>
      <c r="AR23" s="373">
        <v>339.88047283708244</v>
      </c>
      <c r="AS23" s="373">
        <v>322.06194641976458</v>
      </c>
      <c r="AT23" s="373">
        <v>332.92399019128783</v>
      </c>
      <c r="AU23" s="373">
        <v>347.31117813151991</v>
      </c>
      <c r="AV23" s="373">
        <v>355.78373323225276</v>
      </c>
      <c r="AW23" s="373">
        <v>367.32795377040833</v>
      </c>
      <c r="AX23" s="373">
        <v>375.50126705740917</v>
      </c>
      <c r="AY23" s="373">
        <v>378.15132393962989</v>
      </c>
      <c r="AZ23" s="373">
        <v>352.09314637989763</v>
      </c>
      <c r="BA23" s="373">
        <v>351.88281737026648</v>
      </c>
      <c r="BB23" s="373">
        <v>357.31989306213654</v>
      </c>
      <c r="BC23" s="373">
        <v>351.55604954292011</v>
      </c>
      <c r="BD23" s="373">
        <v>367.91254835650807</v>
      </c>
      <c r="BE23" s="373">
        <v>377.67371455663164</v>
      </c>
      <c r="BF23" s="373">
        <v>383.4702607236357</v>
      </c>
      <c r="BG23" s="373">
        <v>359.34976241388205</v>
      </c>
      <c r="BH23" s="373">
        <v>379.01564840589162</v>
      </c>
      <c r="BI23" s="373">
        <v>376.86461001749905</v>
      </c>
      <c r="BJ23" s="373">
        <v>379.07306760251629</v>
      </c>
      <c r="BK23" s="373">
        <v>409.04126596826944</v>
      </c>
      <c r="BL23" s="373">
        <v>505.00438656739584</v>
      </c>
      <c r="BM23" s="373">
        <v>524.44998092072171</v>
      </c>
      <c r="BN23" s="373">
        <v>514.341078519961</v>
      </c>
      <c r="BO23" s="373">
        <v>519.29861088048915</v>
      </c>
      <c r="BP23" s="373">
        <v>533.11460150017581</v>
      </c>
      <c r="BQ23" s="373">
        <v>536.68235630883817</v>
      </c>
      <c r="BR23" s="373">
        <v>545.26507290629183</v>
      </c>
      <c r="BS23" s="373">
        <v>548.5849935365751</v>
      </c>
      <c r="BT23" s="373">
        <v>518.46301462104293</v>
      </c>
      <c r="BU23" s="373">
        <v>499.50233136807736</v>
      </c>
      <c r="BV23" s="373">
        <v>498.54678902628217</v>
      </c>
      <c r="BW23" s="373">
        <v>495.13140652377888</v>
      </c>
      <c r="BX23" s="373">
        <v>485.77245206072308</v>
      </c>
      <c r="BY23" s="373">
        <v>478.59627943804389</v>
      </c>
      <c r="BZ23" s="365">
        <v>471.19064062351123</v>
      </c>
    </row>
    <row r="24" spans="1:78" ht="26.25" customHeight="1" x14ac:dyDescent="0.35">
      <c r="A24" s="473"/>
      <c r="B24" s="300" t="s">
        <v>527</v>
      </c>
      <c r="C24" s="415"/>
      <c r="D24" s="373">
        <v>0</v>
      </c>
      <c r="E24" s="373">
        <v>0</v>
      </c>
      <c r="F24" s="373">
        <v>0</v>
      </c>
      <c r="G24" s="373">
        <v>0</v>
      </c>
      <c r="H24" s="373">
        <v>0</v>
      </c>
      <c r="I24" s="373">
        <v>0</v>
      </c>
      <c r="J24" s="373">
        <v>0</v>
      </c>
      <c r="K24" s="373">
        <v>0</v>
      </c>
      <c r="L24" s="373">
        <v>0</v>
      </c>
      <c r="M24" s="373">
        <v>0</v>
      </c>
      <c r="N24" s="373">
        <v>0</v>
      </c>
      <c r="O24" s="373">
        <v>0</v>
      </c>
      <c r="P24" s="373">
        <v>0</v>
      </c>
      <c r="Q24" s="373">
        <v>0</v>
      </c>
      <c r="R24" s="373">
        <v>0</v>
      </c>
      <c r="S24" s="373">
        <v>0</v>
      </c>
      <c r="T24" s="373">
        <v>0</v>
      </c>
      <c r="U24" s="373">
        <v>0</v>
      </c>
      <c r="V24" s="373">
        <v>0</v>
      </c>
      <c r="W24" s="373">
        <v>0</v>
      </c>
      <c r="X24" s="373">
        <v>0</v>
      </c>
      <c r="Y24" s="373">
        <v>0</v>
      </c>
      <c r="Z24" s="373">
        <v>0</v>
      </c>
      <c r="AA24" s="373">
        <v>0</v>
      </c>
      <c r="AB24" s="373">
        <v>0</v>
      </c>
      <c r="AC24" s="373">
        <v>0</v>
      </c>
      <c r="AD24" s="373">
        <v>0</v>
      </c>
      <c r="AE24" s="373">
        <v>0</v>
      </c>
      <c r="AF24" s="373">
        <v>0</v>
      </c>
      <c r="AG24" s="373">
        <v>0</v>
      </c>
      <c r="AH24" s="373">
        <v>0</v>
      </c>
      <c r="AI24" s="373">
        <v>0</v>
      </c>
      <c r="AJ24" s="373">
        <v>0</v>
      </c>
      <c r="AK24" s="373">
        <v>0</v>
      </c>
      <c r="AL24" s="373">
        <v>0</v>
      </c>
      <c r="AM24" s="373">
        <v>0</v>
      </c>
      <c r="AN24" s="373">
        <v>0</v>
      </c>
      <c r="AO24" s="373">
        <v>0</v>
      </c>
      <c r="AP24" s="373">
        <v>0</v>
      </c>
      <c r="AQ24" s="373">
        <v>0</v>
      </c>
      <c r="AR24" s="373">
        <v>0</v>
      </c>
      <c r="AS24" s="373">
        <v>0</v>
      </c>
      <c r="AT24" s="373">
        <v>0</v>
      </c>
      <c r="AU24" s="373">
        <v>14.465150965454932</v>
      </c>
      <c r="AV24" s="373">
        <v>14.111612547249599</v>
      </c>
      <c r="AW24" s="373">
        <v>13.788452552626232</v>
      </c>
      <c r="AX24" s="373">
        <v>13.62778691648319</v>
      </c>
      <c r="AY24" s="373">
        <v>13.225897135723752</v>
      </c>
      <c r="AZ24" s="373">
        <v>12.764691683818898</v>
      </c>
      <c r="BA24" s="373">
        <v>12.670894756866488</v>
      </c>
      <c r="BB24" s="373">
        <v>12.492371758784619</v>
      </c>
      <c r="BC24" s="373">
        <v>12.437545797093106</v>
      </c>
      <c r="BD24" s="373">
        <v>14.264707523012675</v>
      </c>
      <c r="BE24" s="373">
        <v>15.874159580345268</v>
      </c>
      <c r="BF24" s="373">
        <v>17.911371682502658</v>
      </c>
      <c r="BG24" s="373">
        <v>17.619836872303253</v>
      </c>
      <c r="BH24" s="373">
        <v>15.022752283418285</v>
      </c>
      <c r="BI24" s="373">
        <v>14.594544001640227</v>
      </c>
      <c r="BJ24" s="373">
        <v>18.549488512586834</v>
      </c>
      <c r="BK24" s="373">
        <v>18.413317725680994</v>
      </c>
      <c r="BL24" s="373">
        <v>18.659229094457512</v>
      </c>
      <c r="BM24" s="373">
        <v>19.163924574861785</v>
      </c>
      <c r="BN24" s="373">
        <v>19.697552700381802</v>
      </c>
      <c r="BO24" s="373">
        <v>19.550406076779336</v>
      </c>
      <c r="BP24" s="373">
        <v>19.869282619684064</v>
      </c>
      <c r="BQ24" s="373">
        <v>19.746414644920442</v>
      </c>
      <c r="BR24" s="373">
        <v>19.999462342716299</v>
      </c>
      <c r="BS24" s="373">
        <v>18.286166451219174</v>
      </c>
      <c r="BT24" s="373">
        <v>17.282100487368098</v>
      </c>
      <c r="BU24" s="373">
        <v>16.650077712269248</v>
      </c>
      <c r="BV24" s="373">
        <v>16.618226300876074</v>
      </c>
      <c r="BW24" s="373">
        <v>16.504422590963987</v>
      </c>
      <c r="BX24" s="373">
        <v>16.19247817966281</v>
      </c>
      <c r="BY24" s="373">
        <v>15.953288457369325</v>
      </c>
      <c r="BZ24" s="365">
        <v>15.70644581882358</v>
      </c>
    </row>
    <row r="25" spans="1:78" ht="26.25" customHeight="1" x14ac:dyDescent="0.35">
      <c r="A25" s="472"/>
      <c r="B25" s="61" t="s">
        <v>528</v>
      </c>
      <c r="C25" s="51"/>
      <c r="D25" s="373">
        <v>0</v>
      </c>
      <c r="E25" s="373">
        <v>0</v>
      </c>
      <c r="F25" s="373">
        <v>0</v>
      </c>
      <c r="G25" s="373">
        <v>0</v>
      </c>
      <c r="H25" s="373">
        <v>0</v>
      </c>
      <c r="I25" s="373">
        <v>0</v>
      </c>
      <c r="J25" s="373">
        <v>0</v>
      </c>
      <c r="K25" s="373">
        <v>0</v>
      </c>
      <c r="L25" s="373">
        <v>0</v>
      </c>
      <c r="M25" s="373">
        <v>0</v>
      </c>
      <c r="N25" s="373">
        <v>0</v>
      </c>
      <c r="O25" s="373">
        <v>0</v>
      </c>
      <c r="P25" s="373">
        <v>0</v>
      </c>
      <c r="Q25" s="373">
        <v>0</v>
      </c>
      <c r="R25" s="373">
        <v>0</v>
      </c>
      <c r="S25" s="373">
        <v>0</v>
      </c>
      <c r="T25" s="373">
        <v>0</v>
      </c>
      <c r="U25" s="373">
        <v>0</v>
      </c>
      <c r="V25" s="373">
        <v>0</v>
      </c>
      <c r="W25" s="373">
        <v>0</v>
      </c>
      <c r="X25" s="373">
        <v>0</v>
      </c>
      <c r="Y25" s="373">
        <v>0</v>
      </c>
      <c r="Z25" s="373">
        <v>119.72821233509089</v>
      </c>
      <c r="AA25" s="373">
        <v>122.10745315047829</v>
      </c>
      <c r="AB25" s="373">
        <v>129.04776705463465</v>
      </c>
      <c r="AC25" s="373">
        <v>135.80735999210333</v>
      </c>
      <c r="AD25" s="373">
        <v>145.07776693462739</v>
      </c>
      <c r="AE25" s="373">
        <v>152.46909054986756</v>
      </c>
      <c r="AF25" s="373">
        <v>151.68846952847915</v>
      </c>
      <c r="AG25" s="373">
        <v>151.6213933681839</v>
      </c>
      <c r="AH25" s="373">
        <f>SUM(AH26:AH27)</f>
        <v>150.46863245901346</v>
      </c>
      <c r="AI25" s="373">
        <f t="shared" ref="AI25:BZ25" si="13">SUM(AI26:AI27)</f>
        <v>144.82003517618625</v>
      </c>
      <c r="AJ25" s="373">
        <f t="shared" si="13"/>
        <v>141.79841751133321</v>
      </c>
      <c r="AK25" s="373">
        <f t="shared" si="13"/>
        <v>143.58869974940836</v>
      </c>
      <c r="AL25" s="373">
        <f t="shared" si="13"/>
        <v>145.21919544715607</v>
      </c>
      <c r="AM25" s="373">
        <f t="shared" si="13"/>
        <v>146.79102225565151</v>
      </c>
      <c r="AN25" s="373">
        <f t="shared" si="13"/>
        <v>141.39160567381933</v>
      </c>
      <c r="AO25" s="373">
        <f t="shared" si="13"/>
        <v>141.11302588214281</v>
      </c>
      <c r="AP25" s="373">
        <f t="shared" si="13"/>
        <v>142.51215794631062</v>
      </c>
      <c r="AQ25" s="373">
        <f t="shared" si="13"/>
        <v>125.03391952180777</v>
      </c>
      <c r="AR25" s="373">
        <f t="shared" si="13"/>
        <v>121.80854694989526</v>
      </c>
      <c r="AS25" s="373">
        <f t="shared" si="13"/>
        <v>114.54853717609474</v>
      </c>
      <c r="AT25" s="373">
        <f t="shared" si="13"/>
        <v>107.46856767397712</v>
      </c>
      <c r="AU25" s="373">
        <f t="shared" si="13"/>
        <v>108.04310017770609</v>
      </c>
      <c r="AV25" s="373">
        <f t="shared" si="13"/>
        <v>103.23686168015108</v>
      </c>
      <c r="AW25" s="373">
        <f t="shared" si="13"/>
        <v>107.20299799878376</v>
      </c>
      <c r="AX25" s="373">
        <f t="shared" si="13"/>
        <v>92.510423230402651</v>
      </c>
      <c r="AY25" s="373">
        <f t="shared" si="13"/>
        <v>89.16022839063001</v>
      </c>
      <c r="AZ25" s="373">
        <f t="shared" si="13"/>
        <v>82.447625168411037</v>
      </c>
      <c r="BA25" s="373">
        <f t="shared" si="13"/>
        <v>80.765291332202324</v>
      </c>
      <c r="BB25" s="373">
        <f t="shared" si="13"/>
        <v>72.008545787986307</v>
      </c>
      <c r="BC25" s="373">
        <f t="shared" si="13"/>
        <v>74.791408959216312</v>
      </c>
      <c r="BD25" s="373">
        <f t="shared" si="13"/>
        <v>69.677983022656505</v>
      </c>
      <c r="BE25" s="373">
        <f t="shared" si="13"/>
        <v>68.832474818461975</v>
      </c>
      <c r="BF25" s="373">
        <f t="shared" si="13"/>
        <v>65.96342562066269</v>
      </c>
      <c r="BG25" s="373">
        <f t="shared" si="13"/>
        <v>61.206477851669469</v>
      </c>
      <c r="BH25" s="373">
        <f t="shared" si="13"/>
        <v>56.753941352625183</v>
      </c>
      <c r="BI25" s="373">
        <f t="shared" si="13"/>
        <v>51.994819849006703</v>
      </c>
      <c r="BJ25" s="373">
        <f t="shared" si="13"/>
        <v>48.509108349779851</v>
      </c>
      <c r="BK25" s="373">
        <f t="shared" si="13"/>
        <v>45.734491765565679</v>
      </c>
      <c r="BL25" s="373">
        <f t="shared" si="13"/>
        <v>42.996202601316973</v>
      </c>
      <c r="BM25" s="373">
        <f t="shared" si="13"/>
        <v>41.551187699566718</v>
      </c>
      <c r="BN25" s="373">
        <f t="shared" si="13"/>
        <v>38.729580915668599</v>
      </c>
      <c r="BO25" s="373">
        <f t="shared" si="13"/>
        <v>36.831515865547061</v>
      </c>
      <c r="BP25" s="373">
        <f t="shared" si="13"/>
        <v>34.889721596572372</v>
      </c>
      <c r="BQ25" s="373">
        <f t="shared" si="13"/>
        <v>32.519232115791901</v>
      </c>
      <c r="BR25" s="373">
        <f t="shared" si="13"/>
        <v>30.597947530164092</v>
      </c>
      <c r="BS25" s="373">
        <f t="shared" si="13"/>
        <v>28.526031248679114</v>
      </c>
      <c r="BT25" s="373">
        <f t="shared" si="13"/>
        <v>26.367625881669486</v>
      </c>
      <c r="BU25" s="373">
        <f t="shared" si="13"/>
        <v>24.405053582612993</v>
      </c>
      <c r="BV25" s="373">
        <f t="shared" si="13"/>
        <v>23.012133109391449</v>
      </c>
      <c r="BW25" s="373">
        <f t="shared" si="13"/>
        <v>21.677490145764942</v>
      </c>
      <c r="BX25" s="373">
        <f t="shared" si="13"/>
        <v>20.230355159346821</v>
      </c>
      <c r="BY25" s="373">
        <f t="shared" si="13"/>
        <v>18.923988895495871</v>
      </c>
      <c r="BZ25" s="365">
        <f t="shared" si="13"/>
        <v>17.708946476422543</v>
      </c>
    </row>
    <row r="26" spans="1:78" x14ac:dyDescent="0.35">
      <c r="A26" s="473"/>
      <c r="B26" s="289" t="s">
        <v>525</v>
      </c>
      <c r="C26" s="415"/>
      <c r="D26" s="373">
        <v>0</v>
      </c>
      <c r="E26" s="373">
        <v>0</v>
      </c>
      <c r="F26" s="373">
        <v>0</v>
      </c>
      <c r="G26" s="373">
        <v>0</v>
      </c>
      <c r="H26" s="373">
        <v>0</v>
      </c>
      <c r="I26" s="373">
        <v>0</v>
      </c>
      <c r="J26" s="373">
        <v>0</v>
      </c>
      <c r="K26" s="373">
        <v>0</v>
      </c>
      <c r="L26" s="373">
        <v>0</v>
      </c>
      <c r="M26" s="373">
        <v>0</v>
      </c>
      <c r="N26" s="373">
        <v>0</v>
      </c>
      <c r="O26" s="373">
        <v>0</v>
      </c>
      <c r="P26" s="373">
        <v>0</v>
      </c>
      <c r="Q26" s="373">
        <v>0</v>
      </c>
      <c r="R26" s="373">
        <v>0</v>
      </c>
      <c r="S26" s="373">
        <v>0</v>
      </c>
      <c r="T26" s="373">
        <v>0</v>
      </c>
      <c r="U26" s="373">
        <v>0</v>
      </c>
      <c r="V26" s="373">
        <v>0</v>
      </c>
      <c r="W26" s="373">
        <v>0</v>
      </c>
      <c r="X26" s="373">
        <v>0</v>
      </c>
      <c r="Y26" s="373">
        <v>0</v>
      </c>
      <c r="Z26" s="373">
        <v>0</v>
      </c>
      <c r="AA26" s="373">
        <v>0</v>
      </c>
      <c r="AB26" s="373">
        <v>0</v>
      </c>
      <c r="AC26" s="373">
        <v>0</v>
      </c>
      <c r="AD26" s="373">
        <v>0</v>
      </c>
      <c r="AE26" s="373">
        <v>0</v>
      </c>
      <c r="AF26" s="373">
        <v>0</v>
      </c>
      <c r="AG26" s="373">
        <v>0</v>
      </c>
      <c r="AH26" s="373">
        <v>27.627828772284619</v>
      </c>
      <c r="AI26" s="373">
        <v>26.590679195105793</v>
      </c>
      <c r="AJ26" s="373">
        <v>26.035874289288561</v>
      </c>
      <c r="AK26" s="373">
        <v>26.364591380148521</v>
      </c>
      <c r="AL26" s="373">
        <v>26.663969763637127</v>
      </c>
      <c r="AM26" s="373">
        <v>26.952575841961313</v>
      </c>
      <c r="AN26" s="373">
        <v>25.961178802224619</v>
      </c>
      <c r="AO26" s="373">
        <v>25.910028242416388</v>
      </c>
      <c r="AP26" s="373">
        <v>26.166925513740832</v>
      </c>
      <c r="AQ26" s="373">
        <v>22.957713264371414</v>
      </c>
      <c r="AR26" s="373">
        <v>22.365496536623223</v>
      </c>
      <c r="AS26" s="373">
        <v>21.032472479464271</v>
      </c>
      <c r="AT26" s="373">
        <v>19.732505955406278</v>
      </c>
      <c r="AU26" s="373">
        <v>19.837996949627019</v>
      </c>
      <c r="AV26" s="373">
        <v>17.687187177334661</v>
      </c>
      <c r="AW26" s="373">
        <v>17.487242635776191</v>
      </c>
      <c r="AX26" s="373">
        <v>14.177279517101855</v>
      </c>
      <c r="AY26" s="373">
        <v>12.790181620592683</v>
      </c>
      <c r="AZ26" s="373">
        <v>11.561358816852726</v>
      </c>
      <c r="BA26" s="373">
        <v>10.190301184097686</v>
      </c>
      <c r="BB26" s="373">
        <v>8.8850194430001697</v>
      </c>
      <c r="BC26" s="373">
        <v>8.7171638555477795</v>
      </c>
      <c r="BD26" s="373">
        <v>7.4114621941650194</v>
      </c>
      <c r="BE26" s="373">
        <v>7.3229324740539248</v>
      </c>
      <c r="BF26" s="373">
        <v>6.5608968401487413</v>
      </c>
      <c r="BG26" s="373">
        <v>4.9655611214724527</v>
      </c>
      <c r="BH26" s="373">
        <v>4.2681765786514196</v>
      </c>
      <c r="BI26" s="373">
        <v>7.8851003074319452</v>
      </c>
      <c r="BJ26" s="373">
        <v>6.9224371357518466</v>
      </c>
      <c r="BK26" s="373">
        <v>6.8380386901163526</v>
      </c>
      <c r="BL26" s="373">
        <v>2.5797721560790183</v>
      </c>
      <c r="BM26" s="373">
        <v>2.1308301384393205</v>
      </c>
      <c r="BN26" s="373">
        <v>1.8452728654700825</v>
      </c>
      <c r="BO26" s="373">
        <v>1.6235946355315092</v>
      </c>
      <c r="BP26" s="373">
        <v>1.4186328797012848</v>
      </c>
      <c r="BQ26" s="373">
        <v>1.4178084967889029</v>
      </c>
      <c r="BR26" s="373">
        <v>1.2855427980717078</v>
      </c>
      <c r="BS26" s="373">
        <v>1.1486257692571917</v>
      </c>
      <c r="BT26" s="373">
        <v>0.98261098375003342</v>
      </c>
      <c r="BU26" s="373">
        <v>0.86607139955627088</v>
      </c>
      <c r="BV26" s="373">
        <v>0.77867362024537246</v>
      </c>
      <c r="BW26" s="373">
        <v>0.68417695798154066</v>
      </c>
      <c r="BX26" s="373">
        <v>0.56787531049680684</v>
      </c>
      <c r="BY26" s="373">
        <v>0.43102177951137965</v>
      </c>
      <c r="BZ26" s="365">
        <v>0.31676020894969037</v>
      </c>
    </row>
    <row r="27" spans="1:78" x14ac:dyDescent="0.35">
      <c r="A27" s="473"/>
      <c r="B27" s="289" t="s">
        <v>526</v>
      </c>
      <c r="C27" s="415"/>
      <c r="D27" s="373">
        <v>0</v>
      </c>
      <c r="E27" s="373">
        <v>0</v>
      </c>
      <c r="F27" s="373">
        <v>0</v>
      </c>
      <c r="G27" s="373">
        <v>0</v>
      </c>
      <c r="H27" s="373">
        <v>0</v>
      </c>
      <c r="I27" s="373">
        <v>0</v>
      </c>
      <c r="J27" s="373">
        <v>0</v>
      </c>
      <c r="K27" s="373">
        <v>0</v>
      </c>
      <c r="L27" s="373">
        <v>0</v>
      </c>
      <c r="M27" s="373">
        <v>0</v>
      </c>
      <c r="N27" s="373">
        <v>0</v>
      </c>
      <c r="O27" s="373">
        <v>0</v>
      </c>
      <c r="P27" s="373">
        <v>0</v>
      </c>
      <c r="Q27" s="373">
        <v>0</v>
      </c>
      <c r="R27" s="373">
        <v>0</v>
      </c>
      <c r="S27" s="373">
        <v>0</v>
      </c>
      <c r="T27" s="373">
        <v>0</v>
      </c>
      <c r="U27" s="373">
        <v>0</v>
      </c>
      <c r="V27" s="373">
        <v>0</v>
      </c>
      <c r="W27" s="373">
        <v>0</v>
      </c>
      <c r="X27" s="373">
        <v>0</v>
      </c>
      <c r="Y27" s="373">
        <v>0</v>
      </c>
      <c r="Z27" s="373">
        <v>0</v>
      </c>
      <c r="AA27" s="373">
        <v>0</v>
      </c>
      <c r="AB27" s="373">
        <v>0</v>
      </c>
      <c r="AC27" s="373">
        <v>0</v>
      </c>
      <c r="AD27" s="373">
        <v>0</v>
      </c>
      <c r="AE27" s="373">
        <v>0</v>
      </c>
      <c r="AF27" s="373">
        <v>0</v>
      </c>
      <c r="AG27" s="373">
        <v>0</v>
      </c>
      <c r="AH27" s="373">
        <v>122.84080368672883</v>
      </c>
      <c r="AI27" s="373">
        <v>118.22935598108045</v>
      </c>
      <c r="AJ27" s="373">
        <v>115.76254322204464</v>
      </c>
      <c r="AK27" s="373">
        <v>117.22410836925984</v>
      </c>
      <c r="AL27" s="373">
        <v>118.55522568351894</v>
      </c>
      <c r="AM27" s="373">
        <v>119.83844641369021</v>
      </c>
      <c r="AN27" s="373">
        <v>115.4304268715947</v>
      </c>
      <c r="AO27" s="373">
        <v>115.20299763972642</v>
      </c>
      <c r="AP27" s="373">
        <v>116.3452324325698</v>
      </c>
      <c r="AQ27" s="373">
        <v>102.07620625743635</v>
      </c>
      <c r="AR27" s="373">
        <v>99.443050413272033</v>
      </c>
      <c r="AS27" s="373">
        <v>93.516064696630465</v>
      </c>
      <c r="AT27" s="373">
        <v>87.736061718570838</v>
      </c>
      <c r="AU27" s="373">
        <v>88.205103228079068</v>
      </c>
      <c r="AV27" s="373">
        <v>85.549674502816416</v>
      </c>
      <c r="AW27" s="373">
        <v>89.71575536300756</v>
      </c>
      <c r="AX27" s="373">
        <v>78.3331437133008</v>
      </c>
      <c r="AY27" s="373">
        <v>76.370046770037334</v>
      </c>
      <c r="AZ27" s="373">
        <v>70.886266351558305</v>
      </c>
      <c r="BA27" s="373">
        <v>70.574990148104632</v>
      </c>
      <c r="BB27" s="373">
        <v>63.123526344986132</v>
      </c>
      <c r="BC27" s="373">
        <v>66.074245103668531</v>
      </c>
      <c r="BD27" s="373">
        <v>62.266520828491487</v>
      </c>
      <c r="BE27" s="373">
        <v>61.509542344408047</v>
      </c>
      <c r="BF27" s="373">
        <v>59.402528780513954</v>
      </c>
      <c r="BG27" s="373">
        <v>56.240916730197014</v>
      </c>
      <c r="BH27" s="373">
        <v>52.485764773973763</v>
      </c>
      <c r="BI27" s="373">
        <v>44.109719541574755</v>
      </c>
      <c r="BJ27" s="373">
        <v>41.586671214028001</v>
      </c>
      <c r="BK27" s="373">
        <v>38.89645307544933</v>
      </c>
      <c r="BL27" s="373">
        <v>40.416430445237957</v>
      </c>
      <c r="BM27" s="373">
        <v>39.420357561127396</v>
      </c>
      <c r="BN27" s="373">
        <v>36.88430805019852</v>
      </c>
      <c r="BO27" s="373">
        <v>35.20792123001555</v>
      </c>
      <c r="BP27" s="373">
        <v>33.471088716871087</v>
      </c>
      <c r="BQ27" s="373">
        <v>31.101423619003</v>
      </c>
      <c r="BR27" s="373">
        <v>29.312404732092382</v>
      </c>
      <c r="BS27" s="373">
        <v>27.377405479421924</v>
      </c>
      <c r="BT27" s="373">
        <v>25.385014897919454</v>
      </c>
      <c r="BU27" s="373">
        <v>23.538982183056721</v>
      </c>
      <c r="BV27" s="373">
        <v>22.233459489146078</v>
      </c>
      <c r="BW27" s="373">
        <v>20.9933131877834</v>
      </c>
      <c r="BX27" s="373">
        <v>19.662479848850015</v>
      </c>
      <c r="BY27" s="373">
        <v>18.492967115984491</v>
      </c>
      <c r="BZ27" s="365">
        <v>17.392186267472852</v>
      </c>
    </row>
    <row r="28" spans="1:78" s="314" customFormat="1" ht="35.25" customHeight="1" x14ac:dyDescent="0.25">
      <c r="A28" s="474"/>
      <c r="B28" s="475" t="s">
        <v>529</v>
      </c>
      <c r="C28" s="14"/>
      <c r="D28" s="476">
        <v>0</v>
      </c>
      <c r="E28" s="476">
        <v>0</v>
      </c>
      <c r="F28" s="476">
        <v>0</v>
      </c>
      <c r="G28" s="476">
        <v>0</v>
      </c>
      <c r="H28" s="476">
        <v>0</v>
      </c>
      <c r="I28" s="476">
        <v>0</v>
      </c>
      <c r="J28" s="476">
        <v>0</v>
      </c>
      <c r="K28" s="476">
        <v>0</v>
      </c>
      <c r="L28" s="476">
        <v>0</v>
      </c>
      <c r="M28" s="476">
        <v>0</v>
      </c>
      <c r="N28" s="476">
        <v>0</v>
      </c>
      <c r="O28" s="476">
        <v>0</v>
      </c>
      <c r="P28" s="476">
        <v>0</v>
      </c>
      <c r="Q28" s="476">
        <v>0</v>
      </c>
      <c r="R28" s="476">
        <v>0</v>
      </c>
      <c r="S28" s="476">
        <v>0</v>
      </c>
      <c r="T28" s="476">
        <v>0</v>
      </c>
      <c r="U28" s="476">
        <v>0</v>
      </c>
      <c r="V28" s="476">
        <v>0</v>
      </c>
      <c r="W28" s="476">
        <v>0</v>
      </c>
      <c r="X28" s="476">
        <v>0</v>
      </c>
      <c r="Y28" s="476">
        <v>0</v>
      </c>
      <c r="Z28" s="476">
        <v>36.0472037137908</v>
      </c>
      <c r="AA28" s="476">
        <v>34.716824915332062</v>
      </c>
      <c r="AB28" s="476">
        <v>31.98619867166158</v>
      </c>
      <c r="AC28" s="476">
        <v>30.404632834052986</v>
      </c>
      <c r="AD28" s="476">
        <v>29.521638620418365</v>
      </c>
      <c r="AE28" s="476">
        <v>27.105616097754233</v>
      </c>
      <c r="AF28" s="476">
        <v>23.794269729957513</v>
      </c>
      <c r="AG28" s="476">
        <v>23.527457591614745</v>
      </c>
      <c r="AH28" s="476">
        <v>23.510723821720852</v>
      </c>
      <c r="AI28" s="476">
        <v>20.113893774470309</v>
      </c>
      <c r="AJ28" s="476">
        <v>16.880763989444429</v>
      </c>
      <c r="AK28" s="476">
        <v>15.275393590362592</v>
      </c>
      <c r="AL28" s="476">
        <v>14.237176024230989</v>
      </c>
      <c r="AM28" s="476">
        <v>13.591761319967732</v>
      </c>
      <c r="AN28" s="476">
        <v>12.853782333983576</v>
      </c>
      <c r="AO28" s="476">
        <v>12.164916024322656</v>
      </c>
      <c r="AP28" s="476">
        <v>9.3450595374629923</v>
      </c>
      <c r="AQ28" s="476">
        <v>9.348992353963677</v>
      </c>
      <c r="AR28" s="476">
        <v>7.6792796618301136</v>
      </c>
      <c r="AS28" s="476">
        <v>8.2582895235735894</v>
      </c>
      <c r="AT28" s="476">
        <v>7.3030652803559573</v>
      </c>
      <c r="AU28" s="476">
        <v>6.922874768819784</v>
      </c>
      <c r="AV28" s="476">
        <v>6.3996050996852194</v>
      </c>
      <c r="AW28" s="476">
        <v>5.6431946501416146</v>
      </c>
      <c r="AX28" s="476">
        <v>4.7027337841857459</v>
      </c>
      <c r="AY28" s="476">
        <v>4.7971123123996486</v>
      </c>
      <c r="AZ28" s="476">
        <v>4.1293081281159836</v>
      </c>
      <c r="BA28" s="476">
        <v>3.6405673348080727</v>
      </c>
      <c r="BB28" s="476">
        <v>2.7101793092111541</v>
      </c>
      <c r="BC28" s="476">
        <v>2.9537439301351736</v>
      </c>
      <c r="BD28" s="476">
        <v>2.8439993070472043</v>
      </c>
      <c r="BE28" s="476">
        <v>2.8094887681004885</v>
      </c>
      <c r="BF28" s="476">
        <v>2.3747160827848832</v>
      </c>
      <c r="BG28" s="476">
        <v>1.8325068434938232</v>
      </c>
      <c r="BH28" s="476">
        <v>1.5460051722426913</v>
      </c>
      <c r="BI28" s="476">
        <v>1.4034621096868252</v>
      </c>
      <c r="BJ28" s="476">
        <v>1.3392762295225449</v>
      </c>
      <c r="BK28" s="476">
        <v>1.313102726265992</v>
      </c>
      <c r="BL28" s="476">
        <v>1.1086752851794563</v>
      </c>
      <c r="BM28" s="476">
        <v>0.98018081395390222</v>
      </c>
      <c r="BN28" s="476">
        <v>0.85671455673540542</v>
      </c>
      <c r="BO28" s="476">
        <v>0.69528190901143827</v>
      </c>
      <c r="BP28" s="476">
        <v>0.42713544834912565</v>
      </c>
      <c r="BQ28" s="476">
        <v>-6.531416329993516E-3</v>
      </c>
      <c r="BR28" s="476">
        <v>-2.1281211499002491E-3</v>
      </c>
      <c r="BS28" s="476">
        <v>-3.9491086242055405E-2</v>
      </c>
      <c r="BT28" s="476">
        <v>0</v>
      </c>
      <c r="BU28" s="476">
        <v>-2.2792813163470236E-2</v>
      </c>
      <c r="BV28" s="476">
        <v>0</v>
      </c>
      <c r="BW28" s="476">
        <v>0</v>
      </c>
      <c r="BX28" s="476">
        <v>0</v>
      </c>
      <c r="BY28" s="476">
        <v>0</v>
      </c>
      <c r="BZ28" s="477">
        <v>0</v>
      </c>
    </row>
    <row r="29" spans="1:78" s="314" customFormat="1" ht="24" customHeight="1" x14ac:dyDescent="0.35">
      <c r="A29" s="474"/>
      <c r="B29" s="156" t="s">
        <v>530</v>
      </c>
      <c r="C29" s="14"/>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8"/>
      <c r="AV29" s="478"/>
      <c r="AW29" s="478"/>
      <c r="AX29" s="478">
        <f t="shared" ref="AX29:BW29" si="14">SUM(AX30:AX31)</f>
        <v>5.4979204233784662</v>
      </c>
      <c r="AY29" s="478">
        <f t="shared" si="14"/>
        <v>6.3723726208621008</v>
      </c>
      <c r="AZ29" s="478">
        <f t="shared" si="14"/>
        <v>8.130506408101386</v>
      </c>
      <c r="BA29" s="478">
        <f t="shared" si="14"/>
        <v>7.3447189082013384</v>
      </c>
      <c r="BB29" s="478">
        <f t="shared" si="14"/>
        <v>12.095541975950759</v>
      </c>
      <c r="BC29" s="478">
        <f t="shared" si="14"/>
        <v>15.331890483546848</v>
      </c>
      <c r="BD29" s="478">
        <f t="shared" si="14"/>
        <v>16.882937417987261</v>
      </c>
      <c r="BE29" s="478">
        <f t="shared" si="14"/>
        <v>20.227050646144718</v>
      </c>
      <c r="BF29" s="478">
        <f t="shared" si="14"/>
        <v>27.05402022464876</v>
      </c>
      <c r="BG29" s="478">
        <f t="shared" si="14"/>
        <v>25.97864354057819</v>
      </c>
      <c r="BH29" s="478">
        <f t="shared" si="14"/>
        <v>26.977449167427054</v>
      </c>
      <c r="BI29" s="478">
        <f t="shared" si="14"/>
        <v>59.270910621753174</v>
      </c>
      <c r="BJ29" s="478">
        <f t="shared" si="14"/>
        <v>40.345015905585605</v>
      </c>
      <c r="BK29" s="478">
        <f t="shared" si="14"/>
        <v>33.065439288076362</v>
      </c>
      <c r="BL29" s="478">
        <f t="shared" si="14"/>
        <v>43.530338633363286</v>
      </c>
      <c r="BM29" s="478">
        <f t="shared" si="14"/>
        <v>48.908593051816169</v>
      </c>
      <c r="BN29" s="478">
        <f t="shared" si="14"/>
        <v>53.964059805233717</v>
      </c>
      <c r="BO29" s="478">
        <f t="shared" si="14"/>
        <v>52.905543353455471</v>
      </c>
      <c r="BP29" s="478">
        <f t="shared" si="14"/>
        <v>56.463347624932908</v>
      </c>
      <c r="BQ29" s="478">
        <f t="shared" si="14"/>
        <v>59.021410768485481</v>
      </c>
      <c r="BR29" s="478">
        <f t="shared" si="14"/>
        <v>87.595504025004999</v>
      </c>
      <c r="BS29" s="478">
        <f t="shared" si="14"/>
        <v>94.963522455699831</v>
      </c>
      <c r="BT29" s="478">
        <f t="shared" si="14"/>
        <v>86.277587538027504</v>
      </c>
      <c r="BU29" s="478">
        <f t="shared" si="14"/>
        <v>85.071688367217376</v>
      </c>
      <c r="BV29" s="478">
        <f t="shared" si="14"/>
        <v>83.461692484440846</v>
      </c>
      <c r="BW29" s="478">
        <f t="shared" si="14"/>
        <v>81.888417543355629</v>
      </c>
      <c r="BX29" s="478">
        <f>SUM(BX30:BX31)</f>
        <v>80.139876152784481</v>
      </c>
      <c r="BY29" s="478">
        <f>SUM(BY30:BY31)</f>
        <v>78.252714646114214</v>
      </c>
      <c r="BZ29" s="479">
        <f>SUM(BZ30:BZ31)</f>
        <v>76.239378167293921</v>
      </c>
    </row>
    <row r="30" spans="1:78" ht="18.75" customHeight="1" x14ac:dyDescent="0.35">
      <c r="A30" s="473"/>
      <c r="B30" s="480" t="s">
        <v>531</v>
      </c>
      <c r="C30" s="415"/>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v>6.4723929744059916</v>
      </c>
      <c r="BM30" s="373">
        <v>8.1507483933510088</v>
      </c>
      <c r="BN30" s="373">
        <v>10.514038366292455</v>
      </c>
      <c r="BO30" s="373">
        <v>10.661887478788831</v>
      </c>
      <c r="BP30" s="373">
        <v>10.328743631229706</v>
      </c>
      <c r="BQ30" s="373">
        <v>9.9494114933902811</v>
      </c>
      <c r="BR30" s="373">
        <v>39.93652136152587</v>
      </c>
      <c r="BS30" s="373">
        <v>46.287868481025896</v>
      </c>
      <c r="BT30" s="373">
        <v>42.687967128988696</v>
      </c>
      <c r="BU30" s="373">
        <v>44.008721261947066</v>
      </c>
      <c r="BV30" s="373">
        <v>43.908199855535202</v>
      </c>
      <c r="BW30" s="373">
        <v>43.22933297155388</v>
      </c>
      <c r="BX30" s="373">
        <v>42.523104266579566</v>
      </c>
      <c r="BY30" s="373">
        <v>41.796723055858514</v>
      </c>
      <c r="BZ30" s="365">
        <v>41.042136180856524</v>
      </c>
    </row>
    <row r="31" spans="1:78" s="338" customFormat="1" ht="27" customHeight="1" thickBot="1" x14ac:dyDescent="0.3">
      <c r="A31" s="481"/>
      <c r="B31" s="423" t="s">
        <v>532</v>
      </c>
      <c r="C31" s="423"/>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v>5.4979204233784662</v>
      </c>
      <c r="AY31" s="368">
        <v>6.3723726208621008</v>
      </c>
      <c r="AZ31" s="368">
        <v>8.130506408101386</v>
      </c>
      <c r="BA31" s="368">
        <v>7.3447189082013384</v>
      </c>
      <c r="BB31" s="368">
        <v>12.095541975950759</v>
      </c>
      <c r="BC31" s="368">
        <v>15.331890483546848</v>
      </c>
      <c r="BD31" s="368">
        <v>16.882937417987261</v>
      </c>
      <c r="BE31" s="368">
        <v>20.227050646144718</v>
      </c>
      <c r="BF31" s="368">
        <v>27.05402022464876</v>
      </c>
      <c r="BG31" s="368">
        <v>25.97864354057819</v>
      </c>
      <c r="BH31" s="368">
        <v>26.977449167427054</v>
      </c>
      <c r="BI31" s="368">
        <v>59.270910621753174</v>
      </c>
      <c r="BJ31" s="368">
        <v>40.345015905585605</v>
      </c>
      <c r="BK31" s="368">
        <v>33.065439288076362</v>
      </c>
      <c r="BL31" s="368">
        <v>37.057945658957294</v>
      </c>
      <c r="BM31" s="368">
        <v>40.75784465846516</v>
      </c>
      <c r="BN31" s="368">
        <v>43.450021438941263</v>
      </c>
      <c r="BO31" s="368">
        <v>42.243655874666644</v>
      </c>
      <c r="BP31" s="368">
        <v>46.134603993703202</v>
      </c>
      <c r="BQ31" s="368">
        <v>49.071999275095202</v>
      </c>
      <c r="BR31" s="368">
        <v>47.658982663479122</v>
      </c>
      <c r="BS31" s="368">
        <v>48.675653974673928</v>
      </c>
      <c r="BT31" s="368">
        <v>43.589620409038808</v>
      </c>
      <c r="BU31" s="368">
        <v>41.06296710527031</v>
      </c>
      <c r="BV31" s="368">
        <v>39.553492628905651</v>
      </c>
      <c r="BW31" s="368">
        <v>38.659084571801749</v>
      </c>
      <c r="BX31" s="368">
        <v>37.616771886204916</v>
      </c>
      <c r="BY31" s="368">
        <v>36.455991590255692</v>
      </c>
      <c r="BZ31" s="369">
        <v>35.197241986437398</v>
      </c>
    </row>
    <row r="32" spans="1:78" ht="39.75" customHeight="1" x14ac:dyDescent="0.35">
      <c r="A32" s="386"/>
      <c r="B32" s="485" t="s">
        <v>534</v>
      </c>
      <c r="C32" s="486"/>
      <c r="D32" s="376" t="s">
        <v>666</v>
      </c>
      <c r="E32" s="376" t="s">
        <v>667</v>
      </c>
      <c r="F32" s="376" t="s">
        <v>668</v>
      </c>
      <c r="G32" s="376" t="s">
        <v>669</v>
      </c>
      <c r="H32" s="376" t="s">
        <v>670</v>
      </c>
      <c r="I32" s="376" t="s">
        <v>671</v>
      </c>
      <c r="J32" s="376" t="s">
        <v>672</v>
      </c>
      <c r="K32" s="376" t="s">
        <v>673</v>
      </c>
      <c r="L32" s="376" t="s">
        <v>674</v>
      </c>
      <c r="M32" s="376" t="s">
        <v>675</v>
      </c>
      <c r="N32" s="376" t="s">
        <v>676</v>
      </c>
      <c r="O32" s="376" t="s">
        <v>677</v>
      </c>
      <c r="P32" s="376" t="s">
        <v>678</v>
      </c>
      <c r="Q32" s="376" t="s">
        <v>679</v>
      </c>
      <c r="R32" s="376" t="s">
        <v>680</v>
      </c>
      <c r="S32" s="376" t="s">
        <v>681</v>
      </c>
      <c r="T32" s="376" t="s">
        <v>682</v>
      </c>
      <c r="U32" s="376" t="s">
        <v>683</v>
      </c>
      <c r="V32" s="376" t="s">
        <v>684</v>
      </c>
      <c r="W32" s="376" t="s">
        <v>685</v>
      </c>
      <c r="X32" s="376" t="s">
        <v>686</v>
      </c>
      <c r="Y32" s="376" t="s">
        <v>687</v>
      </c>
      <c r="Z32" s="376" t="s">
        <v>688</v>
      </c>
      <c r="AA32" s="376" t="s">
        <v>689</v>
      </c>
      <c r="AB32" s="376" t="s">
        <v>690</v>
      </c>
      <c r="AC32" s="376" t="s">
        <v>691</v>
      </c>
      <c r="AD32" s="376" t="s">
        <v>692</v>
      </c>
      <c r="AE32" s="376" t="s">
        <v>693</v>
      </c>
      <c r="AF32" s="376" t="s">
        <v>694</v>
      </c>
      <c r="AG32" s="376" t="s">
        <v>695</v>
      </c>
      <c r="AH32" s="376" t="s">
        <v>696</v>
      </c>
      <c r="AI32" s="376" t="s">
        <v>697</v>
      </c>
      <c r="AJ32" s="376" t="s">
        <v>698</v>
      </c>
      <c r="AK32" s="376" t="s">
        <v>699</v>
      </c>
      <c r="AL32" s="376" t="s">
        <v>700</v>
      </c>
      <c r="AM32" s="376" t="s">
        <v>701</v>
      </c>
      <c r="AN32" s="376" t="s">
        <v>702</v>
      </c>
      <c r="AO32" s="376" t="s">
        <v>703</v>
      </c>
      <c r="AP32" s="376" t="s">
        <v>704</v>
      </c>
      <c r="AQ32" s="376" t="s">
        <v>705</v>
      </c>
      <c r="AR32" s="376" t="s">
        <v>706</v>
      </c>
      <c r="AS32" s="376" t="s">
        <v>707</v>
      </c>
      <c r="AT32" s="376" t="s">
        <v>708</v>
      </c>
      <c r="AU32" s="376" t="s">
        <v>709</v>
      </c>
      <c r="AV32" s="376" t="s">
        <v>710</v>
      </c>
      <c r="AW32" s="376" t="s">
        <v>711</v>
      </c>
      <c r="AX32" s="376" t="s">
        <v>712</v>
      </c>
      <c r="AY32" s="376" t="s">
        <v>713</v>
      </c>
      <c r="AZ32" s="376" t="s">
        <v>714</v>
      </c>
      <c r="BA32" s="376" t="s">
        <v>715</v>
      </c>
      <c r="BB32" s="376" t="s">
        <v>716</v>
      </c>
      <c r="BC32" s="376" t="s">
        <v>717</v>
      </c>
      <c r="BD32" s="376" t="s">
        <v>718</v>
      </c>
      <c r="BE32" s="376" t="s">
        <v>719</v>
      </c>
      <c r="BF32" s="376" t="s">
        <v>720</v>
      </c>
      <c r="BG32" s="376" t="s">
        <v>721</v>
      </c>
      <c r="BH32" s="376" t="s">
        <v>722</v>
      </c>
      <c r="BI32" s="376" t="s">
        <v>723</v>
      </c>
      <c r="BJ32" s="376" t="s">
        <v>724</v>
      </c>
      <c r="BK32" s="376" t="s">
        <v>725</v>
      </c>
      <c r="BL32" s="376" t="s">
        <v>726</v>
      </c>
      <c r="BM32" s="376" t="s">
        <v>727</v>
      </c>
      <c r="BN32" s="376" t="s">
        <v>728</v>
      </c>
      <c r="BO32" s="376" t="s">
        <v>729</v>
      </c>
      <c r="BP32" s="376" t="s">
        <v>730</v>
      </c>
      <c r="BQ32" s="376" t="s">
        <v>731</v>
      </c>
      <c r="BR32" s="376" t="s">
        <v>732</v>
      </c>
      <c r="BS32" s="376" t="s">
        <v>733</v>
      </c>
      <c r="BT32" s="376" t="s">
        <v>734</v>
      </c>
      <c r="BU32" s="376" t="s">
        <v>735</v>
      </c>
      <c r="BV32" s="376" t="s">
        <v>736</v>
      </c>
      <c r="BW32" s="376" t="s">
        <v>737</v>
      </c>
      <c r="BX32" s="376" t="s">
        <v>738</v>
      </c>
      <c r="BY32" s="376" t="s">
        <v>739</v>
      </c>
      <c r="BZ32" s="377" t="s">
        <v>740</v>
      </c>
    </row>
    <row r="33" spans="1:78" ht="26.25" customHeight="1" x14ac:dyDescent="0.35">
      <c r="A33" s="447"/>
      <c r="B33" s="327" t="s">
        <v>367</v>
      </c>
      <c r="D33" s="397" t="s">
        <v>405</v>
      </c>
      <c r="E33" s="397" t="s">
        <v>405</v>
      </c>
      <c r="F33" s="397" t="s">
        <v>405</v>
      </c>
      <c r="G33" s="397" t="s">
        <v>405</v>
      </c>
      <c r="H33" s="397" t="s">
        <v>405</v>
      </c>
      <c r="I33" s="397" t="s">
        <v>405</v>
      </c>
      <c r="J33" s="397" t="s">
        <v>405</v>
      </c>
      <c r="K33" s="397" t="s">
        <v>405</v>
      </c>
      <c r="L33" s="397" t="s">
        <v>405</v>
      </c>
      <c r="M33" s="397" t="s">
        <v>405</v>
      </c>
      <c r="N33" s="397" t="s">
        <v>405</v>
      </c>
      <c r="O33" s="397" t="s">
        <v>405</v>
      </c>
      <c r="P33" s="397" t="s">
        <v>405</v>
      </c>
      <c r="Q33" s="397" t="s">
        <v>405</v>
      </c>
      <c r="R33" s="397" t="s">
        <v>405</v>
      </c>
      <c r="S33" s="397" t="s">
        <v>405</v>
      </c>
      <c r="T33" s="397" t="s">
        <v>405</v>
      </c>
      <c r="U33" s="397" t="s">
        <v>405</v>
      </c>
      <c r="V33" s="397" t="s">
        <v>405</v>
      </c>
      <c r="W33" s="397" t="s">
        <v>405</v>
      </c>
      <c r="X33" s="397" t="s">
        <v>405</v>
      </c>
      <c r="Y33" s="397" t="s">
        <v>405</v>
      </c>
      <c r="Z33" s="397" t="s">
        <v>405</v>
      </c>
      <c r="AA33" s="397" t="s">
        <v>405</v>
      </c>
      <c r="AB33" s="397" t="s">
        <v>405</v>
      </c>
      <c r="AC33" s="397" t="s">
        <v>405</v>
      </c>
      <c r="AD33" s="397" t="s">
        <v>405</v>
      </c>
      <c r="AE33" s="397" t="s">
        <v>405</v>
      </c>
      <c r="AF33" s="397" t="s">
        <v>405</v>
      </c>
      <c r="AG33" s="397" t="s">
        <v>405</v>
      </c>
      <c r="AH33" s="397" t="s">
        <v>405</v>
      </c>
      <c r="AI33" s="397" t="s">
        <v>405</v>
      </c>
      <c r="AJ33" s="397" t="s">
        <v>405</v>
      </c>
      <c r="AK33" s="397" t="s">
        <v>405</v>
      </c>
      <c r="AL33" s="397" t="s">
        <v>405</v>
      </c>
      <c r="AM33" s="397" t="s">
        <v>405</v>
      </c>
      <c r="AN33" s="397" t="s">
        <v>405</v>
      </c>
      <c r="AO33" s="397" t="s">
        <v>405</v>
      </c>
      <c r="AP33" s="397" t="s">
        <v>405</v>
      </c>
      <c r="AQ33" s="397" t="s">
        <v>405</v>
      </c>
      <c r="AR33" s="397" t="s">
        <v>405</v>
      </c>
      <c r="AS33" s="397" t="s">
        <v>405</v>
      </c>
      <c r="AT33" s="397" t="s">
        <v>405</v>
      </c>
      <c r="AU33" s="397" t="s">
        <v>405</v>
      </c>
      <c r="AV33" s="397" t="s">
        <v>405</v>
      </c>
      <c r="AW33" s="397" t="s">
        <v>405</v>
      </c>
      <c r="AX33" s="397" t="s">
        <v>405</v>
      </c>
      <c r="AY33" s="397" t="s">
        <v>405</v>
      </c>
      <c r="AZ33" s="397" t="s">
        <v>405</v>
      </c>
      <c r="BA33" s="397" t="s">
        <v>405</v>
      </c>
      <c r="BB33" s="397" t="s">
        <v>405</v>
      </c>
      <c r="BC33" s="397" t="s">
        <v>405</v>
      </c>
      <c r="BD33" s="397" t="s">
        <v>405</v>
      </c>
      <c r="BE33" s="397" t="s">
        <v>405</v>
      </c>
      <c r="BF33" s="397" t="s">
        <v>405</v>
      </c>
      <c r="BG33" s="361">
        <v>342</v>
      </c>
      <c r="BH33" s="361">
        <v>341</v>
      </c>
      <c r="BI33" s="361">
        <v>339</v>
      </c>
      <c r="BJ33" s="361">
        <v>336</v>
      </c>
      <c r="BK33" s="361">
        <v>332</v>
      </c>
      <c r="BL33" s="361">
        <v>327</v>
      </c>
      <c r="BM33" s="361">
        <v>325</v>
      </c>
      <c r="BN33" s="361">
        <v>327</v>
      </c>
      <c r="BO33" s="361">
        <v>324</v>
      </c>
      <c r="BP33" s="361">
        <v>318</v>
      </c>
      <c r="BQ33" s="361">
        <v>320</v>
      </c>
      <c r="BR33" s="361">
        <v>314</v>
      </c>
      <c r="BS33" s="361">
        <v>308</v>
      </c>
      <c r="BT33" s="361">
        <v>303</v>
      </c>
      <c r="BU33" s="361">
        <v>297</v>
      </c>
      <c r="BV33" s="361">
        <v>292</v>
      </c>
      <c r="BW33" s="361">
        <v>287</v>
      </c>
      <c r="BX33" s="372">
        <v>282</v>
      </c>
      <c r="BY33" s="372">
        <v>278</v>
      </c>
      <c r="BZ33" s="362">
        <v>273</v>
      </c>
    </row>
    <row r="34" spans="1:78" x14ac:dyDescent="0.35">
      <c r="B34" s="487" t="s">
        <v>278</v>
      </c>
      <c r="D34" s="364">
        <v>0</v>
      </c>
      <c r="E34" s="364">
        <v>0</v>
      </c>
      <c r="F34" s="364">
        <v>0</v>
      </c>
      <c r="G34" s="364">
        <v>0</v>
      </c>
      <c r="H34" s="364">
        <v>0</v>
      </c>
      <c r="I34" s="364">
        <v>0</v>
      </c>
      <c r="J34" s="364">
        <v>0</v>
      </c>
      <c r="K34" s="364">
        <v>0</v>
      </c>
      <c r="L34" s="364">
        <v>0</v>
      </c>
      <c r="M34" s="364">
        <v>0</v>
      </c>
      <c r="N34" s="364">
        <v>0</v>
      </c>
      <c r="O34" s="364">
        <v>0</v>
      </c>
      <c r="P34" s="364">
        <v>0</v>
      </c>
      <c r="Q34" s="364">
        <v>0</v>
      </c>
      <c r="R34" s="364">
        <v>0</v>
      </c>
      <c r="S34" s="364">
        <v>0</v>
      </c>
      <c r="T34" s="364">
        <v>0</v>
      </c>
      <c r="U34" s="364">
        <v>0</v>
      </c>
      <c r="V34" s="364">
        <v>0</v>
      </c>
      <c r="W34" s="364">
        <v>0</v>
      </c>
      <c r="X34" s="364">
        <v>0</v>
      </c>
      <c r="Y34" s="364">
        <v>0</v>
      </c>
      <c r="Z34" s="364">
        <v>0</v>
      </c>
      <c r="AA34" s="364">
        <v>0</v>
      </c>
      <c r="AB34" s="364">
        <v>0</v>
      </c>
      <c r="AC34" s="364">
        <v>0</v>
      </c>
      <c r="AD34" s="364">
        <v>0</v>
      </c>
      <c r="AE34" s="364">
        <v>0</v>
      </c>
      <c r="AF34" s="364">
        <v>0</v>
      </c>
      <c r="AG34" s="364">
        <v>0</v>
      </c>
      <c r="AH34" s="364">
        <v>0</v>
      </c>
      <c r="AI34" s="364">
        <v>0</v>
      </c>
      <c r="AJ34" s="364">
        <v>0</v>
      </c>
      <c r="AK34" s="364">
        <v>0</v>
      </c>
      <c r="AL34" s="364">
        <v>0</v>
      </c>
      <c r="AM34" s="364">
        <v>0</v>
      </c>
      <c r="AN34" s="364">
        <v>0</v>
      </c>
      <c r="AO34" s="364">
        <v>0</v>
      </c>
      <c r="AP34" s="364">
        <v>0</v>
      </c>
      <c r="AQ34" s="364">
        <v>0</v>
      </c>
      <c r="AR34" s="364">
        <v>0</v>
      </c>
      <c r="AS34" s="364">
        <v>0</v>
      </c>
      <c r="AT34" s="364">
        <v>0</v>
      </c>
      <c r="AU34" s="364">
        <v>0</v>
      </c>
      <c r="AV34" s="364">
        <v>0</v>
      </c>
      <c r="AW34" s="364">
        <v>0</v>
      </c>
      <c r="AX34" s="364">
        <v>0</v>
      </c>
      <c r="AY34" s="364">
        <v>0</v>
      </c>
      <c r="AZ34" s="364">
        <v>0</v>
      </c>
      <c r="BA34" s="364">
        <v>0</v>
      </c>
      <c r="BB34" s="364">
        <v>0</v>
      </c>
      <c r="BC34" s="364">
        <v>0</v>
      </c>
      <c r="BD34" s="364">
        <v>0</v>
      </c>
      <c r="BE34" s="364">
        <v>0</v>
      </c>
      <c r="BF34" s="364">
        <v>0</v>
      </c>
      <c r="BG34" s="364">
        <v>192</v>
      </c>
      <c r="BH34" s="364">
        <v>187</v>
      </c>
      <c r="BI34" s="364">
        <v>182</v>
      </c>
      <c r="BJ34" s="364">
        <v>176</v>
      </c>
      <c r="BK34" s="364">
        <v>170</v>
      </c>
      <c r="BL34" s="364">
        <v>163</v>
      </c>
      <c r="BM34" s="364">
        <v>156</v>
      </c>
      <c r="BN34" s="364">
        <v>152</v>
      </c>
      <c r="BO34" s="364">
        <v>145</v>
      </c>
      <c r="BP34" s="364">
        <v>137</v>
      </c>
      <c r="BQ34" s="364">
        <v>137</v>
      </c>
      <c r="BR34" s="364">
        <v>131</v>
      </c>
      <c r="BS34" s="364">
        <v>126</v>
      </c>
      <c r="BT34" s="364">
        <v>122</v>
      </c>
      <c r="BU34" s="364">
        <v>120</v>
      </c>
      <c r="BV34" s="364">
        <v>116</v>
      </c>
      <c r="BW34" s="364">
        <v>112</v>
      </c>
      <c r="BX34" s="373">
        <v>115</v>
      </c>
      <c r="BY34" s="373">
        <v>116</v>
      </c>
      <c r="BZ34" s="365">
        <v>113</v>
      </c>
    </row>
    <row r="35" spans="1:78" x14ac:dyDescent="0.35">
      <c r="B35" s="487" t="s">
        <v>279</v>
      </c>
      <c r="D35" s="364">
        <v>0</v>
      </c>
      <c r="E35" s="364">
        <v>0</v>
      </c>
      <c r="F35" s="364">
        <v>0</v>
      </c>
      <c r="G35" s="364">
        <v>0</v>
      </c>
      <c r="H35" s="364">
        <v>0</v>
      </c>
      <c r="I35" s="364">
        <v>0</v>
      </c>
      <c r="J35" s="364">
        <v>0</v>
      </c>
      <c r="K35" s="364">
        <v>0</v>
      </c>
      <c r="L35" s="364">
        <v>0</v>
      </c>
      <c r="M35" s="364">
        <v>0</v>
      </c>
      <c r="N35" s="364">
        <v>0</v>
      </c>
      <c r="O35" s="364">
        <v>0</v>
      </c>
      <c r="P35" s="364">
        <v>0</v>
      </c>
      <c r="Q35" s="364">
        <v>0</v>
      </c>
      <c r="R35" s="364">
        <v>0</v>
      </c>
      <c r="S35" s="364">
        <v>0</v>
      </c>
      <c r="T35" s="364">
        <v>0</v>
      </c>
      <c r="U35" s="364">
        <v>0</v>
      </c>
      <c r="V35" s="364">
        <v>0</v>
      </c>
      <c r="W35" s="364">
        <v>0</v>
      </c>
      <c r="X35" s="364">
        <v>0</v>
      </c>
      <c r="Y35" s="364">
        <v>0</v>
      </c>
      <c r="Z35" s="364">
        <v>0</v>
      </c>
      <c r="AA35" s="364">
        <v>0</v>
      </c>
      <c r="AB35" s="364">
        <v>0</v>
      </c>
      <c r="AC35" s="364">
        <v>0</v>
      </c>
      <c r="AD35" s="364">
        <v>0</v>
      </c>
      <c r="AE35" s="364">
        <v>0</v>
      </c>
      <c r="AF35" s="364">
        <v>0</v>
      </c>
      <c r="AG35" s="364">
        <v>0</v>
      </c>
      <c r="AH35" s="364">
        <v>0</v>
      </c>
      <c r="AI35" s="364">
        <v>0</v>
      </c>
      <c r="AJ35" s="364">
        <v>0</v>
      </c>
      <c r="AK35" s="364">
        <v>0</v>
      </c>
      <c r="AL35" s="364">
        <v>0</v>
      </c>
      <c r="AM35" s="364">
        <v>0</v>
      </c>
      <c r="AN35" s="364">
        <v>0</v>
      </c>
      <c r="AO35" s="364">
        <v>0</v>
      </c>
      <c r="AP35" s="364">
        <v>0</v>
      </c>
      <c r="AQ35" s="364">
        <v>0</v>
      </c>
      <c r="AR35" s="364">
        <v>0</v>
      </c>
      <c r="AS35" s="364">
        <v>0</v>
      </c>
      <c r="AT35" s="364">
        <v>0</v>
      </c>
      <c r="AU35" s="364">
        <v>0</v>
      </c>
      <c r="AV35" s="364">
        <v>0</v>
      </c>
      <c r="AW35" s="364">
        <v>0</v>
      </c>
      <c r="AX35" s="364">
        <v>0</v>
      </c>
      <c r="AY35" s="364">
        <v>0</v>
      </c>
      <c r="AZ35" s="364">
        <v>0</v>
      </c>
      <c r="BA35" s="364">
        <v>0</v>
      </c>
      <c r="BB35" s="364">
        <v>0</v>
      </c>
      <c r="BC35" s="364">
        <v>0</v>
      </c>
      <c r="BD35" s="364">
        <v>0</v>
      </c>
      <c r="BE35" s="364">
        <v>0</v>
      </c>
      <c r="BF35" s="364">
        <v>0</v>
      </c>
      <c r="BG35" s="364">
        <v>150</v>
      </c>
      <c r="BH35" s="364">
        <v>153</v>
      </c>
      <c r="BI35" s="364">
        <v>156</v>
      </c>
      <c r="BJ35" s="364">
        <v>159</v>
      </c>
      <c r="BK35" s="364">
        <v>162</v>
      </c>
      <c r="BL35" s="364">
        <v>164</v>
      </c>
      <c r="BM35" s="364">
        <v>169</v>
      </c>
      <c r="BN35" s="364">
        <v>175</v>
      </c>
      <c r="BO35" s="364">
        <v>179</v>
      </c>
      <c r="BP35" s="364">
        <v>181</v>
      </c>
      <c r="BQ35" s="364">
        <v>183</v>
      </c>
      <c r="BR35" s="364">
        <v>183</v>
      </c>
      <c r="BS35" s="364">
        <v>182</v>
      </c>
      <c r="BT35" s="364">
        <v>180</v>
      </c>
      <c r="BU35" s="364">
        <v>178</v>
      </c>
      <c r="BV35" s="364">
        <v>176</v>
      </c>
      <c r="BW35" s="364">
        <v>175</v>
      </c>
      <c r="BX35" s="373">
        <v>167</v>
      </c>
      <c r="BY35" s="373">
        <v>162</v>
      </c>
      <c r="BZ35" s="365">
        <v>160</v>
      </c>
    </row>
    <row r="36" spans="1:78" s="232" customFormat="1" x14ac:dyDescent="0.35">
      <c r="A36" s="358"/>
      <c r="B36" s="420" t="s">
        <v>366</v>
      </c>
      <c r="C36" s="358"/>
      <c r="D36" s="361">
        <v>0</v>
      </c>
      <c r="E36" s="361">
        <v>0</v>
      </c>
      <c r="F36" s="361">
        <v>0</v>
      </c>
      <c r="G36" s="361">
        <v>0</v>
      </c>
      <c r="H36" s="361">
        <v>0</v>
      </c>
      <c r="I36" s="361">
        <v>0</v>
      </c>
      <c r="J36" s="361">
        <v>0</v>
      </c>
      <c r="K36" s="361">
        <v>0</v>
      </c>
      <c r="L36" s="361">
        <v>0</v>
      </c>
      <c r="M36" s="361">
        <v>0</v>
      </c>
      <c r="N36" s="361">
        <v>0</v>
      </c>
      <c r="O36" s="361">
        <v>0</v>
      </c>
      <c r="P36" s="361">
        <v>0</v>
      </c>
      <c r="Q36" s="361">
        <v>0</v>
      </c>
      <c r="R36" s="361">
        <v>0</v>
      </c>
      <c r="S36" s="361">
        <v>0</v>
      </c>
      <c r="T36" s="361">
        <v>0</v>
      </c>
      <c r="U36" s="361">
        <v>0</v>
      </c>
      <c r="V36" s="361">
        <v>0</v>
      </c>
      <c r="W36" s="361">
        <v>0</v>
      </c>
      <c r="X36" s="361">
        <v>0</v>
      </c>
      <c r="Y36" s="361">
        <v>0</v>
      </c>
      <c r="Z36" s="361">
        <v>0</v>
      </c>
      <c r="AA36" s="361">
        <v>0</v>
      </c>
      <c r="AB36" s="361">
        <v>0</v>
      </c>
      <c r="AC36" s="361">
        <v>0</v>
      </c>
      <c r="AD36" s="361">
        <v>0</v>
      </c>
      <c r="AE36" s="361">
        <v>0</v>
      </c>
      <c r="AF36" s="361">
        <v>0</v>
      </c>
      <c r="AG36" s="361">
        <v>0</v>
      </c>
      <c r="AH36" s="361">
        <v>0</v>
      </c>
      <c r="AI36" s="361">
        <v>0</v>
      </c>
      <c r="AJ36" s="361">
        <v>0</v>
      </c>
      <c r="AK36" s="361">
        <v>0</v>
      </c>
      <c r="AL36" s="361">
        <v>0</v>
      </c>
      <c r="AM36" s="361">
        <v>0</v>
      </c>
      <c r="AN36" s="361">
        <v>0</v>
      </c>
      <c r="AO36" s="361">
        <v>0</v>
      </c>
      <c r="AP36" s="361">
        <v>0</v>
      </c>
      <c r="AQ36" s="361">
        <v>0</v>
      </c>
      <c r="AR36" s="361">
        <v>0</v>
      </c>
      <c r="AS36" s="361">
        <v>0</v>
      </c>
      <c r="AT36" s="361">
        <v>0</v>
      </c>
      <c r="AU36" s="361">
        <v>25</v>
      </c>
      <c r="AV36" s="361">
        <v>24</v>
      </c>
      <c r="AW36" s="361">
        <v>22</v>
      </c>
      <c r="AX36" s="361">
        <v>21</v>
      </c>
      <c r="AY36" s="361">
        <v>19</v>
      </c>
      <c r="AZ36" s="361">
        <v>17</v>
      </c>
      <c r="BA36" s="361">
        <v>16</v>
      </c>
      <c r="BB36" s="361">
        <v>16</v>
      </c>
      <c r="BC36" s="361">
        <v>16</v>
      </c>
      <c r="BD36" s="361">
        <v>15</v>
      </c>
      <c r="BE36" s="361">
        <v>13</v>
      </c>
      <c r="BF36" s="361">
        <v>12</v>
      </c>
      <c r="BG36" s="361">
        <v>11</v>
      </c>
      <c r="BH36" s="361">
        <v>11</v>
      </c>
      <c r="BI36" s="361">
        <v>10</v>
      </c>
      <c r="BJ36" s="361">
        <v>9</v>
      </c>
      <c r="BK36" s="361">
        <v>9</v>
      </c>
      <c r="BL36" s="361">
        <v>8</v>
      </c>
      <c r="BM36" s="361">
        <v>8</v>
      </c>
      <c r="BN36" s="361">
        <v>7</v>
      </c>
      <c r="BO36" s="361">
        <v>7</v>
      </c>
      <c r="BP36" s="361">
        <v>6</v>
      </c>
      <c r="BQ36" s="361">
        <v>6</v>
      </c>
      <c r="BR36" s="361">
        <v>5</v>
      </c>
      <c r="BS36" s="361">
        <v>5</v>
      </c>
      <c r="BT36" s="361">
        <v>5</v>
      </c>
      <c r="BU36" s="361">
        <v>4</v>
      </c>
      <c r="BV36" s="361">
        <v>4</v>
      </c>
      <c r="BW36" s="361">
        <v>4</v>
      </c>
      <c r="BX36" s="372">
        <v>3</v>
      </c>
      <c r="BY36" s="372">
        <v>3</v>
      </c>
      <c r="BZ36" s="362">
        <v>3</v>
      </c>
    </row>
    <row r="37" spans="1:78" ht="16.149999999999999" customHeight="1" thickBot="1" x14ac:dyDescent="0.4">
      <c r="A37" s="488"/>
      <c r="B37" s="489"/>
      <c r="C37" s="353"/>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
  <sheetViews>
    <sheetView zoomScale="70" zoomScaleNormal="70" workbookViewId="0">
      <pane xSplit="3" topLeftCell="BS1" activePane="topRight" state="frozen"/>
      <selection activeCell="A22" sqref="A22"/>
      <selection pane="topRight" activeCell="A2" sqref="A2"/>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359" customWidth="1"/>
    <col min="76" max="78" width="12.7265625" style="316" customWidth="1"/>
    <col min="79" max="16384" width="9.08984375" style="316"/>
  </cols>
  <sheetData>
    <row r="1" spans="1:78" s="314" customFormat="1" ht="25.15" customHeight="1" thickBot="1" x14ac:dyDescent="0.3">
      <c r="A1" s="36" t="s">
        <v>42</v>
      </c>
      <c r="B1" s="37" t="s">
        <v>71</v>
      </c>
      <c r="C1" s="89"/>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3"/>
      <c r="BW1" s="313"/>
      <c r="BX1" s="313"/>
    </row>
    <row r="2" spans="1:78" ht="15.75" customHeight="1" x14ac:dyDescent="0.35">
      <c r="A2" s="40" t="s">
        <v>588</v>
      </c>
      <c r="B2" s="16" t="s">
        <v>535</v>
      </c>
      <c r="C2" s="315"/>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18"/>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6.25" customHeight="1" x14ac:dyDescent="0.35">
      <c r="A4" s="360"/>
      <c r="B4" s="327" t="s">
        <v>88</v>
      </c>
      <c r="C4" s="88"/>
      <c r="D4" s="361">
        <f>SUM(D5:D6)</f>
        <v>0</v>
      </c>
      <c r="E4" s="361">
        <f t="shared" ref="E4:BP4" si="0">SUM(E5:E6)</f>
        <v>0</v>
      </c>
      <c r="F4" s="361">
        <f t="shared" si="0"/>
        <v>0</v>
      </c>
      <c r="G4" s="361">
        <f t="shared" si="0"/>
        <v>0</v>
      </c>
      <c r="H4" s="361">
        <f t="shared" si="0"/>
        <v>0</v>
      </c>
      <c r="I4" s="361">
        <f t="shared" si="0"/>
        <v>0</v>
      </c>
      <c r="J4" s="361">
        <f t="shared" si="0"/>
        <v>0</v>
      </c>
      <c r="K4" s="361">
        <f t="shared" si="0"/>
        <v>0</v>
      </c>
      <c r="L4" s="361">
        <f t="shared" si="0"/>
        <v>0</v>
      </c>
      <c r="M4" s="361">
        <f t="shared" si="0"/>
        <v>0</v>
      </c>
      <c r="N4" s="361">
        <f t="shared" si="0"/>
        <v>0</v>
      </c>
      <c r="O4" s="361">
        <f t="shared" si="0"/>
        <v>0</v>
      </c>
      <c r="P4" s="361">
        <f t="shared" si="0"/>
        <v>0</v>
      </c>
      <c r="Q4" s="361">
        <f t="shared" si="0"/>
        <v>0</v>
      </c>
      <c r="R4" s="361">
        <f t="shared" si="0"/>
        <v>0</v>
      </c>
      <c r="S4" s="361">
        <f t="shared" si="0"/>
        <v>0</v>
      </c>
      <c r="T4" s="361">
        <f t="shared" si="0"/>
        <v>0</v>
      </c>
      <c r="U4" s="361">
        <f t="shared" si="0"/>
        <v>0</v>
      </c>
      <c r="V4" s="361">
        <f t="shared" si="0"/>
        <v>0</v>
      </c>
      <c r="W4" s="361">
        <f t="shared" si="0"/>
        <v>0</v>
      </c>
      <c r="X4" s="361">
        <f t="shared" si="0"/>
        <v>0</v>
      </c>
      <c r="Y4" s="361">
        <f t="shared" si="0"/>
        <v>0</v>
      </c>
      <c r="Z4" s="361">
        <f t="shared" si="0"/>
        <v>40</v>
      </c>
      <c r="AA4" s="361">
        <f t="shared" si="0"/>
        <v>42</v>
      </c>
      <c r="AB4" s="361">
        <f t="shared" si="0"/>
        <v>42</v>
      </c>
      <c r="AC4" s="361">
        <f t="shared" si="0"/>
        <v>42</v>
      </c>
      <c r="AD4" s="361">
        <f t="shared" si="0"/>
        <v>47</v>
      </c>
      <c r="AE4" s="361">
        <f t="shared" si="0"/>
        <v>55</v>
      </c>
      <c r="AF4" s="361">
        <v>1.9</v>
      </c>
      <c r="AG4" s="361">
        <v>2.9</v>
      </c>
      <c r="AH4" s="361">
        <f t="shared" si="0"/>
        <v>105</v>
      </c>
      <c r="AI4" s="361">
        <f t="shared" si="0"/>
        <v>125</v>
      </c>
      <c r="AJ4" s="361">
        <f t="shared" si="0"/>
        <v>149</v>
      </c>
      <c r="AK4" s="361">
        <f t="shared" si="0"/>
        <v>158</v>
      </c>
      <c r="AL4" s="361">
        <f t="shared" si="0"/>
        <v>152</v>
      </c>
      <c r="AM4" s="361">
        <f t="shared" si="0"/>
        <v>141</v>
      </c>
      <c r="AN4" s="361">
        <f t="shared" si="0"/>
        <v>161</v>
      </c>
      <c r="AO4" s="361">
        <f t="shared" si="0"/>
        <v>164</v>
      </c>
      <c r="AP4" s="361">
        <f t="shared" si="0"/>
        <v>168.30699999999999</v>
      </c>
      <c r="AQ4" s="361">
        <f t="shared" si="0"/>
        <v>243.74600000000001</v>
      </c>
      <c r="AR4" s="361">
        <f t="shared" si="0"/>
        <v>276.87</v>
      </c>
      <c r="AS4" s="361">
        <f t="shared" si="0"/>
        <v>316.30900000000003</v>
      </c>
      <c r="AT4" s="361">
        <f t="shared" si="0"/>
        <v>347.66500000000002</v>
      </c>
      <c r="AU4" s="361">
        <f t="shared" si="0"/>
        <v>438.95100000000002</v>
      </c>
      <c r="AV4" s="361">
        <f t="shared" si="0"/>
        <v>465.5</v>
      </c>
      <c r="AW4" s="361">
        <f t="shared" si="0"/>
        <v>449</v>
      </c>
      <c r="AX4" s="361">
        <f t="shared" si="0"/>
        <v>507</v>
      </c>
      <c r="AY4" s="361">
        <f t="shared" si="0"/>
        <v>552.85699999999997</v>
      </c>
      <c r="AZ4" s="361">
        <f t="shared" si="0"/>
        <v>373.52500000000003</v>
      </c>
      <c r="BA4" s="361">
        <f t="shared" si="0"/>
        <v>537.76300000000003</v>
      </c>
      <c r="BB4" s="361">
        <f t="shared" si="0"/>
        <v>591.26400000000001</v>
      </c>
      <c r="BC4" s="361">
        <f t="shared" si="0"/>
        <v>673.26800000000003</v>
      </c>
      <c r="BD4" s="361">
        <f t="shared" si="0"/>
        <v>692.71299999999997</v>
      </c>
      <c r="BE4" s="361">
        <f t="shared" si="0"/>
        <v>691.73578498647475</v>
      </c>
      <c r="BF4" s="361">
        <f t="shared" si="0"/>
        <v>792.49211571442549</v>
      </c>
      <c r="BG4" s="361">
        <f t="shared" si="0"/>
        <v>1162.6198373672</v>
      </c>
      <c r="BH4" s="361">
        <f t="shared" si="0"/>
        <v>1440.9349999999999</v>
      </c>
      <c r="BI4" s="361">
        <f t="shared" si="0"/>
        <v>1347.2803274026728</v>
      </c>
      <c r="BJ4" s="361">
        <f t="shared" si="0"/>
        <v>1488.3439635451134</v>
      </c>
      <c r="BK4" s="361">
        <f t="shared" si="0"/>
        <v>1869.8748913673235</v>
      </c>
      <c r="BL4" s="361">
        <f t="shared" si="0"/>
        <v>2270.3184372708433</v>
      </c>
      <c r="BM4" s="361">
        <f t="shared" si="0"/>
        <v>2370.7199062365353</v>
      </c>
      <c r="BN4" s="361">
        <f t="shared" si="0"/>
        <v>2477.7295703651862</v>
      </c>
      <c r="BO4" s="361">
        <f t="shared" si="0"/>
        <v>2560.4041284890704</v>
      </c>
      <c r="BP4" s="361">
        <f t="shared" si="0"/>
        <v>2640.3124609216825</v>
      </c>
      <c r="BQ4" s="361">
        <f t="shared" ref="BQ4:BZ4" si="1">SUM(BQ5:BQ6)</f>
        <v>2635.9920389899999</v>
      </c>
      <c r="BR4" s="361">
        <f t="shared" si="1"/>
        <v>2676.5560417199999</v>
      </c>
      <c r="BS4" s="361">
        <f t="shared" si="1"/>
        <v>2793.3601957299998</v>
      </c>
      <c r="BT4" s="361">
        <f t="shared" si="1"/>
        <v>2809.756586032051</v>
      </c>
      <c r="BU4" s="361">
        <f t="shared" si="1"/>
        <v>2870.5097137886551</v>
      </c>
      <c r="BV4" s="361">
        <f t="shared" si="1"/>
        <v>2968.1859958784962</v>
      </c>
      <c r="BW4" s="361">
        <f t="shared" si="1"/>
        <v>3053.0579377266781</v>
      </c>
      <c r="BX4" s="372">
        <f t="shared" si="1"/>
        <v>3132.3320646845473</v>
      </c>
      <c r="BY4" s="372">
        <f t="shared" si="1"/>
        <v>3218.2080294819193</v>
      </c>
      <c r="BZ4" s="362">
        <f t="shared" si="1"/>
        <v>3311.0818730382189</v>
      </c>
    </row>
    <row r="5" spans="1:78" s="232" customFormat="1" ht="25.5" customHeight="1" x14ac:dyDescent="0.35">
      <c r="A5" s="358"/>
      <c r="B5" s="366" t="s">
        <v>154</v>
      </c>
      <c r="C5" s="366"/>
      <c r="D5" s="372">
        <v>0</v>
      </c>
      <c r="E5" s="372">
        <v>0</v>
      </c>
      <c r="F5" s="372">
        <v>0</v>
      </c>
      <c r="G5" s="372">
        <v>0</v>
      </c>
      <c r="H5" s="372">
        <v>0</v>
      </c>
      <c r="I5" s="372">
        <v>0</v>
      </c>
      <c r="J5" s="372">
        <v>0</v>
      </c>
      <c r="K5" s="372">
        <v>0</v>
      </c>
      <c r="L5" s="372">
        <v>0</v>
      </c>
      <c r="M5" s="372">
        <v>0</v>
      </c>
      <c r="N5" s="372">
        <v>0</v>
      </c>
      <c r="O5" s="372">
        <v>0</v>
      </c>
      <c r="P5" s="372">
        <v>0</v>
      </c>
      <c r="Q5" s="372">
        <v>0</v>
      </c>
      <c r="R5" s="372">
        <v>0</v>
      </c>
      <c r="S5" s="372">
        <v>0</v>
      </c>
      <c r="T5" s="372">
        <v>0</v>
      </c>
      <c r="U5" s="372">
        <v>0</v>
      </c>
      <c r="V5" s="372">
        <v>0</v>
      </c>
      <c r="W5" s="372">
        <v>0</v>
      </c>
      <c r="X5" s="372">
        <v>0</v>
      </c>
      <c r="Y5" s="372">
        <v>0</v>
      </c>
      <c r="Z5" s="372">
        <v>40</v>
      </c>
      <c r="AA5" s="372">
        <v>42</v>
      </c>
      <c r="AB5" s="372">
        <v>42</v>
      </c>
      <c r="AC5" s="372">
        <v>42</v>
      </c>
      <c r="AD5" s="372">
        <v>47</v>
      </c>
      <c r="AE5" s="372">
        <v>55</v>
      </c>
      <c r="AF5" s="372">
        <v>81</v>
      </c>
      <c r="AG5" s="372">
        <v>92</v>
      </c>
      <c r="AH5" s="372">
        <v>105</v>
      </c>
      <c r="AI5" s="372">
        <v>125</v>
      </c>
      <c r="AJ5" s="372">
        <v>149</v>
      </c>
      <c r="AK5" s="372">
        <v>158</v>
      </c>
      <c r="AL5" s="372">
        <v>152</v>
      </c>
      <c r="AM5" s="372">
        <v>141</v>
      </c>
      <c r="AN5" s="372">
        <v>161</v>
      </c>
      <c r="AO5" s="372">
        <v>164</v>
      </c>
      <c r="AP5" s="372">
        <v>168.30699999999999</v>
      </c>
      <c r="AQ5" s="372">
        <v>50.746000000000002</v>
      </c>
      <c r="AR5" s="372">
        <v>26.87</v>
      </c>
      <c r="AS5" s="372">
        <v>30.309000000000001</v>
      </c>
      <c r="AT5" s="372">
        <v>33.664999999999999</v>
      </c>
      <c r="AU5" s="372">
        <v>30.951000000000001</v>
      </c>
      <c r="AV5" s="372">
        <v>31.5</v>
      </c>
      <c r="AW5" s="372">
        <v>33</v>
      </c>
      <c r="AX5" s="372">
        <v>27</v>
      </c>
      <c r="AY5" s="372">
        <v>28.556999999999999</v>
      </c>
      <c r="AZ5" s="372">
        <v>32.725000000000001</v>
      </c>
      <c r="BA5" s="372">
        <v>35.762999999999998</v>
      </c>
      <c r="BB5" s="372">
        <v>38.264000000000003</v>
      </c>
      <c r="BC5" s="372">
        <v>38.268000000000001</v>
      </c>
      <c r="BD5" s="372">
        <v>44.713000000000001</v>
      </c>
      <c r="BE5" s="372">
        <v>55.794706500000004</v>
      </c>
      <c r="BF5" s="372">
        <v>68.735896129999986</v>
      </c>
      <c r="BG5" s="372">
        <v>127.61983736719999</v>
      </c>
      <c r="BH5" s="372">
        <v>149.76499999999999</v>
      </c>
      <c r="BI5" s="372">
        <v>163.62538309999999</v>
      </c>
      <c r="BJ5" s="372">
        <v>175.38975154999997</v>
      </c>
      <c r="BK5" s="372">
        <v>246.68661228606564</v>
      </c>
      <c r="BL5" s="372">
        <v>320.89652102000002</v>
      </c>
      <c r="BM5" s="372">
        <v>344.51753750999995</v>
      </c>
      <c r="BN5" s="372">
        <v>343.25488572749998</v>
      </c>
      <c r="BO5" s="372">
        <v>365.53661895000005</v>
      </c>
      <c r="BP5" s="372">
        <v>395.77258469999998</v>
      </c>
      <c r="BQ5" s="372">
        <v>399.99203899000008</v>
      </c>
      <c r="BR5" s="372">
        <v>416.55604172</v>
      </c>
      <c r="BS5" s="372">
        <v>441.36019572999982</v>
      </c>
      <c r="BT5" s="372">
        <v>437.16954765999998</v>
      </c>
      <c r="BU5" s="372">
        <v>431.89324982492866</v>
      </c>
      <c r="BV5" s="372">
        <v>447.99712522235069</v>
      </c>
      <c r="BW5" s="372">
        <v>461.64940536785019</v>
      </c>
      <c r="BX5" s="372">
        <v>477.30516128472442</v>
      </c>
      <c r="BY5" s="372">
        <v>485.37567917167604</v>
      </c>
      <c r="BZ5" s="362">
        <v>499.41174467709476</v>
      </c>
    </row>
    <row r="6" spans="1:78" ht="25.5" customHeight="1" x14ac:dyDescent="0.35">
      <c r="B6" s="366" t="s">
        <v>172</v>
      </c>
      <c r="C6" s="119"/>
      <c r="D6" s="372">
        <v>0</v>
      </c>
      <c r="E6" s="372">
        <v>0</v>
      </c>
      <c r="F6" s="372">
        <v>0</v>
      </c>
      <c r="G6" s="372">
        <v>0</v>
      </c>
      <c r="H6" s="372">
        <v>0</v>
      </c>
      <c r="I6" s="372">
        <v>0</v>
      </c>
      <c r="J6" s="372">
        <v>0</v>
      </c>
      <c r="K6" s="372">
        <v>0</v>
      </c>
      <c r="L6" s="372">
        <v>0</v>
      </c>
      <c r="M6" s="372">
        <v>0</v>
      </c>
      <c r="N6" s="372">
        <v>0</v>
      </c>
      <c r="O6" s="372">
        <v>0</v>
      </c>
      <c r="P6" s="372">
        <v>0</v>
      </c>
      <c r="Q6" s="372">
        <v>0</v>
      </c>
      <c r="R6" s="372">
        <v>0</v>
      </c>
      <c r="S6" s="372">
        <v>0</v>
      </c>
      <c r="T6" s="372">
        <v>0</v>
      </c>
      <c r="U6" s="372">
        <v>0</v>
      </c>
      <c r="V6" s="372">
        <v>0</v>
      </c>
      <c r="W6" s="372">
        <v>0</v>
      </c>
      <c r="X6" s="372">
        <v>0</v>
      </c>
      <c r="Y6" s="372">
        <v>0</v>
      </c>
      <c r="Z6" s="372">
        <v>0</v>
      </c>
      <c r="AA6" s="372">
        <v>0</v>
      </c>
      <c r="AB6" s="372">
        <v>0</v>
      </c>
      <c r="AC6" s="372">
        <v>0</v>
      </c>
      <c r="AD6" s="372">
        <v>0</v>
      </c>
      <c r="AE6" s="372">
        <v>0</v>
      </c>
      <c r="AF6" s="372">
        <v>0</v>
      </c>
      <c r="AG6" s="372">
        <v>0</v>
      </c>
      <c r="AH6" s="372">
        <v>0</v>
      </c>
      <c r="AI6" s="372">
        <v>0</v>
      </c>
      <c r="AJ6" s="372">
        <v>0</v>
      </c>
      <c r="AK6" s="372">
        <v>0</v>
      </c>
      <c r="AL6" s="372">
        <v>0</v>
      </c>
      <c r="AM6" s="372">
        <v>0</v>
      </c>
      <c r="AN6" s="372">
        <v>0</v>
      </c>
      <c r="AO6" s="372">
        <v>0</v>
      </c>
      <c r="AP6" s="372">
        <v>0</v>
      </c>
      <c r="AQ6" s="372">
        <v>193</v>
      </c>
      <c r="AR6" s="372">
        <v>250</v>
      </c>
      <c r="AS6" s="372">
        <v>286</v>
      </c>
      <c r="AT6" s="372">
        <v>314</v>
      </c>
      <c r="AU6" s="372">
        <v>408</v>
      </c>
      <c r="AV6" s="372">
        <v>434</v>
      </c>
      <c r="AW6" s="372">
        <v>416</v>
      </c>
      <c r="AX6" s="372">
        <v>480</v>
      </c>
      <c r="AY6" s="372">
        <v>524.29999999999995</v>
      </c>
      <c r="AZ6" s="372">
        <v>340.8</v>
      </c>
      <c r="BA6" s="372">
        <v>502</v>
      </c>
      <c r="BB6" s="372">
        <v>553</v>
      </c>
      <c r="BC6" s="372">
        <v>635</v>
      </c>
      <c r="BD6" s="372">
        <v>648</v>
      </c>
      <c r="BE6" s="372">
        <v>635.94107848647479</v>
      </c>
      <c r="BF6" s="372">
        <v>723.75621958442548</v>
      </c>
      <c r="BG6" s="372">
        <v>1035</v>
      </c>
      <c r="BH6" s="372">
        <v>1291.17</v>
      </c>
      <c r="BI6" s="372">
        <v>1183.6549443026729</v>
      </c>
      <c r="BJ6" s="372">
        <v>1312.9542119951134</v>
      </c>
      <c r="BK6" s="372">
        <v>1623.1882790812579</v>
      </c>
      <c r="BL6" s="372">
        <v>1949.4219162508432</v>
      </c>
      <c r="BM6" s="372">
        <v>2026.2023687265355</v>
      </c>
      <c r="BN6" s="372">
        <v>2134.4746846376861</v>
      </c>
      <c r="BO6" s="372">
        <v>2194.8675095390704</v>
      </c>
      <c r="BP6" s="372">
        <v>2244.5398762216823</v>
      </c>
      <c r="BQ6" s="372">
        <v>2236</v>
      </c>
      <c r="BR6" s="372">
        <v>2260</v>
      </c>
      <c r="BS6" s="372">
        <v>2352</v>
      </c>
      <c r="BT6" s="372">
        <v>2372.5870383720512</v>
      </c>
      <c r="BU6" s="372">
        <v>2438.6164639637263</v>
      </c>
      <c r="BV6" s="372">
        <v>2520.1888706561454</v>
      </c>
      <c r="BW6" s="372">
        <v>2591.4085323588279</v>
      </c>
      <c r="BX6" s="372">
        <v>2655.0269033998229</v>
      </c>
      <c r="BY6" s="372">
        <v>2732.8323503102433</v>
      </c>
      <c r="BZ6" s="362">
        <v>2811.6701283611242</v>
      </c>
    </row>
    <row r="7" spans="1:78" s="314" customFormat="1" ht="16" thickBot="1" x14ac:dyDescent="0.3">
      <c r="B7" s="490"/>
      <c r="C7" s="383"/>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5"/>
    </row>
    <row r="8" spans="1:78" ht="26.25" customHeight="1" x14ac:dyDescent="0.35">
      <c r="A8" s="346"/>
      <c r="B8" s="88" t="s">
        <v>535</v>
      </c>
      <c r="D8" s="42" t="s">
        <v>619</v>
      </c>
      <c r="E8" s="42" t="s">
        <v>620</v>
      </c>
      <c r="F8" s="42" t="s">
        <v>621</v>
      </c>
      <c r="G8" s="42" t="s">
        <v>622</v>
      </c>
      <c r="H8" s="42" t="s">
        <v>623</v>
      </c>
      <c r="I8" s="42" t="s">
        <v>624</v>
      </c>
      <c r="J8" s="42" t="s">
        <v>625</v>
      </c>
      <c r="K8" s="42" t="s">
        <v>626</v>
      </c>
      <c r="L8" s="42" t="s">
        <v>627</v>
      </c>
      <c r="M8" s="42" t="s">
        <v>628</v>
      </c>
      <c r="N8" s="42" t="s">
        <v>629</v>
      </c>
      <c r="O8" s="42" t="s">
        <v>630</v>
      </c>
      <c r="P8" s="42" t="s">
        <v>631</v>
      </c>
      <c r="Q8" s="42" t="s">
        <v>632</v>
      </c>
      <c r="R8" s="42" t="s">
        <v>633</v>
      </c>
      <c r="S8" s="42" t="s">
        <v>634</v>
      </c>
      <c r="T8" s="42" t="s">
        <v>635</v>
      </c>
      <c r="U8" s="42" t="s">
        <v>636</v>
      </c>
      <c r="V8" s="42" t="s">
        <v>637</v>
      </c>
      <c r="W8" s="42" t="s">
        <v>638</v>
      </c>
      <c r="X8" s="42" t="s">
        <v>639</v>
      </c>
      <c r="Y8" s="42" t="s">
        <v>640</v>
      </c>
      <c r="Z8" s="42" t="s">
        <v>641</v>
      </c>
      <c r="AA8" s="42" t="s">
        <v>642</v>
      </c>
      <c r="AB8" s="42" t="s">
        <v>643</v>
      </c>
      <c r="AC8" s="42" t="s">
        <v>644</v>
      </c>
      <c r="AD8" s="42" t="s">
        <v>645</v>
      </c>
      <c r="AE8" s="42" t="s">
        <v>646</v>
      </c>
      <c r="AF8" s="42" t="s">
        <v>647</v>
      </c>
      <c r="AG8" s="42" t="s">
        <v>648</v>
      </c>
      <c r="AH8" s="42" t="s">
        <v>649</v>
      </c>
      <c r="AI8" s="42" t="s">
        <v>650</v>
      </c>
      <c r="AJ8" s="42" t="s">
        <v>651</v>
      </c>
      <c r="AK8" s="42" t="s">
        <v>652</v>
      </c>
      <c r="AL8" s="42" t="s">
        <v>653</v>
      </c>
      <c r="AM8" s="42" t="s">
        <v>654</v>
      </c>
      <c r="AN8" s="42" t="s">
        <v>655</v>
      </c>
      <c r="AO8" s="42" t="s">
        <v>656</v>
      </c>
      <c r="AP8" s="42" t="s">
        <v>657</v>
      </c>
      <c r="AQ8" s="42" t="s">
        <v>658</v>
      </c>
      <c r="AR8" s="42" t="s">
        <v>659</v>
      </c>
      <c r="AS8" s="42" t="s">
        <v>660</v>
      </c>
      <c r="AT8" s="42" t="s">
        <v>661</v>
      </c>
      <c r="AU8" s="42" t="s">
        <v>662</v>
      </c>
      <c r="AV8" s="42" t="s">
        <v>663</v>
      </c>
      <c r="AW8" s="42" t="s">
        <v>664</v>
      </c>
      <c r="AX8" s="42" t="s">
        <v>665</v>
      </c>
      <c r="AY8" s="42" t="s">
        <v>589</v>
      </c>
      <c r="AZ8" s="42" t="s">
        <v>590</v>
      </c>
      <c r="BA8" s="42" t="s">
        <v>591</v>
      </c>
      <c r="BB8" s="42" t="s">
        <v>592</v>
      </c>
      <c r="BC8" s="42" t="s">
        <v>593</v>
      </c>
      <c r="BD8" s="42" t="s">
        <v>594</v>
      </c>
      <c r="BE8" s="42" t="s">
        <v>595</v>
      </c>
      <c r="BF8" s="42" t="s">
        <v>596</v>
      </c>
      <c r="BG8" s="42" t="s">
        <v>597</v>
      </c>
      <c r="BH8" s="42" t="s">
        <v>598</v>
      </c>
      <c r="BI8" s="42" t="s">
        <v>599</v>
      </c>
      <c r="BJ8" s="42" t="s">
        <v>600</v>
      </c>
      <c r="BK8" s="42" t="s">
        <v>601</v>
      </c>
      <c r="BL8" s="42" t="s">
        <v>602</v>
      </c>
      <c r="BM8" s="42" t="s">
        <v>603</v>
      </c>
      <c r="BN8" s="42" t="s">
        <v>604</v>
      </c>
      <c r="BO8" s="42" t="s">
        <v>605</v>
      </c>
      <c r="BP8" s="42" t="s">
        <v>606</v>
      </c>
      <c r="BQ8" s="42" t="s">
        <v>607</v>
      </c>
      <c r="BR8" s="42" t="s">
        <v>608</v>
      </c>
      <c r="BS8" s="42" t="s">
        <v>609</v>
      </c>
      <c r="BT8" s="42" t="s">
        <v>610</v>
      </c>
      <c r="BU8" s="42" t="s">
        <v>611</v>
      </c>
      <c r="BV8" s="42" t="s">
        <v>612</v>
      </c>
      <c r="BW8" s="42" t="s">
        <v>613</v>
      </c>
      <c r="BX8" s="42" t="s">
        <v>614</v>
      </c>
      <c r="BY8" s="42" t="s">
        <v>615</v>
      </c>
      <c r="BZ8" s="43" t="s">
        <v>616</v>
      </c>
    </row>
    <row r="9" spans="1:78" x14ac:dyDescent="0.35">
      <c r="A9" s="346"/>
      <c r="B9" s="370" t="s">
        <v>222</v>
      </c>
      <c r="C9" s="371"/>
      <c r="D9" s="279" t="s">
        <v>617</v>
      </c>
      <c r="E9" s="279" t="s">
        <v>617</v>
      </c>
      <c r="F9" s="279" t="s">
        <v>617</v>
      </c>
      <c r="G9" s="279" t="s">
        <v>617</v>
      </c>
      <c r="H9" s="279" t="s">
        <v>617</v>
      </c>
      <c r="I9" s="279" t="s">
        <v>617</v>
      </c>
      <c r="J9" s="279" t="s">
        <v>617</v>
      </c>
      <c r="K9" s="279" t="s">
        <v>617</v>
      </c>
      <c r="L9" s="279" t="s">
        <v>617</v>
      </c>
      <c r="M9" s="279" t="s">
        <v>617</v>
      </c>
      <c r="N9" s="279" t="s">
        <v>617</v>
      </c>
      <c r="O9" s="279" t="s">
        <v>617</v>
      </c>
      <c r="P9" s="279" t="s">
        <v>617</v>
      </c>
      <c r="Q9" s="279" t="s">
        <v>617</v>
      </c>
      <c r="R9" s="279" t="s">
        <v>617</v>
      </c>
      <c r="S9" s="279" t="s">
        <v>617</v>
      </c>
      <c r="T9" s="279" t="s">
        <v>617</v>
      </c>
      <c r="U9" s="279" t="s">
        <v>617</v>
      </c>
      <c r="V9" s="279" t="s">
        <v>617</v>
      </c>
      <c r="W9" s="279" t="s">
        <v>617</v>
      </c>
      <c r="X9" s="279" t="s">
        <v>617</v>
      </c>
      <c r="Y9" s="279" t="s">
        <v>617</v>
      </c>
      <c r="Z9" s="279" t="s">
        <v>617</v>
      </c>
      <c r="AA9" s="279" t="s">
        <v>617</v>
      </c>
      <c r="AB9" s="279" t="s">
        <v>617</v>
      </c>
      <c r="AC9" s="279" t="s">
        <v>617</v>
      </c>
      <c r="AD9" s="279" t="s">
        <v>617</v>
      </c>
      <c r="AE9" s="279" t="s">
        <v>617</v>
      </c>
      <c r="AF9" s="279" t="s">
        <v>617</v>
      </c>
      <c r="AG9" s="279" t="s">
        <v>617</v>
      </c>
      <c r="AH9" s="279" t="s">
        <v>617</v>
      </c>
      <c r="AI9" s="279" t="s">
        <v>617</v>
      </c>
      <c r="AJ9" s="279" t="s">
        <v>617</v>
      </c>
      <c r="AK9" s="279" t="s">
        <v>617</v>
      </c>
      <c r="AL9" s="279" t="s">
        <v>617</v>
      </c>
      <c r="AM9" s="279" t="s">
        <v>617</v>
      </c>
      <c r="AN9" s="279" t="s">
        <v>617</v>
      </c>
      <c r="AO9" s="279" t="s">
        <v>617</v>
      </c>
      <c r="AP9" s="279" t="s">
        <v>617</v>
      </c>
      <c r="AQ9" s="279" t="s">
        <v>617</v>
      </c>
      <c r="AR9" s="279" t="s">
        <v>617</v>
      </c>
      <c r="AS9" s="279" t="s">
        <v>617</v>
      </c>
      <c r="AT9" s="279" t="s">
        <v>617</v>
      </c>
      <c r="AU9" s="279" t="s">
        <v>617</v>
      </c>
      <c r="AV9" s="279" t="s">
        <v>617</v>
      </c>
      <c r="AW9" s="279" t="s">
        <v>617</v>
      </c>
      <c r="AX9" s="279" t="s">
        <v>617</v>
      </c>
      <c r="AY9" s="279" t="s">
        <v>617</v>
      </c>
      <c r="AZ9" s="279" t="s">
        <v>617</v>
      </c>
      <c r="BA9" s="279" t="s">
        <v>617</v>
      </c>
      <c r="BB9" s="279" t="s">
        <v>617</v>
      </c>
      <c r="BC9" s="279" t="s">
        <v>617</v>
      </c>
      <c r="BD9" s="279" t="s">
        <v>617</v>
      </c>
      <c r="BE9" s="279" t="s">
        <v>617</v>
      </c>
      <c r="BF9" s="279" t="s">
        <v>617</v>
      </c>
      <c r="BG9" s="279" t="s">
        <v>617</v>
      </c>
      <c r="BH9" s="279" t="s">
        <v>617</v>
      </c>
      <c r="BI9" s="279" t="s">
        <v>617</v>
      </c>
      <c r="BJ9" s="279" t="s">
        <v>617</v>
      </c>
      <c r="BK9" s="279" t="s">
        <v>617</v>
      </c>
      <c r="BL9" s="279" t="s">
        <v>617</v>
      </c>
      <c r="BM9" s="279" t="s">
        <v>617</v>
      </c>
      <c r="BN9" s="279" t="s">
        <v>617</v>
      </c>
      <c r="BO9" s="279" t="s">
        <v>617</v>
      </c>
      <c r="BP9" s="279" t="s">
        <v>617</v>
      </c>
      <c r="BQ9" s="279" t="s">
        <v>617</v>
      </c>
      <c r="BR9" s="279" t="s">
        <v>617</v>
      </c>
      <c r="BS9" s="279" t="s">
        <v>617</v>
      </c>
      <c r="BT9" s="279" t="s">
        <v>617</v>
      </c>
      <c r="BU9" s="279" t="s">
        <v>618</v>
      </c>
      <c r="BV9" s="279" t="s">
        <v>618</v>
      </c>
      <c r="BW9" s="279" t="s">
        <v>618</v>
      </c>
      <c r="BX9" s="279" t="s">
        <v>618</v>
      </c>
      <c r="BY9" s="279" t="s">
        <v>618</v>
      </c>
      <c r="BZ9" s="280" t="s">
        <v>618</v>
      </c>
    </row>
    <row r="10" spans="1:78" s="232" customFormat="1" ht="26.25" customHeight="1" x14ac:dyDescent="0.35">
      <c r="A10" s="363"/>
      <c r="B10" s="88" t="s">
        <v>88</v>
      </c>
      <c r="C10" s="88"/>
      <c r="D10" s="361">
        <v>0</v>
      </c>
      <c r="E10" s="361">
        <v>0</v>
      </c>
      <c r="F10" s="361">
        <v>0</v>
      </c>
      <c r="G10" s="361">
        <v>0</v>
      </c>
      <c r="H10" s="361">
        <v>0</v>
      </c>
      <c r="I10" s="361">
        <v>0</v>
      </c>
      <c r="J10" s="361">
        <v>0</v>
      </c>
      <c r="K10" s="361">
        <v>0</v>
      </c>
      <c r="L10" s="361">
        <v>0</v>
      </c>
      <c r="M10" s="361">
        <v>0</v>
      </c>
      <c r="N10" s="361">
        <v>0</v>
      </c>
      <c r="O10" s="361">
        <v>0</v>
      </c>
      <c r="P10" s="361">
        <v>0</v>
      </c>
      <c r="Q10" s="361">
        <v>0</v>
      </c>
      <c r="R10" s="361">
        <v>0</v>
      </c>
      <c r="S10" s="361">
        <v>0</v>
      </c>
      <c r="T10" s="361">
        <v>0</v>
      </c>
      <c r="U10" s="361">
        <v>0</v>
      </c>
      <c r="V10" s="361">
        <v>0</v>
      </c>
      <c r="W10" s="361">
        <v>0</v>
      </c>
      <c r="X10" s="361">
        <v>0</v>
      </c>
      <c r="Y10" s="361">
        <v>0</v>
      </c>
      <c r="Z10" s="361">
        <v>514.96005305415429</v>
      </c>
      <c r="AA10" s="361">
        <v>502.79539532549887</v>
      </c>
      <c r="AB10" s="361">
        <v>463.24839455509874</v>
      </c>
      <c r="AC10" s="361">
        <v>425.6648596767418</v>
      </c>
      <c r="AD10" s="361">
        <v>396.4334329027609</v>
      </c>
      <c r="AE10" s="361">
        <v>372.70222134412069</v>
      </c>
      <c r="AF10" s="361">
        <v>11.302278121729818</v>
      </c>
      <c r="AG10" s="361">
        <v>15.16213933681839</v>
      </c>
      <c r="AH10" s="361">
        <f>SUM(AH11:AH12)</f>
        <v>493.7252002561379</v>
      </c>
      <c r="AI10" s="361">
        <f t="shared" ref="AI10:BZ10" si="2">SUM(AI11:AI12)</f>
        <v>502.84734436175779</v>
      </c>
      <c r="AJ10" s="361">
        <f t="shared" si="2"/>
        <v>503.04676688544401</v>
      </c>
      <c r="AK10" s="361">
        <f t="shared" si="2"/>
        <v>482.70243745545793</v>
      </c>
      <c r="AL10" s="361">
        <f t="shared" si="2"/>
        <v>432.81015113662204</v>
      </c>
      <c r="AM10" s="361">
        <f t="shared" si="2"/>
        <v>383.28766922309006</v>
      </c>
      <c r="AN10" s="361">
        <f t="shared" si="2"/>
        <v>413.89179115427112</v>
      </c>
      <c r="AO10" s="361">
        <f t="shared" si="2"/>
        <v>399.00924559778309</v>
      </c>
      <c r="AP10" s="361">
        <f t="shared" si="2"/>
        <v>393.20973389294596</v>
      </c>
      <c r="AQ10" s="361">
        <f t="shared" si="2"/>
        <v>539.48378084972308</v>
      </c>
      <c r="AR10" s="361">
        <f t="shared" si="2"/>
        <v>575.41601081756528</v>
      </c>
      <c r="AS10" s="361">
        <f t="shared" si="2"/>
        <v>610.6057271884149</v>
      </c>
      <c r="AT10" s="361">
        <f t="shared" si="2"/>
        <v>620.48391756963679</v>
      </c>
      <c r="AU10" s="361">
        <f t="shared" si="2"/>
        <v>740.99068584448014</v>
      </c>
      <c r="AV10" s="361">
        <f t="shared" si="2"/>
        <v>766.60220635704309</v>
      </c>
      <c r="AW10" s="361">
        <f t="shared" si="2"/>
        <v>722.49626401870114</v>
      </c>
      <c r="AX10" s="361">
        <f t="shared" si="2"/>
        <v>806.31925214141813</v>
      </c>
      <c r="AY10" s="361">
        <f t="shared" si="2"/>
        <v>853.31953722533217</v>
      </c>
      <c r="AZ10" s="361">
        <f t="shared" si="2"/>
        <v>556.42129096483518</v>
      </c>
      <c r="BA10" s="361">
        <f t="shared" si="2"/>
        <v>795.19188126254812</v>
      </c>
      <c r="BB10" s="361">
        <f t="shared" si="2"/>
        <v>861.98572301313823</v>
      </c>
      <c r="BC10" s="361">
        <f t="shared" si="2"/>
        <v>977.22912449840192</v>
      </c>
      <c r="BD10" s="361">
        <f t="shared" si="2"/>
        <v>985.03764599129511</v>
      </c>
      <c r="BE10" s="361">
        <f t="shared" si="2"/>
        <v>971.71195920633784</v>
      </c>
      <c r="BF10" s="361">
        <f t="shared" si="2"/>
        <v>1087.7944953695505</v>
      </c>
      <c r="BG10" s="361">
        <f t="shared" si="2"/>
        <v>1561.6599920109525</v>
      </c>
      <c r="BH10" s="361">
        <f t="shared" si="2"/>
        <v>1883.0878806978212</v>
      </c>
      <c r="BI10" s="361">
        <f t="shared" si="2"/>
        <v>1715.899520132584</v>
      </c>
      <c r="BJ10" s="361">
        <f t="shared" si="2"/>
        <v>1837.9939051793669</v>
      </c>
      <c r="BK10" s="361">
        <f t="shared" si="2"/>
        <v>2253.2155501750958</v>
      </c>
      <c r="BL10" s="361">
        <f t="shared" si="2"/>
        <v>2666.4075036035088</v>
      </c>
      <c r="BM10" s="361">
        <f t="shared" si="2"/>
        <v>2744.450594334412</v>
      </c>
      <c r="BN10" s="361">
        <f t="shared" si="2"/>
        <v>2816.8621275542378</v>
      </c>
      <c r="BO10" s="361">
        <f t="shared" si="2"/>
        <v>2869.5279722167315</v>
      </c>
      <c r="BP10" s="361">
        <f t="shared" si="2"/>
        <v>2898.8584580346824</v>
      </c>
      <c r="BQ10" s="361">
        <f t="shared" si="2"/>
        <v>2845.5152308643087</v>
      </c>
      <c r="BR10" s="361">
        <f t="shared" si="2"/>
        <v>2848.0177606388124</v>
      </c>
      <c r="BS10" s="361">
        <f t="shared" si="2"/>
        <v>2952.394496196317</v>
      </c>
      <c r="BT10" s="361">
        <f t="shared" si="2"/>
        <v>2905.5545612607534</v>
      </c>
      <c r="BU10" s="361">
        <f t="shared" si="2"/>
        <v>2914.0652421018813</v>
      </c>
      <c r="BV10" s="361">
        <f t="shared" si="2"/>
        <v>2968.1859958784962</v>
      </c>
      <c r="BW10" s="361">
        <f t="shared" si="2"/>
        <v>3005.8544555612016</v>
      </c>
      <c r="BX10" s="372">
        <f t="shared" si="2"/>
        <v>3033.5218346998645</v>
      </c>
      <c r="BY10" s="372">
        <f t="shared" si="2"/>
        <v>3063.4494282834767</v>
      </c>
      <c r="BZ10" s="362">
        <f t="shared" si="2"/>
        <v>3094.9543271259586</v>
      </c>
    </row>
    <row r="11" spans="1:78" ht="25.5" customHeight="1" x14ac:dyDescent="0.35">
      <c r="B11" s="366" t="s">
        <v>154</v>
      </c>
      <c r="C11" s="119"/>
      <c r="D11" s="364">
        <v>0</v>
      </c>
      <c r="E11" s="364">
        <v>0</v>
      </c>
      <c r="F11" s="364">
        <v>0</v>
      </c>
      <c r="G11" s="364">
        <v>0</v>
      </c>
      <c r="H11" s="364">
        <v>0</v>
      </c>
      <c r="I11" s="364">
        <v>0</v>
      </c>
      <c r="J11" s="364">
        <v>0</v>
      </c>
      <c r="K11" s="364">
        <v>0</v>
      </c>
      <c r="L11" s="364">
        <v>0</v>
      </c>
      <c r="M11" s="364">
        <v>0</v>
      </c>
      <c r="N11" s="364">
        <v>0</v>
      </c>
      <c r="O11" s="364">
        <v>0</v>
      </c>
      <c r="P11" s="364">
        <v>0</v>
      </c>
      <c r="Q11" s="364">
        <v>0</v>
      </c>
      <c r="R11" s="364">
        <v>0</v>
      </c>
      <c r="S11" s="364">
        <v>0</v>
      </c>
      <c r="T11" s="364">
        <v>0</v>
      </c>
      <c r="U11" s="364">
        <v>0</v>
      </c>
      <c r="V11" s="364">
        <v>0</v>
      </c>
      <c r="W11" s="364">
        <v>0</v>
      </c>
      <c r="X11" s="364">
        <v>0</v>
      </c>
      <c r="Y11" s="364">
        <v>0</v>
      </c>
      <c r="Z11" s="364">
        <v>514.96005305415429</v>
      </c>
      <c r="AA11" s="364">
        <v>502.79539532549887</v>
      </c>
      <c r="AB11" s="364">
        <v>463.24839455509874</v>
      </c>
      <c r="AC11" s="364">
        <v>425.6648596767418</v>
      </c>
      <c r="AD11" s="364">
        <v>396.4334329027609</v>
      </c>
      <c r="AE11" s="364">
        <v>372.70222134412069</v>
      </c>
      <c r="AF11" s="364">
        <v>481.83396203163966</v>
      </c>
      <c r="AG11" s="364">
        <v>481.00579965079032</v>
      </c>
      <c r="AH11" s="364">
        <v>493.7252002561379</v>
      </c>
      <c r="AI11" s="364">
        <v>502.84734436175779</v>
      </c>
      <c r="AJ11" s="364">
        <v>503.04676688544401</v>
      </c>
      <c r="AK11" s="364">
        <v>482.70243745545793</v>
      </c>
      <c r="AL11" s="364">
        <v>432.81015113662204</v>
      </c>
      <c r="AM11" s="364">
        <v>383.28766922309006</v>
      </c>
      <c r="AN11" s="364">
        <v>413.89179115427112</v>
      </c>
      <c r="AO11" s="364">
        <v>399.00924559778309</v>
      </c>
      <c r="AP11" s="364">
        <v>393.20973389294596</v>
      </c>
      <c r="AQ11" s="364">
        <v>112.31627982818199</v>
      </c>
      <c r="AR11" s="364">
        <v>55.84363856924903</v>
      </c>
      <c r="AS11" s="364">
        <v>58.508765116875168</v>
      </c>
      <c r="AT11" s="364">
        <v>60.082525088754473</v>
      </c>
      <c r="AU11" s="364">
        <v>52.248207015298988</v>
      </c>
      <c r="AV11" s="364">
        <v>51.875337272281115</v>
      </c>
      <c r="AW11" s="364">
        <v>53.101061720750863</v>
      </c>
      <c r="AX11" s="364">
        <v>42.940078516406885</v>
      </c>
      <c r="AY11" s="364">
        <v>44.076942183139238</v>
      </c>
      <c r="AZ11" s="364">
        <v>48.748776512480369</v>
      </c>
      <c r="BA11" s="364">
        <v>52.882863360983386</v>
      </c>
      <c r="BB11" s="364">
        <v>55.783916668991722</v>
      </c>
      <c r="BC11" s="364">
        <v>55.54490059872866</v>
      </c>
      <c r="BD11" s="364">
        <v>63.581870508000826</v>
      </c>
      <c r="BE11" s="364">
        <v>78.377300615606671</v>
      </c>
      <c r="BF11" s="364">
        <v>94.348609862322888</v>
      </c>
      <c r="BG11" s="364">
        <v>171.42215176254075</v>
      </c>
      <c r="BH11" s="364">
        <v>195.72059562208506</v>
      </c>
      <c r="BI11" s="364">
        <v>208.39368810800258</v>
      </c>
      <c r="BJ11" s="364">
        <v>216.59327566456858</v>
      </c>
      <c r="BK11" s="364">
        <v>297.25951901334315</v>
      </c>
      <c r="BL11" s="364">
        <v>376.88144424204989</v>
      </c>
      <c r="BM11" s="364">
        <v>398.82879377299588</v>
      </c>
      <c r="BN11" s="364">
        <v>390.23697310164613</v>
      </c>
      <c r="BO11" s="364">
        <v>409.66874770879798</v>
      </c>
      <c r="BP11" s="364">
        <v>434.52762564902872</v>
      </c>
      <c r="BQ11" s="364">
        <v>431.78561328531896</v>
      </c>
      <c r="BR11" s="364">
        <v>443.24086125153121</v>
      </c>
      <c r="BS11" s="364">
        <v>466.48814381521044</v>
      </c>
      <c r="BT11" s="364">
        <v>452.07473827532607</v>
      </c>
      <c r="BU11" s="364">
        <v>438.44655935761534</v>
      </c>
      <c r="BV11" s="364">
        <v>447.99712522235069</v>
      </c>
      <c r="BW11" s="364">
        <v>454.51182071748804</v>
      </c>
      <c r="BX11" s="373">
        <v>462.24844578155199</v>
      </c>
      <c r="BY11" s="373">
        <v>462.03472032867506</v>
      </c>
      <c r="BZ11" s="365">
        <v>466.81314430549509</v>
      </c>
    </row>
    <row r="12" spans="1:78" s="314" customFormat="1" ht="34.5" customHeight="1" thickBot="1" x14ac:dyDescent="0.3">
      <c r="A12" s="491"/>
      <c r="B12" s="492" t="s">
        <v>172</v>
      </c>
      <c r="C12" s="493"/>
      <c r="D12" s="494">
        <v>0</v>
      </c>
      <c r="E12" s="494">
        <v>0</v>
      </c>
      <c r="F12" s="494">
        <v>0</v>
      </c>
      <c r="G12" s="494">
        <v>0</v>
      </c>
      <c r="H12" s="494">
        <v>0</v>
      </c>
      <c r="I12" s="494">
        <v>0</v>
      </c>
      <c r="J12" s="494">
        <v>0</v>
      </c>
      <c r="K12" s="494">
        <v>0</v>
      </c>
      <c r="L12" s="494">
        <v>0</v>
      </c>
      <c r="M12" s="494">
        <v>0</v>
      </c>
      <c r="N12" s="494">
        <v>0</v>
      </c>
      <c r="O12" s="494">
        <v>0</v>
      </c>
      <c r="P12" s="494">
        <v>0</v>
      </c>
      <c r="Q12" s="494">
        <v>0</v>
      </c>
      <c r="R12" s="494">
        <v>0</v>
      </c>
      <c r="S12" s="494">
        <v>0</v>
      </c>
      <c r="T12" s="494">
        <v>0</v>
      </c>
      <c r="U12" s="494">
        <v>0</v>
      </c>
      <c r="V12" s="494">
        <v>0</v>
      </c>
      <c r="W12" s="494">
        <v>0</v>
      </c>
      <c r="X12" s="494">
        <v>0</v>
      </c>
      <c r="Y12" s="494">
        <v>0</v>
      </c>
      <c r="Z12" s="494">
        <v>0</v>
      </c>
      <c r="AA12" s="494">
        <v>0</v>
      </c>
      <c r="AB12" s="494">
        <v>0</v>
      </c>
      <c r="AC12" s="494">
        <v>0</v>
      </c>
      <c r="AD12" s="494">
        <v>0</v>
      </c>
      <c r="AE12" s="494">
        <v>0</v>
      </c>
      <c r="AF12" s="494">
        <v>0</v>
      </c>
      <c r="AG12" s="494">
        <v>0</v>
      </c>
      <c r="AH12" s="494">
        <v>0</v>
      </c>
      <c r="AI12" s="494">
        <v>0</v>
      </c>
      <c r="AJ12" s="494">
        <v>0</v>
      </c>
      <c r="AK12" s="494">
        <v>0</v>
      </c>
      <c r="AL12" s="494">
        <v>0</v>
      </c>
      <c r="AM12" s="494">
        <v>0</v>
      </c>
      <c r="AN12" s="494">
        <v>0</v>
      </c>
      <c r="AO12" s="494">
        <v>0</v>
      </c>
      <c r="AP12" s="494">
        <v>0</v>
      </c>
      <c r="AQ12" s="494">
        <v>427.16750102154111</v>
      </c>
      <c r="AR12" s="494">
        <v>519.57237224831624</v>
      </c>
      <c r="AS12" s="494">
        <v>552.09696207153968</v>
      </c>
      <c r="AT12" s="494">
        <v>560.40139248088235</v>
      </c>
      <c r="AU12" s="494">
        <v>688.74247882918121</v>
      </c>
      <c r="AV12" s="494">
        <v>714.72686908476203</v>
      </c>
      <c r="AW12" s="494">
        <v>669.39520229795028</v>
      </c>
      <c r="AX12" s="494">
        <v>763.37917362501128</v>
      </c>
      <c r="AY12" s="494">
        <v>809.24259504219287</v>
      </c>
      <c r="AZ12" s="494">
        <v>507.67251445235479</v>
      </c>
      <c r="BA12" s="494">
        <v>742.30901790156474</v>
      </c>
      <c r="BB12" s="494">
        <v>806.20180634414646</v>
      </c>
      <c r="BC12" s="494">
        <v>921.68422389967327</v>
      </c>
      <c r="BD12" s="494">
        <v>921.45577548329425</v>
      </c>
      <c r="BE12" s="494">
        <v>893.33465859073112</v>
      </c>
      <c r="BF12" s="494">
        <v>993.44588550722767</v>
      </c>
      <c r="BG12" s="494">
        <v>1390.2378402484117</v>
      </c>
      <c r="BH12" s="494">
        <v>1687.3672850757362</v>
      </c>
      <c r="BI12" s="494">
        <v>1507.5058320245814</v>
      </c>
      <c r="BJ12" s="494">
        <v>1621.4006295147983</v>
      </c>
      <c r="BK12" s="494">
        <v>1955.9560311617524</v>
      </c>
      <c r="BL12" s="494">
        <v>2289.5260593614589</v>
      </c>
      <c r="BM12" s="494">
        <v>2345.621800561416</v>
      </c>
      <c r="BN12" s="494">
        <v>2426.6251544525917</v>
      </c>
      <c r="BO12" s="494">
        <v>2459.8592245079335</v>
      </c>
      <c r="BP12" s="494">
        <v>2464.3308323856536</v>
      </c>
      <c r="BQ12" s="494">
        <v>2413.7296175789897</v>
      </c>
      <c r="BR12" s="494">
        <v>2404.7768993872814</v>
      </c>
      <c r="BS12" s="494">
        <v>2485.9063523811064</v>
      </c>
      <c r="BT12" s="494">
        <v>2453.4798229854273</v>
      </c>
      <c r="BU12" s="494">
        <v>2475.6186827442657</v>
      </c>
      <c r="BV12" s="494">
        <v>2520.1888706561454</v>
      </c>
      <c r="BW12" s="494">
        <v>2551.3426348437133</v>
      </c>
      <c r="BX12" s="476">
        <v>2571.2733889183123</v>
      </c>
      <c r="BY12" s="476">
        <v>2601.4147079548015</v>
      </c>
      <c r="BZ12" s="477">
        <v>2628.1411828204637</v>
      </c>
    </row>
    <row r="13" spans="1:78" ht="40.15" customHeight="1" x14ac:dyDescent="0.35">
      <c r="A13" s="386"/>
      <c r="B13" s="374" t="s">
        <v>536</v>
      </c>
      <c r="C13" s="387"/>
      <c r="D13" s="376" t="s">
        <v>666</v>
      </c>
      <c r="E13" s="376" t="s">
        <v>667</v>
      </c>
      <c r="F13" s="376" t="s">
        <v>668</v>
      </c>
      <c r="G13" s="376" t="s">
        <v>669</v>
      </c>
      <c r="H13" s="376" t="s">
        <v>670</v>
      </c>
      <c r="I13" s="376" t="s">
        <v>671</v>
      </c>
      <c r="J13" s="376" t="s">
        <v>672</v>
      </c>
      <c r="K13" s="376" t="s">
        <v>673</v>
      </c>
      <c r="L13" s="376" t="s">
        <v>674</v>
      </c>
      <c r="M13" s="376" t="s">
        <v>675</v>
      </c>
      <c r="N13" s="376" t="s">
        <v>676</v>
      </c>
      <c r="O13" s="376" t="s">
        <v>677</v>
      </c>
      <c r="P13" s="376" t="s">
        <v>678</v>
      </c>
      <c r="Q13" s="376" t="s">
        <v>679</v>
      </c>
      <c r="R13" s="376" t="s">
        <v>680</v>
      </c>
      <c r="S13" s="376" t="s">
        <v>681</v>
      </c>
      <c r="T13" s="376" t="s">
        <v>682</v>
      </c>
      <c r="U13" s="376" t="s">
        <v>683</v>
      </c>
      <c r="V13" s="376" t="s">
        <v>684</v>
      </c>
      <c r="W13" s="376" t="s">
        <v>685</v>
      </c>
      <c r="X13" s="376" t="s">
        <v>686</v>
      </c>
      <c r="Y13" s="376" t="s">
        <v>687</v>
      </c>
      <c r="Z13" s="376" t="s">
        <v>688</v>
      </c>
      <c r="AA13" s="376" t="s">
        <v>689</v>
      </c>
      <c r="AB13" s="376" t="s">
        <v>690</v>
      </c>
      <c r="AC13" s="376" t="s">
        <v>691</v>
      </c>
      <c r="AD13" s="376" t="s">
        <v>692</v>
      </c>
      <c r="AE13" s="376" t="s">
        <v>693</v>
      </c>
      <c r="AF13" s="376" t="s">
        <v>694</v>
      </c>
      <c r="AG13" s="376" t="s">
        <v>695</v>
      </c>
      <c r="AH13" s="376" t="s">
        <v>696</v>
      </c>
      <c r="AI13" s="376" t="s">
        <v>697</v>
      </c>
      <c r="AJ13" s="376" t="s">
        <v>698</v>
      </c>
      <c r="AK13" s="376" t="s">
        <v>699</v>
      </c>
      <c r="AL13" s="376" t="s">
        <v>700</v>
      </c>
      <c r="AM13" s="376" t="s">
        <v>701</v>
      </c>
      <c r="AN13" s="376" t="s">
        <v>702</v>
      </c>
      <c r="AO13" s="376" t="s">
        <v>703</v>
      </c>
      <c r="AP13" s="376" t="s">
        <v>704</v>
      </c>
      <c r="AQ13" s="376" t="s">
        <v>705</v>
      </c>
      <c r="AR13" s="376" t="s">
        <v>706</v>
      </c>
      <c r="AS13" s="376" t="s">
        <v>707</v>
      </c>
      <c r="AT13" s="376" t="s">
        <v>708</v>
      </c>
      <c r="AU13" s="376" t="s">
        <v>709</v>
      </c>
      <c r="AV13" s="376" t="s">
        <v>710</v>
      </c>
      <c r="AW13" s="376" t="s">
        <v>711</v>
      </c>
      <c r="AX13" s="376" t="s">
        <v>712</v>
      </c>
      <c r="AY13" s="376" t="s">
        <v>713</v>
      </c>
      <c r="AZ13" s="376" t="s">
        <v>714</v>
      </c>
      <c r="BA13" s="376" t="s">
        <v>715</v>
      </c>
      <c r="BB13" s="376" t="s">
        <v>716</v>
      </c>
      <c r="BC13" s="376" t="s">
        <v>717</v>
      </c>
      <c r="BD13" s="376" t="s">
        <v>718</v>
      </c>
      <c r="BE13" s="376" t="s">
        <v>719</v>
      </c>
      <c r="BF13" s="376" t="s">
        <v>720</v>
      </c>
      <c r="BG13" s="376" t="s">
        <v>721</v>
      </c>
      <c r="BH13" s="376" t="s">
        <v>722</v>
      </c>
      <c r="BI13" s="376" t="s">
        <v>723</v>
      </c>
      <c r="BJ13" s="376" t="s">
        <v>724</v>
      </c>
      <c r="BK13" s="376" t="s">
        <v>725</v>
      </c>
      <c r="BL13" s="376" t="s">
        <v>726</v>
      </c>
      <c r="BM13" s="376" t="s">
        <v>727</v>
      </c>
      <c r="BN13" s="376" t="s">
        <v>728</v>
      </c>
      <c r="BO13" s="376" t="s">
        <v>729</v>
      </c>
      <c r="BP13" s="376" t="s">
        <v>730</v>
      </c>
      <c r="BQ13" s="376" t="s">
        <v>731</v>
      </c>
      <c r="BR13" s="376" t="s">
        <v>732</v>
      </c>
      <c r="BS13" s="376" t="s">
        <v>733</v>
      </c>
      <c r="BT13" s="376" t="s">
        <v>734</v>
      </c>
      <c r="BU13" s="376" t="s">
        <v>735</v>
      </c>
      <c r="BV13" s="376" t="s">
        <v>736</v>
      </c>
      <c r="BW13" s="376" t="s">
        <v>737</v>
      </c>
      <c r="BX13" s="376" t="s">
        <v>738</v>
      </c>
      <c r="BY13" s="376" t="s">
        <v>739</v>
      </c>
      <c r="BZ13" s="377" t="s">
        <v>740</v>
      </c>
    </row>
    <row r="14" spans="1:78" s="232" customFormat="1" ht="25.5" customHeight="1" x14ac:dyDescent="0.35">
      <c r="A14" s="363"/>
      <c r="B14" s="366" t="s">
        <v>154</v>
      </c>
      <c r="C14" s="358"/>
      <c r="D14" s="372">
        <v>0</v>
      </c>
      <c r="E14" s="372">
        <v>0</v>
      </c>
      <c r="F14" s="372">
        <v>0</v>
      </c>
      <c r="G14" s="372">
        <v>0</v>
      </c>
      <c r="H14" s="372">
        <v>0</v>
      </c>
      <c r="I14" s="372">
        <v>0</v>
      </c>
      <c r="J14" s="372">
        <v>0</v>
      </c>
      <c r="K14" s="372">
        <v>0</v>
      </c>
      <c r="L14" s="372">
        <v>0</v>
      </c>
      <c r="M14" s="372">
        <v>0</v>
      </c>
      <c r="N14" s="372">
        <v>0</v>
      </c>
      <c r="O14" s="372">
        <v>0</v>
      </c>
      <c r="P14" s="372">
        <v>0</v>
      </c>
      <c r="Q14" s="372">
        <v>0</v>
      </c>
      <c r="R14" s="372">
        <v>0</v>
      </c>
      <c r="S14" s="372">
        <v>0</v>
      </c>
      <c r="T14" s="372">
        <v>0</v>
      </c>
      <c r="U14" s="372">
        <v>0</v>
      </c>
      <c r="V14" s="372">
        <v>0</v>
      </c>
      <c r="W14" s="372">
        <v>0</v>
      </c>
      <c r="X14" s="372">
        <v>0</v>
      </c>
      <c r="Y14" s="372">
        <v>0</v>
      </c>
      <c r="Z14" s="372">
        <v>0</v>
      </c>
      <c r="AA14" s="372">
        <v>0</v>
      </c>
      <c r="AB14" s="372">
        <v>0</v>
      </c>
      <c r="AC14" s="372">
        <v>0</v>
      </c>
      <c r="AD14" s="372">
        <v>0</v>
      </c>
      <c r="AE14" s="372">
        <v>0</v>
      </c>
      <c r="AF14" s="372">
        <v>0</v>
      </c>
      <c r="AG14" s="372">
        <v>0</v>
      </c>
      <c r="AH14" s="372">
        <v>0</v>
      </c>
      <c r="AI14" s="372">
        <v>0</v>
      </c>
      <c r="AJ14" s="372">
        <v>0</v>
      </c>
      <c r="AK14" s="372">
        <v>0</v>
      </c>
      <c r="AL14" s="372">
        <v>0</v>
      </c>
      <c r="AM14" s="372">
        <v>0</v>
      </c>
      <c r="AN14" s="372">
        <v>0</v>
      </c>
      <c r="AO14" s="372">
        <v>0</v>
      </c>
      <c r="AP14" s="372">
        <v>0</v>
      </c>
      <c r="AQ14" s="372">
        <v>0</v>
      </c>
      <c r="AR14" s="372">
        <v>0</v>
      </c>
      <c r="AS14" s="372">
        <v>0</v>
      </c>
      <c r="AT14" s="372">
        <v>0</v>
      </c>
      <c r="AU14" s="372">
        <v>11</v>
      </c>
      <c r="AV14" s="372">
        <v>13</v>
      </c>
      <c r="AW14" s="372">
        <v>12</v>
      </c>
      <c r="AX14" s="372">
        <v>11</v>
      </c>
      <c r="AY14" s="372">
        <v>13</v>
      </c>
      <c r="AZ14" s="372">
        <v>12</v>
      </c>
      <c r="BA14" s="372">
        <v>11</v>
      </c>
      <c r="BB14" s="372">
        <v>13</v>
      </c>
      <c r="BC14" s="372">
        <v>13</v>
      </c>
      <c r="BD14" s="372">
        <v>15</v>
      </c>
      <c r="BE14" s="372">
        <v>17</v>
      </c>
      <c r="BF14" s="372">
        <v>17</v>
      </c>
      <c r="BG14" s="372">
        <v>25</v>
      </c>
      <c r="BH14" s="372">
        <v>29</v>
      </c>
      <c r="BI14" s="372">
        <v>31</v>
      </c>
      <c r="BJ14" s="372">
        <v>30</v>
      </c>
      <c r="BK14" s="372">
        <v>44</v>
      </c>
      <c r="BL14" s="372">
        <v>54</v>
      </c>
      <c r="BM14" s="372">
        <v>56</v>
      </c>
      <c r="BN14" s="372">
        <v>54</v>
      </c>
      <c r="BO14" s="372">
        <v>57</v>
      </c>
      <c r="BP14" s="372">
        <v>60</v>
      </c>
      <c r="BQ14" s="372">
        <v>58</v>
      </c>
      <c r="BR14" s="372">
        <v>59</v>
      </c>
      <c r="BS14" s="372">
        <v>62</v>
      </c>
      <c r="BT14" s="372">
        <v>61</v>
      </c>
      <c r="BU14" s="372">
        <v>59</v>
      </c>
      <c r="BV14" s="372">
        <v>60</v>
      </c>
      <c r="BW14" s="372">
        <v>60</v>
      </c>
      <c r="BX14" s="372">
        <v>61</v>
      </c>
      <c r="BY14" s="372">
        <v>61</v>
      </c>
      <c r="BZ14" s="362">
        <v>61</v>
      </c>
    </row>
    <row r="15" spans="1:78" s="314" customFormat="1" ht="34.5" customHeight="1" thickBot="1" x14ac:dyDescent="0.3">
      <c r="A15" s="495"/>
      <c r="B15" s="496" t="s">
        <v>172</v>
      </c>
      <c r="C15" s="495"/>
      <c r="D15" s="497">
        <v>0</v>
      </c>
      <c r="E15" s="497">
        <v>0</v>
      </c>
      <c r="F15" s="497">
        <v>0</v>
      </c>
      <c r="G15" s="497">
        <v>0</v>
      </c>
      <c r="H15" s="497">
        <v>0</v>
      </c>
      <c r="I15" s="497">
        <v>0</v>
      </c>
      <c r="J15" s="497">
        <v>0</v>
      </c>
      <c r="K15" s="497">
        <v>0</v>
      </c>
      <c r="L15" s="497">
        <v>0</v>
      </c>
      <c r="M15" s="497">
        <v>0</v>
      </c>
      <c r="N15" s="497">
        <v>0</v>
      </c>
      <c r="O15" s="497">
        <v>0</v>
      </c>
      <c r="P15" s="497">
        <v>0</v>
      </c>
      <c r="Q15" s="497">
        <v>0</v>
      </c>
      <c r="R15" s="497">
        <v>0</v>
      </c>
      <c r="S15" s="497">
        <v>0</v>
      </c>
      <c r="T15" s="497">
        <v>0</v>
      </c>
      <c r="U15" s="497">
        <v>0</v>
      </c>
      <c r="V15" s="497">
        <v>0</v>
      </c>
      <c r="W15" s="497">
        <v>0</v>
      </c>
      <c r="X15" s="497">
        <v>0</v>
      </c>
      <c r="Y15" s="497">
        <v>0</v>
      </c>
      <c r="Z15" s="497">
        <v>0</v>
      </c>
      <c r="AA15" s="497">
        <v>0</v>
      </c>
      <c r="AB15" s="497">
        <v>0</v>
      </c>
      <c r="AC15" s="497">
        <v>0</v>
      </c>
      <c r="AD15" s="497">
        <v>0</v>
      </c>
      <c r="AE15" s="497">
        <v>0</v>
      </c>
      <c r="AF15" s="497">
        <v>0</v>
      </c>
      <c r="AG15" s="497">
        <v>0</v>
      </c>
      <c r="AH15" s="497">
        <v>0</v>
      </c>
      <c r="AI15" s="497">
        <v>0</v>
      </c>
      <c r="AJ15" s="497">
        <v>0</v>
      </c>
      <c r="AK15" s="497">
        <v>0</v>
      </c>
      <c r="AL15" s="497">
        <v>0</v>
      </c>
      <c r="AM15" s="497">
        <v>0</v>
      </c>
      <c r="AN15" s="497">
        <v>0</v>
      </c>
      <c r="AO15" s="497">
        <v>0</v>
      </c>
      <c r="AP15" s="497">
        <v>0</v>
      </c>
      <c r="AQ15" s="497">
        <v>0</v>
      </c>
      <c r="AR15" s="497">
        <v>0</v>
      </c>
      <c r="AS15" s="497">
        <v>0</v>
      </c>
      <c r="AT15" s="497">
        <v>0</v>
      </c>
      <c r="AU15" s="497">
        <v>0</v>
      </c>
      <c r="AV15" s="497">
        <v>0</v>
      </c>
      <c r="AW15" s="497">
        <v>0</v>
      </c>
      <c r="AX15" s="497">
        <v>0</v>
      </c>
      <c r="AY15" s="497">
        <v>0</v>
      </c>
      <c r="AZ15" s="497">
        <v>0</v>
      </c>
      <c r="BA15" s="497">
        <v>0</v>
      </c>
      <c r="BB15" s="497">
        <v>0</v>
      </c>
      <c r="BC15" s="497">
        <v>0</v>
      </c>
      <c r="BD15" s="497">
        <v>80</v>
      </c>
      <c r="BE15" s="497">
        <v>82</v>
      </c>
      <c r="BF15" s="497">
        <v>86</v>
      </c>
      <c r="BG15" s="497">
        <v>104</v>
      </c>
      <c r="BH15" s="497">
        <v>137</v>
      </c>
      <c r="BI15" s="497">
        <v>154</v>
      </c>
      <c r="BJ15" s="497">
        <v>154</v>
      </c>
      <c r="BK15" s="497">
        <v>197</v>
      </c>
      <c r="BL15" s="497">
        <v>248</v>
      </c>
      <c r="BM15" s="497">
        <v>252</v>
      </c>
      <c r="BN15" s="497">
        <v>272</v>
      </c>
      <c r="BO15" s="497">
        <v>270</v>
      </c>
      <c r="BP15" s="497">
        <v>278</v>
      </c>
      <c r="BQ15" s="497">
        <v>273</v>
      </c>
      <c r="BR15" s="497">
        <v>265</v>
      </c>
      <c r="BS15" s="497">
        <v>269</v>
      </c>
      <c r="BT15" s="497">
        <v>263</v>
      </c>
      <c r="BU15" s="497">
        <v>266</v>
      </c>
      <c r="BV15" s="497">
        <v>268</v>
      </c>
      <c r="BW15" s="497">
        <v>269</v>
      </c>
      <c r="BX15" s="497">
        <v>269</v>
      </c>
      <c r="BY15" s="497">
        <v>270</v>
      </c>
      <c r="BZ15" s="498">
        <v>270</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359" customWidth="1"/>
    <col min="76" max="78" width="12.7265625" style="316" customWidth="1"/>
    <col min="79" max="16384" width="9.08984375" style="316"/>
  </cols>
  <sheetData>
    <row r="1" spans="1:78" s="314" customFormat="1" ht="25.15" customHeight="1" thickBot="1" x14ac:dyDescent="0.3">
      <c r="A1" s="36" t="s">
        <v>42</v>
      </c>
      <c r="B1" s="37" t="s">
        <v>71</v>
      </c>
      <c r="C1" s="89"/>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3"/>
      <c r="BW1" s="313"/>
      <c r="BX1" s="313"/>
    </row>
    <row r="2" spans="1:78" ht="15.75" customHeight="1" x14ac:dyDescent="0.35">
      <c r="A2" s="40" t="s">
        <v>588</v>
      </c>
      <c r="B2" s="16" t="s">
        <v>537</v>
      </c>
      <c r="C2" s="1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6.25" customHeight="1" x14ac:dyDescent="0.35">
      <c r="A4" s="360"/>
      <c r="B4" s="327" t="s">
        <v>88</v>
      </c>
      <c r="C4" s="88"/>
      <c r="D4" s="361">
        <f t="shared" ref="D4:BM4" si="0">SUM(D5:D7)</f>
        <v>0</v>
      </c>
      <c r="E4" s="361">
        <f t="shared" si="0"/>
        <v>0</v>
      </c>
      <c r="F4" s="361">
        <f t="shared" si="0"/>
        <v>0</v>
      </c>
      <c r="G4" s="361">
        <f t="shared" si="0"/>
        <v>0</v>
      </c>
      <c r="H4" s="361">
        <f t="shared" si="0"/>
        <v>0</v>
      </c>
      <c r="I4" s="361">
        <f t="shared" si="0"/>
        <v>0</v>
      </c>
      <c r="J4" s="361">
        <f t="shared" si="0"/>
        <v>0</v>
      </c>
      <c r="K4" s="361">
        <f t="shared" si="0"/>
        <v>0</v>
      </c>
      <c r="L4" s="361">
        <f t="shared" si="0"/>
        <v>0</v>
      </c>
      <c r="M4" s="361">
        <f t="shared" si="0"/>
        <v>0</v>
      </c>
      <c r="N4" s="361">
        <f t="shared" si="0"/>
        <v>0</v>
      </c>
      <c r="O4" s="361">
        <f t="shared" si="0"/>
        <v>0</v>
      </c>
      <c r="P4" s="361">
        <f t="shared" si="0"/>
        <v>0</v>
      </c>
      <c r="Q4" s="361">
        <f t="shared" si="0"/>
        <v>0</v>
      </c>
      <c r="R4" s="361">
        <f t="shared" si="0"/>
        <v>0</v>
      </c>
      <c r="S4" s="361">
        <f t="shared" si="0"/>
        <v>0</v>
      </c>
      <c r="T4" s="361">
        <f t="shared" si="0"/>
        <v>0</v>
      </c>
      <c r="U4" s="361">
        <f t="shared" si="0"/>
        <v>0</v>
      </c>
      <c r="V4" s="361">
        <f t="shared" si="0"/>
        <v>0</v>
      </c>
      <c r="W4" s="361">
        <f t="shared" si="0"/>
        <v>0</v>
      </c>
      <c r="X4" s="361">
        <f t="shared" si="0"/>
        <v>0</v>
      </c>
      <c r="Y4" s="361">
        <f t="shared" si="0"/>
        <v>0</v>
      </c>
      <c r="Z4" s="361">
        <f t="shared" si="0"/>
        <v>0</v>
      </c>
      <c r="AA4" s="361">
        <f t="shared" si="0"/>
        <v>0</v>
      </c>
      <c r="AB4" s="361">
        <f t="shared" si="0"/>
        <v>0</v>
      </c>
      <c r="AC4" s="361">
        <f t="shared" si="0"/>
        <v>0</v>
      </c>
      <c r="AD4" s="361">
        <f t="shared" si="0"/>
        <v>0</v>
      </c>
      <c r="AE4" s="361">
        <f t="shared" si="0"/>
        <v>0</v>
      </c>
      <c r="AF4" s="361">
        <f t="shared" si="0"/>
        <v>0</v>
      </c>
      <c r="AG4" s="361">
        <f t="shared" si="0"/>
        <v>0</v>
      </c>
      <c r="AH4" s="361">
        <f t="shared" si="0"/>
        <v>0</v>
      </c>
      <c r="AI4" s="361">
        <f t="shared" si="0"/>
        <v>0</v>
      </c>
      <c r="AJ4" s="361">
        <f t="shared" si="0"/>
        <v>0</v>
      </c>
      <c r="AK4" s="361">
        <f t="shared" si="0"/>
        <v>0</v>
      </c>
      <c r="AL4" s="361">
        <f t="shared" si="0"/>
        <v>0</v>
      </c>
      <c r="AM4" s="361">
        <f t="shared" si="0"/>
        <v>0</v>
      </c>
      <c r="AN4" s="361">
        <f t="shared" si="0"/>
        <v>0</v>
      </c>
      <c r="AO4" s="361">
        <f t="shared" si="0"/>
        <v>0</v>
      </c>
      <c r="AP4" s="361">
        <f t="shared" si="0"/>
        <v>0</v>
      </c>
      <c r="AQ4" s="361">
        <f t="shared" si="0"/>
        <v>0</v>
      </c>
      <c r="AR4" s="361">
        <f t="shared" si="0"/>
        <v>0</v>
      </c>
      <c r="AS4" s="361">
        <f t="shared" si="0"/>
        <v>0</v>
      </c>
      <c r="AT4" s="361">
        <f t="shared" si="0"/>
        <v>0</v>
      </c>
      <c r="AU4" s="361">
        <f t="shared" si="0"/>
        <v>0</v>
      </c>
      <c r="AV4" s="361">
        <f t="shared" si="0"/>
        <v>0</v>
      </c>
      <c r="AW4" s="361">
        <f t="shared" si="0"/>
        <v>0</v>
      </c>
      <c r="AX4" s="361">
        <f t="shared" si="0"/>
        <v>0</v>
      </c>
      <c r="AY4" s="361">
        <f t="shared" si="0"/>
        <v>0</v>
      </c>
      <c r="AZ4" s="361">
        <f t="shared" si="0"/>
        <v>0</v>
      </c>
      <c r="BA4" s="361">
        <f t="shared" si="0"/>
        <v>0</v>
      </c>
      <c r="BB4" s="361">
        <f t="shared" si="0"/>
        <v>0</v>
      </c>
      <c r="BC4" s="361">
        <f t="shared" si="0"/>
        <v>0.56699999999999995</v>
      </c>
      <c r="BD4" s="361">
        <f t="shared" si="0"/>
        <v>42.750999999999998</v>
      </c>
      <c r="BE4" s="361">
        <f t="shared" si="0"/>
        <v>82</v>
      </c>
      <c r="BF4" s="361">
        <f t="shared" si="0"/>
        <v>180.13019312</v>
      </c>
      <c r="BG4" s="361">
        <f t="shared" si="0"/>
        <v>139.34738139999999</v>
      </c>
      <c r="BH4" s="361">
        <f t="shared" si="0"/>
        <v>87.293999999999997</v>
      </c>
      <c r="BI4" s="361">
        <f t="shared" si="0"/>
        <v>71.74855457999999</v>
      </c>
      <c r="BJ4" s="361">
        <f t="shared" si="0"/>
        <v>86.415832980000019</v>
      </c>
      <c r="BK4" s="361">
        <f t="shared" si="0"/>
        <v>109.97339909</v>
      </c>
      <c r="BL4" s="361">
        <f t="shared" si="0"/>
        <v>112.23410000000001</v>
      </c>
      <c r="BM4" s="361">
        <f t="shared" si="0"/>
        <v>115.10395912999999</v>
      </c>
      <c r="BN4" s="361">
        <v>138.13980000000001</v>
      </c>
      <c r="BO4" s="361">
        <v>47.019696670000002</v>
      </c>
      <c r="BP4" s="361">
        <v>1.39356865</v>
      </c>
      <c r="BQ4" s="361">
        <v>0.86930000000000007</v>
      </c>
      <c r="BR4" s="361">
        <v>0.41239731999999996</v>
      </c>
      <c r="BS4" s="361">
        <v>9.3574790000000005E-2</v>
      </c>
      <c r="BT4" s="361">
        <v>0.16022543999999994</v>
      </c>
      <c r="BU4" s="361">
        <v>0.16022543999999994</v>
      </c>
      <c r="BV4" s="361">
        <v>0.16022543999999994</v>
      </c>
      <c r="BW4" s="361">
        <v>0.16022543999999994</v>
      </c>
      <c r="BX4" s="372">
        <v>0.16022543999999994</v>
      </c>
      <c r="BY4" s="372">
        <v>0.16022543999999997</v>
      </c>
      <c r="BZ4" s="362">
        <v>0.16022543999999997</v>
      </c>
    </row>
    <row r="5" spans="1:78" x14ac:dyDescent="0.35">
      <c r="B5" s="331" t="s">
        <v>538</v>
      </c>
      <c r="C5" s="331"/>
      <c r="D5" s="364">
        <v>0</v>
      </c>
      <c r="E5" s="364">
        <v>0</v>
      </c>
      <c r="F5" s="364">
        <v>0</v>
      </c>
      <c r="G5" s="364">
        <v>0</v>
      </c>
      <c r="H5" s="364">
        <v>0</v>
      </c>
      <c r="I5" s="364">
        <v>0</v>
      </c>
      <c r="J5" s="364">
        <v>0</v>
      </c>
      <c r="K5" s="364">
        <v>0</v>
      </c>
      <c r="L5" s="364">
        <v>0</v>
      </c>
      <c r="M5" s="364">
        <v>0</v>
      </c>
      <c r="N5" s="364">
        <v>0</v>
      </c>
      <c r="O5" s="364">
        <v>0</v>
      </c>
      <c r="P5" s="364">
        <v>0</v>
      </c>
      <c r="Q5" s="364">
        <v>0</v>
      </c>
      <c r="R5" s="364">
        <v>0</v>
      </c>
      <c r="S5" s="364">
        <v>0</v>
      </c>
      <c r="T5" s="364">
        <v>0</v>
      </c>
      <c r="U5" s="364">
        <v>0</v>
      </c>
      <c r="V5" s="364">
        <v>0</v>
      </c>
      <c r="W5" s="364">
        <v>0</v>
      </c>
      <c r="X5" s="364">
        <v>0</v>
      </c>
      <c r="Y5" s="364">
        <v>0</v>
      </c>
      <c r="Z5" s="364">
        <v>0</v>
      </c>
      <c r="AA5" s="364">
        <v>0</v>
      </c>
      <c r="AB5" s="364">
        <v>0</v>
      </c>
      <c r="AC5" s="364">
        <v>0</v>
      </c>
      <c r="AD5" s="364">
        <v>0</v>
      </c>
      <c r="AE5" s="364">
        <v>0</v>
      </c>
      <c r="AF5" s="364">
        <v>0</v>
      </c>
      <c r="AG5" s="364">
        <v>0</v>
      </c>
      <c r="AH5" s="364">
        <v>0</v>
      </c>
      <c r="AI5" s="364">
        <v>0</v>
      </c>
      <c r="AJ5" s="364">
        <v>0</v>
      </c>
      <c r="AK5" s="364">
        <v>0</v>
      </c>
      <c r="AL5" s="364">
        <v>0</v>
      </c>
      <c r="AM5" s="364">
        <v>0</v>
      </c>
      <c r="AN5" s="364">
        <v>0</v>
      </c>
      <c r="AO5" s="364">
        <v>0</v>
      </c>
      <c r="AP5" s="364">
        <v>0</v>
      </c>
      <c r="AQ5" s="364">
        <v>0</v>
      </c>
      <c r="AR5" s="364">
        <v>0</v>
      </c>
      <c r="AS5" s="364">
        <v>0</v>
      </c>
      <c r="AT5" s="364">
        <v>0</v>
      </c>
      <c r="AU5" s="364">
        <v>0</v>
      </c>
      <c r="AV5" s="364">
        <v>0</v>
      </c>
      <c r="AW5" s="364">
        <v>0</v>
      </c>
      <c r="AX5" s="364">
        <v>0</v>
      </c>
      <c r="AY5" s="364">
        <v>0</v>
      </c>
      <c r="AZ5" s="364">
        <v>0</v>
      </c>
      <c r="BA5" s="364">
        <v>0</v>
      </c>
      <c r="BB5" s="364">
        <v>0</v>
      </c>
      <c r="BC5" s="364">
        <v>0.56699999999999995</v>
      </c>
      <c r="BD5" s="364">
        <v>42.750999999999998</v>
      </c>
      <c r="BE5" s="364">
        <v>82</v>
      </c>
      <c r="BF5" s="364">
        <v>98</v>
      </c>
      <c r="BG5" s="364">
        <v>38.191000000000003</v>
      </c>
      <c r="BH5" s="364">
        <v>0</v>
      </c>
      <c r="BI5" s="364">
        <v>0</v>
      </c>
      <c r="BJ5" s="364">
        <v>0</v>
      </c>
      <c r="BK5" s="364">
        <v>0</v>
      </c>
      <c r="BL5" s="364">
        <v>0</v>
      </c>
      <c r="BM5" s="364">
        <v>0</v>
      </c>
      <c r="BN5" s="364">
        <v>0</v>
      </c>
      <c r="BO5" s="364">
        <v>0</v>
      </c>
      <c r="BP5" s="364">
        <v>0</v>
      </c>
      <c r="BQ5" s="364">
        <v>0</v>
      </c>
      <c r="BR5" s="364">
        <v>0</v>
      </c>
      <c r="BS5" s="364">
        <v>0</v>
      </c>
      <c r="BT5" s="364">
        <v>0</v>
      </c>
      <c r="BU5" s="364">
        <v>0</v>
      </c>
      <c r="BV5" s="364">
        <v>0</v>
      </c>
      <c r="BW5" s="364">
        <v>0</v>
      </c>
      <c r="BX5" s="373">
        <v>0</v>
      </c>
      <c r="BY5" s="373">
        <v>0</v>
      </c>
      <c r="BZ5" s="365">
        <v>0</v>
      </c>
    </row>
    <row r="6" spans="1:78" x14ac:dyDescent="0.35">
      <c r="B6" s="331" t="s">
        <v>539</v>
      </c>
      <c r="C6" s="331"/>
      <c r="D6" s="364">
        <v>0</v>
      </c>
      <c r="E6" s="364">
        <v>0</v>
      </c>
      <c r="F6" s="364">
        <v>0</v>
      </c>
      <c r="G6" s="364">
        <v>0</v>
      </c>
      <c r="H6" s="364">
        <v>0</v>
      </c>
      <c r="I6" s="364">
        <v>0</v>
      </c>
      <c r="J6" s="364">
        <v>0</v>
      </c>
      <c r="K6" s="364">
        <v>0</v>
      </c>
      <c r="L6" s="364">
        <v>0</v>
      </c>
      <c r="M6" s="364">
        <v>0</v>
      </c>
      <c r="N6" s="364">
        <v>0</v>
      </c>
      <c r="O6" s="364">
        <v>0</v>
      </c>
      <c r="P6" s="364">
        <v>0</v>
      </c>
      <c r="Q6" s="364">
        <v>0</v>
      </c>
      <c r="R6" s="364">
        <v>0</v>
      </c>
      <c r="S6" s="364">
        <v>0</v>
      </c>
      <c r="T6" s="364">
        <v>0</v>
      </c>
      <c r="U6" s="364">
        <v>0</v>
      </c>
      <c r="V6" s="364">
        <v>0</v>
      </c>
      <c r="W6" s="364">
        <v>0</v>
      </c>
      <c r="X6" s="364">
        <v>0</v>
      </c>
      <c r="Y6" s="364">
        <v>0</v>
      </c>
      <c r="Z6" s="364">
        <v>0</v>
      </c>
      <c r="AA6" s="364">
        <v>0</v>
      </c>
      <c r="AB6" s="364">
        <v>0</v>
      </c>
      <c r="AC6" s="364">
        <v>0</v>
      </c>
      <c r="AD6" s="364">
        <v>0</v>
      </c>
      <c r="AE6" s="364">
        <v>0</v>
      </c>
      <c r="AF6" s="364">
        <v>0</v>
      </c>
      <c r="AG6" s="364">
        <v>0</v>
      </c>
      <c r="AH6" s="364">
        <v>0</v>
      </c>
      <c r="AI6" s="364">
        <v>0</v>
      </c>
      <c r="AJ6" s="364">
        <v>0</v>
      </c>
      <c r="AK6" s="364">
        <v>0</v>
      </c>
      <c r="AL6" s="364">
        <v>0</v>
      </c>
      <c r="AM6" s="364">
        <v>0</v>
      </c>
      <c r="AN6" s="364">
        <v>0</v>
      </c>
      <c r="AO6" s="364">
        <v>0</v>
      </c>
      <c r="AP6" s="364">
        <v>0</v>
      </c>
      <c r="AQ6" s="364">
        <v>0</v>
      </c>
      <c r="AR6" s="364">
        <v>0</v>
      </c>
      <c r="AS6" s="364">
        <v>0</v>
      </c>
      <c r="AT6" s="364">
        <v>0</v>
      </c>
      <c r="AU6" s="364">
        <v>0</v>
      </c>
      <c r="AV6" s="364">
        <v>0</v>
      </c>
      <c r="AW6" s="364">
        <v>0</v>
      </c>
      <c r="AX6" s="364">
        <v>0</v>
      </c>
      <c r="AY6" s="364">
        <v>0</v>
      </c>
      <c r="AZ6" s="364">
        <v>0</v>
      </c>
      <c r="BA6" s="364">
        <v>0</v>
      </c>
      <c r="BB6" s="364">
        <v>0</v>
      </c>
      <c r="BC6" s="364">
        <v>0</v>
      </c>
      <c r="BD6" s="364">
        <v>0</v>
      </c>
      <c r="BE6" s="364">
        <v>0</v>
      </c>
      <c r="BF6" s="364">
        <v>36.808193120000006</v>
      </c>
      <c r="BG6" s="364">
        <v>50.326735474721751</v>
      </c>
      <c r="BH6" s="364">
        <v>43.058999999999997</v>
      </c>
      <c r="BI6" s="364">
        <v>35.448</v>
      </c>
      <c r="BJ6" s="364">
        <v>41.220999999999997</v>
      </c>
      <c r="BK6" s="364">
        <v>54.17288955082573</v>
      </c>
      <c r="BL6" s="364">
        <v>55.08764418804401</v>
      </c>
      <c r="BM6" s="364">
        <v>78.992913128431368</v>
      </c>
      <c r="BN6" s="364">
        <v>0</v>
      </c>
      <c r="BO6" s="364">
        <v>0</v>
      </c>
      <c r="BP6" s="364">
        <v>0</v>
      </c>
      <c r="BQ6" s="364">
        <v>0</v>
      </c>
      <c r="BR6" s="364">
        <v>0</v>
      </c>
      <c r="BS6" s="364">
        <v>0</v>
      </c>
      <c r="BT6" s="364">
        <v>0</v>
      </c>
      <c r="BU6" s="364">
        <v>0</v>
      </c>
      <c r="BV6" s="364">
        <v>0</v>
      </c>
      <c r="BW6" s="364">
        <v>0</v>
      </c>
      <c r="BX6" s="373">
        <v>0</v>
      </c>
      <c r="BY6" s="373">
        <v>0</v>
      </c>
      <c r="BZ6" s="365">
        <v>0</v>
      </c>
    </row>
    <row r="7" spans="1:78" s="338" customFormat="1" ht="26.25" customHeight="1" thickBot="1" x14ac:dyDescent="0.3">
      <c r="B7" s="499" t="s">
        <v>540</v>
      </c>
      <c r="C7" s="423"/>
      <c r="D7" s="368">
        <v>0</v>
      </c>
      <c r="E7" s="368">
        <v>0</v>
      </c>
      <c r="F7" s="368">
        <v>0</v>
      </c>
      <c r="G7" s="368">
        <v>0</v>
      </c>
      <c r="H7" s="368">
        <v>0</v>
      </c>
      <c r="I7" s="368">
        <v>0</v>
      </c>
      <c r="J7" s="368">
        <v>0</v>
      </c>
      <c r="K7" s="368">
        <v>0</v>
      </c>
      <c r="L7" s="368">
        <v>0</v>
      </c>
      <c r="M7" s="368">
        <v>0</v>
      </c>
      <c r="N7" s="368">
        <v>0</v>
      </c>
      <c r="O7" s="368">
        <v>0</v>
      </c>
      <c r="P7" s="368">
        <v>0</v>
      </c>
      <c r="Q7" s="368">
        <v>0</v>
      </c>
      <c r="R7" s="368">
        <v>0</v>
      </c>
      <c r="S7" s="368">
        <v>0</v>
      </c>
      <c r="T7" s="368">
        <v>0</v>
      </c>
      <c r="U7" s="368">
        <v>0</v>
      </c>
      <c r="V7" s="368">
        <v>0</v>
      </c>
      <c r="W7" s="368">
        <v>0</v>
      </c>
      <c r="X7" s="368">
        <v>0</v>
      </c>
      <c r="Y7" s="368">
        <v>0</v>
      </c>
      <c r="Z7" s="368">
        <v>0</v>
      </c>
      <c r="AA7" s="368">
        <v>0</v>
      </c>
      <c r="AB7" s="368">
        <v>0</v>
      </c>
      <c r="AC7" s="368">
        <v>0</v>
      </c>
      <c r="AD7" s="368">
        <v>0</v>
      </c>
      <c r="AE7" s="368">
        <v>0</v>
      </c>
      <c r="AF7" s="368">
        <v>0</v>
      </c>
      <c r="AG7" s="368">
        <v>0</v>
      </c>
      <c r="AH7" s="368">
        <v>0</v>
      </c>
      <c r="AI7" s="368">
        <v>0</v>
      </c>
      <c r="AJ7" s="368">
        <v>0</v>
      </c>
      <c r="AK7" s="368">
        <v>0</v>
      </c>
      <c r="AL7" s="368">
        <v>0</v>
      </c>
      <c r="AM7" s="368">
        <v>0</v>
      </c>
      <c r="AN7" s="368">
        <v>0</v>
      </c>
      <c r="AO7" s="368">
        <v>0</v>
      </c>
      <c r="AP7" s="368">
        <v>0</v>
      </c>
      <c r="AQ7" s="368">
        <v>0</v>
      </c>
      <c r="AR7" s="368">
        <v>0</v>
      </c>
      <c r="AS7" s="368">
        <v>0</v>
      </c>
      <c r="AT7" s="368">
        <v>0</v>
      </c>
      <c r="AU7" s="368">
        <v>0</v>
      </c>
      <c r="AV7" s="368">
        <v>0</v>
      </c>
      <c r="AW7" s="368">
        <v>0</v>
      </c>
      <c r="AX7" s="368">
        <v>0</v>
      </c>
      <c r="AY7" s="368">
        <v>0</v>
      </c>
      <c r="AZ7" s="368">
        <v>0</v>
      </c>
      <c r="BA7" s="368">
        <v>0</v>
      </c>
      <c r="BB7" s="368">
        <v>0</v>
      </c>
      <c r="BC7" s="368">
        <v>0</v>
      </c>
      <c r="BD7" s="368">
        <v>0</v>
      </c>
      <c r="BE7" s="368">
        <v>0</v>
      </c>
      <c r="BF7" s="368">
        <v>45.322000000000003</v>
      </c>
      <c r="BG7" s="368">
        <v>50.829645925278243</v>
      </c>
      <c r="BH7" s="368">
        <v>44.234999999999999</v>
      </c>
      <c r="BI7" s="368">
        <v>36.300554579999996</v>
      </c>
      <c r="BJ7" s="368">
        <v>45.194832980000022</v>
      </c>
      <c r="BK7" s="368">
        <v>55.800509539174271</v>
      </c>
      <c r="BL7" s="368">
        <v>57.146455811955995</v>
      </c>
      <c r="BM7" s="368">
        <v>36.111046001568631</v>
      </c>
      <c r="BN7" s="368">
        <v>0</v>
      </c>
      <c r="BO7" s="368">
        <v>0</v>
      </c>
      <c r="BP7" s="368">
        <v>0</v>
      </c>
      <c r="BQ7" s="368">
        <v>0</v>
      </c>
      <c r="BR7" s="368">
        <v>0</v>
      </c>
      <c r="BS7" s="368">
        <v>0</v>
      </c>
      <c r="BT7" s="368">
        <v>0</v>
      </c>
      <c r="BU7" s="368">
        <v>0</v>
      </c>
      <c r="BV7" s="368">
        <v>0</v>
      </c>
      <c r="BW7" s="368">
        <v>0</v>
      </c>
      <c r="BX7" s="368">
        <v>0</v>
      </c>
      <c r="BY7" s="368">
        <v>0</v>
      </c>
      <c r="BZ7" s="369">
        <v>0</v>
      </c>
    </row>
    <row r="8" spans="1:78" ht="26.25" customHeight="1" x14ac:dyDescent="0.35">
      <c r="A8" s="346"/>
      <c r="B8" s="16" t="s">
        <v>537</v>
      </c>
      <c r="C8" s="16"/>
      <c r="D8" s="42" t="s">
        <v>619</v>
      </c>
      <c r="E8" s="42" t="s">
        <v>620</v>
      </c>
      <c r="F8" s="42" t="s">
        <v>621</v>
      </c>
      <c r="G8" s="42" t="s">
        <v>622</v>
      </c>
      <c r="H8" s="42" t="s">
        <v>623</v>
      </c>
      <c r="I8" s="42" t="s">
        <v>624</v>
      </c>
      <c r="J8" s="42" t="s">
        <v>625</v>
      </c>
      <c r="K8" s="42" t="s">
        <v>626</v>
      </c>
      <c r="L8" s="42" t="s">
        <v>627</v>
      </c>
      <c r="M8" s="42" t="s">
        <v>628</v>
      </c>
      <c r="N8" s="42" t="s">
        <v>629</v>
      </c>
      <c r="O8" s="42" t="s">
        <v>630</v>
      </c>
      <c r="P8" s="42" t="s">
        <v>631</v>
      </c>
      <c r="Q8" s="42" t="s">
        <v>632</v>
      </c>
      <c r="R8" s="42" t="s">
        <v>633</v>
      </c>
      <c r="S8" s="42" t="s">
        <v>634</v>
      </c>
      <c r="T8" s="42" t="s">
        <v>635</v>
      </c>
      <c r="U8" s="42" t="s">
        <v>636</v>
      </c>
      <c r="V8" s="42" t="s">
        <v>637</v>
      </c>
      <c r="W8" s="42" t="s">
        <v>638</v>
      </c>
      <c r="X8" s="42" t="s">
        <v>639</v>
      </c>
      <c r="Y8" s="42" t="s">
        <v>640</v>
      </c>
      <c r="Z8" s="42" t="s">
        <v>641</v>
      </c>
      <c r="AA8" s="42" t="s">
        <v>642</v>
      </c>
      <c r="AB8" s="42" t="s">
        <v>643</v>
      </c>
      <c r="AC8" s="42" t="s">
        <v>644</v>
      </c>
      <c r="AD8" s="42" t="s">
        <v>645</v>
      </c>
      <c r="AE8" s="42" t="s">
        <v>646</v>
      </c>
      <c r="AF8" s="42" t="s">
        <v>647</v>
      </c>
      <c r="AG8" s="42" t="s">
        <v>648</v>
      </c>
      <c r="AH8" s="42" t="s">
        <v>649</v>
      </c>
      <c r="AI8" s="42" t="s">
        <v>650</v>
      </c>
      <c r="AJ8" s="42" t="s">
        <v>651</v>
      </c>
      <c r="AK8" s="42" t="s">
        <v>652</v>
      </c>
      <c r="AL8" s="42" t="s">
        <v>653</v>
      </c>
      <c r="AM8" s="42" t="s">
        <v>654</v>
      </c>
      <c r="AN8" s="42" t="s">
        <v>655</v>
      </c>
      <c r="AO8" s="42" t="s">
        <v>656</v>
      </c>
      <c r="AP8" s="42" t="s">
        <v>657</v>
      </c>
      <c r="AQ8" s="42" t="s">
        <v>658</v>
      </c>
      <c r="AR8" s="42" t="s">
        <v>659</v>
      </c>
      <c r="AS8" s="42" t="s">
        <v>660</v>
      </c>
      <c r="AT8" s="42" t="s">
        <v>661</v>
      </c>
      <c r="AU8" s="42" t="s">
        <v>662</v>
      </c>
      <c r="AV8" s="42" t="s">
        <v>663</v>
      </c>
      <c r="AW8" s="42" t="s">
        <v>664</v>
      </c>
      <c r="AX8" s="42" t="s">
        <v>665</v>
      </c>
      <c r="AY8" s="42" t="s">
        <v>589</v>
      </c>
      <c r="AZ8" s="42" t="s">
        <v>590</v>
      </c>
      <c r="BA8" s="42" t="s">
        <v>591</v>
      </c>
      <c r="BB8" s="42" t="s">
        <v>592</v>
      </c>
      <c r="BC8" s="42" t="s">
        <v>593</v>
      </c>
      <c r="BD8" s="42" t="s">
        <v>594</v>
      </c>
      <c r="BE8" s="42" t="s">
        <v>595</v>
      </c>
      <c r="BF8" s="42" t="s">
        <v>596</v>
      </c>
      <c r="BG8" s="42" t="s">
        <v>597</v>
      </c>
      <c r="BH8" s="42" t="s">
        <v>598</v>
      </c>
      <c r="BI8" s="42" t="s">
        <v>599</v>
      </c>
      <c r="BJ8" s="42" t="s">
        <v>600</v>
      </c>
      <c r="BK8" s="42" t="s">
        <v>601</v>
      </c>
      <c r="BL8" s="42" t="s">
        <v>602</v>
      </c>
      <c r="BM8" s="42" t="s">
        <v>603</v>
      </c>
      <c r="BN8" s="42" t="s">
        <v>604</v>
      </c>
      <c r="BO8" s="42" t="s">
        <v>605</v>
      </c>
      <c r="BP8" s="42" t="s">
        <v>606</v>
      </c>
      <c r="BQ8" s="42" t="s">
        <v>607</v>
      </c>
      <c r="BR8" s="42" t="s">
        <v>608</v>
      </c>
      <c r="BS8" s="42" t="s">
        <v>609</v>
      </c>
      <c r="BT8" s="42" t="s">
        <v>610</v>
      </c>
      <c r="BU8" s="42" t="s">
        <v>611</v>
      </c>
      <c r="BV8" s="42" t="s">
        <v>612</v>
      </c>
      <c r="BW8" s="42" t="s">
        <v>613</v>
      </c>
      <c r="BX8" s="42" t="s">
        <v>614</v>
      </c>
      <c r="BY8" s="42" t="s">
        <v>615</v>
      </c>
      <c r="BZ8" s="43" t="s">
        <v>616</v>
      </c>
    </row>
    <row r="9" spans="1:78" x14ac:dyDescent="0.35">
      <c r="A9" s="346"/>
      <c r="B9" s="370" t="s">
        <v>222</v>
      </c>
      <c r="C9" s="371"/>
      <c r="D9" s="279" t="s">
        <v>617</v>
      </c>
      <c r="E9" s="279" t="s">
        <v>617</v>
      </c>
      <c r="F9" s="279" t="s">
        <v>617</v>
      </c>
      <c r="G9" s="279" t="s">
        <v>617</v>
      </c>
      <c r="H9" s="279" t="s">
        <v>617</v>
      </c>
      <c r="I9" s="279" t="s">
        <v>617</v>
      </c>
      <c r="J9" s="279" t="s">
        <v>617</v>
      </c>
      <c r="K9" s="279" t="s">
        <v>617</v>
      </c>
      <c r="L9" s="279" t="s">
        <v>617</v>
      </c>
      <c r="M9" s="279" t="s">
        <v>617</v>
      </c>
      <c r="N9" s="279" t="s">
        <v>617</v>
      </c>
      <c r="O9" s="279" t="s">
        <v>617</v>
      </c>
      <c r="P9" s="279" t="s">
        <v>617</v>
      </c>
      <c r="Q9" s="279" t="s">
        <v>617</v>
      </c>
      <c r="R9" s="279" t="s">
        <v>617</v>
      </c>
      <c r="S9" s="279" t="s">
        <v>617</v>
      </c>
      <c r="T9" s="279" t="s">
        <v>617</v>
      </c>
      <c r="U9" s="279" t="s">
        <v>617</v>
      </c>
      <c r="V9" s="279" t="s">
        <v>617</v>
      </c>
      <c r="W9" s="279" t="s">
        <v>617</v>
      </c>
      <c r="X9" s="279" t="s">
        <v>617</v>
      </c>
      <c r="Y9" s="279" t="s">
        <v>617</v>
      </c>
      <c r="Z9" s="279" t="s">
        <v>617</v>
      </c>
      <c r="AA9" s="279" t="s">
        <v>617</v>
      </c>
      <c r="AB9" s="279" t="s">
        <v>617</v>
      </c>
      <c r="AC9" s="279" t="s">
        <v>617</v>
      </c>
      <c r="AD9" s="279" t="s">
        <v>617</v>
      </c>
      <c r="AE9" s="279" t="s">
        <v>617</v>
      </c>
      <c r="AF9" s="279" t="s">
        <v>617</v>
      </c>
      <c r="AG9" s="279" t="s">
        <v>617</v>
      </c>
      <c r="AH9" s="279" t="s">
        <v>617</v>
      </c>
      <c r="AI9" s="279" t="s">
        <v>617</v>
      </c>
      <c r="AJ9" s="279" t="s">
        <v>617</v>
      </c>
      <c r="AK9" s="279" t="s">
        <v>617</v>
      </c>
      <c r="AL9" s="279" t="s">
        <v>617</v>
      </c>
      <c r="AM9" s="279" t="s">
        <v>617</v>
      </c>
      <c r="AN9" s="279" t="s">
        <v>617</v>
      </c>
      <c r="AO9" s="279" t="s">
        <v>617</v>
      </c>
      <c r="AP9" s="279" t="s">
        <v>617</v>
      </c>
      <c r="AQ9" s="279" t="s">
        <v>617</v>
      </c>
      <c r="AR9" s="279" t="s">
        <v>617</v>
      </c>
      <c r="AS9" s="279" t="s">
        <v>617</v>
      </c>
      <c r="AT9" s="279" t="s">
        <v>617</v>
      </c>
      <c r="AU9" s="279" t="s">
        <v>617</v>
      </c>
      <c r="AV9" s="279" t="s">
        <v>617</v>
      </c>
      <c r="AW9" s="279" t="s">
        <v>617</v>
      </c>
      <c r="AX9" s="279" t="s">
        <v>617</v>
      </c>
      <c r="AY9" s="279" t="s">
        <v>617</v>
      </c>
      <c r="AZ9" s="279" t="s">
        <v>617</v>
      </c>
      <c r="BA9" s="279" t="s">
        <v>617</v>
      </c>
      <c r="BB9" s="279" t="s">
        <v>617</v>
      </c>
      <c r="BC9" s="279" t="s">
        <v>617</v>
      </c>
      <c r="BD9" s="279" t="s">
        <v>617</v>
      </c>
      <c r="BE9" s="279" t="s">
        <v>617</v>
      </c>
      <c r="BF9" s="279" t="s">
        <v>617</v>
      </c>
      <c r="BG9" s="279" t="s">
        <v>617</v>
      </c>
      <c r="BH9" s="279" t="s">
        <v>617</v>
      </c>
      <c r="BI9" s="279" t="s">
        <v>617</v>
      </c>
      <c r="BJ9" s="279" t="s">
        <v>617</v>
      </c>
      <c r="BK9" s="279" t="s">
        <v>617</v>
      </c>
      <c r="BL9" s="279" t="s">
        <v>617</v>
      </c>
      <c r="BM9" s="279" t="s">
        <v>617</v>
      </c>
      <c r="BN9" s="279" t="s">
        <v>617</v>
      </c>
      <c r="BO9" s="279" t="s">
        <v>617</v>
      </c>
      <c r="BP9" s="279" t="s">
        <v>617</v>
      </c>
      <c r="BQ9" s="279" t="s">
        <v>617</v>
      </c>
      <c r="BR9" s="279" t="s">
        <v>617</v>
      </c>
      <c r="BS9" s="279" t="s">
        <v>617</v>
      </c>
      <c r="BT9" s="279" t="s">
        <v>617</v>
      </c>
      <c r="BU9" s="279" t="s">
        <v>618</v>
      </c>
      <c r="BV9" s="279" t="s">
        <v>618</v>
      </c>
      <c r="BW9" s="279" t="s">
        <v>618</v>
      </c>
      <c r="BX9" s="279" t="s">
        <v>618</v>
      </c>
      <c r="BY9" s="279" t="s">
        <v>618</v>
      </c>
      <c r="BZ9" s="280" t="s">
        <v>618</v>
      </c>
    </row>
    <row r="10" spans="1:78" s="232" customFormat="1" ht="26.25" customHeight="1" x14ac:dyDescent="0.35">
      <c r="A10" s="358"/>
      <c r="B10" s="88" t="s">
        <v>88</v>
      </c>
      <c r="C10" s="88"/>
      <c r="D10" s="361">
        <v>0</v>
      </c>
      <c r="E10" s="361">
        <v>0</v>
      </c>
      <c r="F10" s="361">
        <v>0</v>
      </c>
      <c r="G10" s="361">
        <v>0</v>
      </c>
      <c r="H10" s="361">
        <v>0</v>
      </c>
      <c r="I10" s="361">
        <v>0</v>
      </c>
      <c r="J10" s="361">
        <v>0</v>
      </c>
      <c r="K10" s="361">
        <v>0</v>
      </c>
      <c r="L10" s="361">
        <v>0</v>
      </c>
      <c r="M10" s="361">
        <v>0</v>
      </c>
      <c r="N10" s="361">
        <v>0</v>
      </c>
      <c r="O10" s="361">
        <v>0</v>
      </c>
      <c r="P10" s="361">
        <v>0</v>
      </c>
      <c r="Q10" s="361">
        <v>0</v>
      </c>
      <c r="R10" s="361">
        <v>0</v>
      </c>
      <c r="S10" s="361">
        <v>0</v>
      </c>
      <c r="T10" s="361">
        <v>0</v>
      </c>
      <c r="U10" s="361">
        <v>0</v>
      </c>
      <c r="V10" s="361">
        <v>0</v>
      </c>
      <c r="W10" s="361">
        <v>0</v>
      </c>
      <c r="X10" s="361">
        <v>0</v>
      </c>
      <c r="Y10" s="361">
        <v>0</v>
      </c>
      <c r="Z10" s="361">
        <v>0</v>
      </c>
      <c r="AA10" s="361">
        <v>0</v>
      </c>
      <c r="AB10" s="361">
        <v>0</v>
      </c>
      <c r="AC10" s="361">
        <v>0</v>
      </c>
      <c r="AD10" s="361">
        <v>0</v>
      </c>
      <c r="AE10" s="361">
        <v>0</v>
      </c>
      <c r="AF10" s="361">
        <v>0</v>
      </c>
      <c r="AG10" s="361">
        <v>0</v>
      </c>
      <c r="AH10" s="361">
        <v>0</v>
      </c>
      <c r="AI10" s="361">
        <v>0</v>
      </c>
      <c r="AJ10" s="361">
        <v>0</v>
      </c>
      <c r="AK10" s="361">
        <v>0</v>
      </c>
      <c r="AL10" s="361">
        <v>0</v>
      </c>
      <c r="AM10" s="361">
        <v>0</v>
      </c>
      <c r="AN10" s="361">
        <v>0</v>
      </c>
      <c r="AO10" s="361">
        <v>0</v>
      </c>
      <c r="AP10" s="361">
        <v>0</v>
      </c>
      <c r="AQ10" s="361">
        <v>0</v>
      </c>
      <c r="AR10" s="361">
        <v>0</v>
      </c>
      <c r="AS10" s="361">
        <v>0</v>
      </c>
      <c r="AT10" s="361">
        <v>0</v>
      </c>
      <c r="AU10" s="361">
        <v>0</v>
      </c>
      <c r="AV10" s="361">
        <v>0</v>
      </c>
      <c r="AW10" s="361">
        <v>0</v>
      </c>
      <c r="AX10" s="361">
        <v>0</v>
      </c>
      <c r="AY10" s="361">
        <v>0</v>
      </c>
      <c r="AZ10" s="361">
        <v>0</v>
      </c>
      <c r="BA10" s="361">
        <v>0</v>
      </c>
      <c r="BB10" s="361">
        <v>0</v>
      </c>
      <c r="BC10" s="361">
        <v>0.82298418102537751</v>
      </c>
      <c r="BD10" s="361">
        <v>60.791907187787515</v>
      </c>
      <c r="BE10" s="361">
        <v>115.18903949212003</v>
      </c>
      <c r="BF10" s="361">
        <v>247.25120747623782</v>
      </c>
      <c r="BG10" s="361">
        <v>187.17488170222964</v>
      </c>
      <c r="BH10" s="361">
        <v>114.08028360587784</v>
      </c>
      <c r="BI10" s="361">
        <v>91.379134594334943</v>
      </c>
      <c r="BJ10" s="361">
        <v>106.7171152761717</v>
      </c>
      <c r="BK10" s="361">
        <v>132.51890491668323</v>
      </c>
      <c r="BL10" s="361">
        <v>131.81492141689611</v>
      </c>
      <c r="BM10" s="361">
        <v>133.24945229234265</v>
      </c>
      <c r="BN10" s="361">
        <v>157.04731282299119</v>
      </c>
      <c r="BO10" s="361">
        <v>52.696499485544734</v>
      </c>
      <c r="BP10" s="361">
        <v>1.5300303762132272</v>
      </c>
      <c r="BQ10" s="361">
        <v>0.93839676053730592</v>
      </c>
      <c r="BR10" s="361">
        <v>0.43881572942709041</v>
      </c>
      <c r="BS10" s="361">
        <v>9.890228098797961E-2</v>
      </c>
      <c r="BT10" s="361">
        <v>0.16568828785252662</v>
      </c>
      <c r="BU10" s="361">
        <v>0.16265661229490511</v>
      </c>
      <c r="BV10" s="361">
        <v>0.16022543999999994</v>
      </c>
      <c r="BW10" s="361">
        <v>0.1577481864221896</v>
      </c>
      <c r="BX10" s="372">
        <v>0.15517108680600311</v>
      </c>
      <c r="BY10" s="372">
        <v>0.15252044866828768</v>
      </c>
      <c r="BZ10" s="362">
        <v>0.14976688522311773</v>
      </c>
    </row>
    <row r="11" spans="1:78" x14ac:dyDescent="0.35">
      <c r="B11" s="331" t="s">
        <v>538</v>
      </c>
      <c r="C11" s="331"/>
      <c r="D11" s="364">
        <v>0</v>
      </c>
      <c r="E11" s="364">
        <v>0</v>
      </c>
      <c r="F11" s="364">
        <v>0</v>
      </c>
      <c r="G11" s="364">
        <v>0</v>
      </c>
      <c r="H11" s="364">
        <v>0</v>
      </c>
      <c r="I11" s="364">
        <v>0</v>
      </c>
      <c r="J11" s="364">
        <v>0</v>
      </c>
      <c r="K11" s="364">
        <v>0</v>
      </c>
      <c r="L11" s="364">
        <v>0</v>
      </c>
      <c r="M11" s="364">
        <v>0</v>
      </c>
      <c r="N11" s="364">
        <v>0</v>
      </c>
      <c r="O11" s="364">
        <v>0</v>
      </c>
      <c r="P11" s="364">
        <v>0</v>
      </c>
      <c r="Q11" s="364">
        <v>0</v>
      </c>
      <c r="R11" s="364">
        <v>0</v>
      </c>
      <c r="S11" s="364">
        <v>0</v>
      </c>
      <c r="T11" s="364">
        <v>0</v>
      </c>
      <c r="U11" s="364">
        <v>0</v>
      </c>
      <c r="V11" s="364">
        <v>0</v>
      </c>
      <c r="W11" s="364">
        <v>0</v>
      </c>
      <c r="X11" s="364">
        <v>0</v>
      </c>
      <c r="Y11" s="364">
        <v>0</v>
      </c>
      <c r="Z11" s="364">
        <v>0</v>
      </c>
      <c r="AA11" s="364">
        <v>0</v>
      </c>
      <c r="AB11" s="364">
        <v>0</v>
      </c>
      <c r="AC11" s="364">
        <v>0</v>
      </c>
      <c r="AD11" s="364">
        <v>0</v>
      </c>
      <c r="AE11" s="364">
        <v>0</v>
      </c>
      <c r="AF11" s="364">
        <v>0</v>
      </c>
      <c r="AG11" s="364">
        <v>0</v>
      </c>
      <c r="AH11" s="364">
        <v>0</v>
      </c>
      <c r="AI11" s="364">
        <v>0</v>
      </c>
      <c r="AJ11" s="364">
        <v>0</v>
      </c>
      <c r="AK11" s="364">
        <v>0</v>
      </c>
      <c r="AL11" s="364">
        <v>0</v>
      </c>
      <c r="AM11" s="364">
        <v>0</v>
      </c>
      <c r="AN11" s="364">
        <v>0</v>
      </c>
      <c r="AO11" s="364">
        <v>0</v>
      </c>
      <c r="AP11" s="364">
        <v>0</v>
      </c>
      <c r="AQ11" s="364">
        <v>0</v>
      </c>
      <c r="AR11" s="364">
        <v>0</v>
      </c>
      <c r="AS11" s="364">
        <v>0</v>
      </c>
      <c r="AT11" s="364">
        <v>0</v>
      </c>
      <c r="AU11" s="364">
        <v>0</v>
      </c>
      <c r="AV11" s="364">
        <v>0</v>
      </c>
      <c r="AW11" s="364">
        <v>0</v>
      </c>
      <c r="AX11" s="364">
        <v>0</v>
      </c>
      <c r="AY11" s="364">
        <v>0</v>
      </c>
      <c r="AZ11" s="364">
        <v>0</v>
      </c>
      <c r="BA11" s="364">
        <v>0</v>
      </c>
      <c r="BB11" s="364">
        <v>0</v>
      </c>
      <c r="BC11" s="364">
        <v>0.82298418102537751</v>
      </c>
      <c r="BD11" s="364">
        <v>60.791907187787515</v>
      </c>
      <c r="BE11" s="364">
        <v>115.18903949212003</v>
      </c>
      <c r="BF11" s="364">
        <v>134.51725062288273</v>
      </c>
      <c r="BG11" s="364">
        <v>51.299104692683187</v>
      </c>
      <c r="BH11" s="364">
        <v>0</v>
      </c>
      <c r="BI11" s="364">
        <v>0</v>
      </c>
      <c r="BJ11" s="364">
        <v>0</v>
      </c>
      <c r="BK11" s="364">
        <v>0</v>
      </c>
      <c r="BL11" s="364">
        <v>0</v>
      </c>
      <c r="BM11" s="364">
        <v>0</v>
      </c>
      <c r="BN11" s="364">
        <v>0</v>
      </c>
      <c r="BO11" s="364">
        <v>0</v>
      </c>
      <c r="BP11" s="364">
        <v>0</v>
      </c>
      <c r="BQ11" s="364">
        <v>0</v>
      </c>
      <c r="BR11" s="364">
        <v>0</v>
      </c>
      <c r="BS11" s="364">
        <v>0</v>
      </c>
      <c r="BT11" s="364">
        <v>0</v>
      </c>
      <c r="BU11" s="364">
        <v>0</v>
      </c>
      <c r="BV11" s="364">
        <v>0</v>
      </c>
      <c r="BW11" s="364">
        <v>0</v>
      </c>
      <c r="BX11" s="373">
        <v>0</v>
      </c>
      <c r="BY11" s="373">
        <v>0</v>
      </c>
      <c r="BZ11" s="365">
        <v>0</v>
      </c>
    </row>
    <row r="12" spans="1:78" x14ac:dyDescent="0.35">
      <c r="B12" s="331" t="s">
        <v>539</v>
      </c>
      <c r="C12" s="331"/>
      <c r="D12" s="364">
        <v>0</v>
      </c>
      <c r="E12" s="364">
        <v>0</v>
      </c>
      <c r="F12" s="364">
        <v>0</v>
      </c>
      <c r="G12" s="364">
        <v>0</v>
      </c>
      <c r="H12" s="364">
        <v>0</v>
      </c>
      <c r="I12" s="364">
        <v>0</v>
      </c>
      <c r="J12" s="364">
        <v>0</v>
      </c>
      <c r="K12" s="364">
        <v>0</v>
      </c>
      <c r="L12" s="364">
        <v>0</v>
      </c>
      <c r="M12" s="364">
        <v>0</v>
      </c>
      <c r="N12" s="364">
        <v>0</v>
      </c>
      <c r="O12" s="364">
        <v>0</v>
      </c>
      <c r="P12" s="364">
        <v>0</v>
      </c>
      <c r="Q12" s="364">
        <v>0</v>
      </c>
      <c r="R12" s="364">
        <v>0</v>
      </c>
      <c r="S12" s="364">
        <v>0</v>
      </c>
      <c r="T12" s="364">
        <v>0</v>
      </c>
      <c r="U12" s="364">
        <v>0</v>
      </c>
      <c r="V12" s="364">
        <v>0</v>
      </c>
      <c r="W12" s="364">
        <v>0</v>
      </c>
      <c r="X12" s="364">
        <v>0</v>
      </c>
      <c r="Y12" s="364">
        <v>0</v>
      </c>
      <c r="Z12" s="364">
        <v>0</v>
      </c>
      <c r="AA12" s="364">
        <v>0</v>
      </c>
      <c r="AB12" s="364">
        <v>0</v>
      </c>
      <c r="AC12" s="364">
        <v>0</v>
      </c>
      <c r="AD12" s="364">
        <v>0</v>
      </c>
      <c r="AE12" s="364">
        <v>0</v>
      </c>
      <c r="AF12" s="364">
        <v>0</v>
      </c>
      <c r="AG12" s="364">
        <v>0</v>
      </c>
      <c r="AH12" s="364">
        <v>0</v>
      </c>
      <c r="AI12" s="364">
        <v>0</v>
      </c>
      <c r="AJ12" s="364">
        <v>0</v>
      </c>
      <c r="AK12" s="364">
        <v>0</v>
      </c>
      <c r="AL12" s="364">
        <v>0</v>
      </c>
      <c r="AM12" s="364">
        <v>0</v>
      </c>
      <c r="AN12" s="364">
        <v>0</v>
      </c>
      <c r="AO12" s="364">
        <v>0</v>
      </c>
      <c r="AP12" s="364">
        <v>0</v>
      </c>
      <c r="AQ12" s="364">
        <v>0</v>
      </c>
      <c r="AR12" s="364">
        <v>0</v>
      </c>
      <c r="AS12" s="364">
        <v>0</v>
      </c>
      <c r="AT12" s="364">
        <v>0</v>
      </c>
      <c r="AU12" s="364">
        <v>0</v>
      </c>
      <c r="AV12" s="364">
        <v>0</v>
      </c>
      <c r="AW12" s="364">
        <v>0</v>
      </c>
      <c r="AX12" s="364">
        <v>0</v>
      </c>
      <c r="AY12" s="364">
        <v>0</v>
      </c>
      <c r="AZ12" s="364">
        <v>0</v>
      </c>
      <c r="BA12" s="364">
        <v>0</v>
      </c>
      <c r="BB12" s="364">
        <v>0</v>
      </c>
      <c r="BC12" s="364">
        <v>0</v>
      </c>
      <c r="BD12" s="364">
        <v>0</v>
      </c>
      <c r="BE12" s="364">
        <v>0</v>
      </c>
      <c r="BF12" s="364">
        <v>50.523846315290903</v>
      </c>
      <c r="BG12" s="364">
        <v>67.600127568241831</v>
      </c>
      <c r="BH12" s="364">
        <v>56.271713196617107</v>
      </c>
      <c r="BI12" s="364">
        <v>45.146659498042609</v>
      </c>
      <c r="BJ12" s="364">
        <v>50.904863809125921</v>
      </c>
      <c r="BK12" s="364">
        <v>65.278804318604031</v>
      </c>
      <c r="BL12" s="364">
        <v>64.698460536405193</v>
      </c>
      <c r="BM12" s="364">
        <v>91.445702553568495</v>
      </c>
      <c r="BN12" s="364">
        <v>0</v>
      </c>
      <c r="BO12" s="364">
        <v>0</v>
      </c>
      <c r="BP12" s="364">
        <v>0</v>
      </c>
      <c r="BQ12" s="364">
        <v>0</v>
      </c>
      <c r="BR12" s="364">
        <v>0</v>
      </c>
      <c r="BS12" s="364">
        <v>0</v>
      </c>
      <c r="BT12" s="364">
        <v>0</v>
      </c>
      <c r="BU12" s="364">
        <v>0</v>
      </c>
      <c r="BV12" s="364">
        <v>0</v>
      </c>
      <c r="BW12" s="364">
        <v>0</v>
      </c>
      <c r="BX12" s="373">
        <v>0</v>
      </c>
      <c r="BY12" s="373">
        <v>0</v>
      </c>
      <c r="BZ12" s="365">
        <v>0</v>
      </c>
    </row>
    <row r="13" spans="1:78" x14ac:dyDescent="0.35">
      <c r="B13" s="331" t="s">
        <v>540</v>
      </c>
      <c r="C13" s="331"/>
      <c r="D13" s="364">
        <v>0</v>
      </c>
      <c r="E13" s="364">
        <v>0</v>
      </c>
      <c r="F13" s="364">
        <v>0</v>
      </c>
      <c r="G13" s="364">
        <v>0</v>
      </c>
      <c r="H13" s="364">
        <v>0</v>
      </c>
      <c r="I13" s="364">
        <v>0</v>
      </c>
      <c r="J13" s="364">
        <v>0</v>
      </c>
      <c r="K13" s="364">
        <v>0</v>
      </c>
      <c r="L13" s="364">
        <v>0</v>
      </c>
      <c r="M13" s="364">
        <v>0</v>
      </c>
      <c r="N13" s="364">
        <v>0</v>
      </c>
      <c r="O13" s="364">
        <v>0</v>
      </c>
      <c r="P13" s="364">
        <v>0</v>
      </c>
      <c r="Q13" s="364">
        <v>0</v>
      </c>
      <c r="R13" s="364">
        <v>0</v>
      </c>
      <c r="S13" s="364">
        <v>0</v>
      </c>
      <c r="T13" s="364">
        <v>0</v>
      </c>
      <c r="U13" s="364">
        <v>0</v>
      </c>
      <c r="V13" s="364">
        <v>0</v>
      </c>
      <c r="W13" s="364">
        <v>0</v>
      </c>
      <c r="X13" s="364">
        <v>0</v>
      </c>
      <c r="Y13" s="364">
        <v>0</v>
      </c>
      <c r="Z13" s="364">
        <v>0</v>
      </c>
      <c r="AA13" s="364">
        <v>0</v>
      </c>
      <c r="AB13" s="364">
        <v>0</v>
      </c>
      <c r="AC13" s="364">
        <v>0</v>
      </c>
      <c r="AD13" s="364">
        <v>0</v>
      </c>
      <c r="AE13" s="364">
        <v>0</v>
      </c>
      <c r="AF13" s="364">
        <v>0</v>
      </c>
      <c r="AG13" s="364">
        <v>0</v>
      </c>
      <c r="AH13" s="364">
        <v>0</v>
      </c>
      <c r="AI13" s="364">
        <v>0</v>
      </c>
      <c r="AJ13" s="364">
        <v>0</v>
      </c>
      <c r="AK13" s="364">
        <v>0</v>
      </c>
      <c r="AL13" s="364">
        <v>0</v>
      </c>
      <c r="AM13" s="364">
        <v>0</v>
      </c>
      <c r="AN13" s="364">
        <v>0</v>
      </c>
      <c r="AO13" s="364">
        <v>0</v>
      </c>
      <c r="AP13" s="364">
        <v>0</v>
      </c>
      <c r="AQ13" s="364">
        <v>0</v>
      </c>
      <c r="AR13" s="364">
        <v>0</v>
      </c>
      <c r="AS13" s="364">
        <v>0</v>
      </c>
      <c r="AT13" s="364">
        <v>0</v>
      </c>
      <c r="AU13" s="364">
        <v>0</v>
      </c>
      <c r="AV13" s="364">
        <v>0</v>
      </c>
      <c r="AW13" s="364">
        <v>0</v>
      </c>
      <c r="AX13" s="364">
        <v>0</v>
      </c>
      <c r="AY13" s="364">
        <v>0</v>
      </c>
      <c r="AZ13" s="364">
        <v>0</v>
      </c>
      <c r="BA13" s="364">
        <v>0</v>
      </c>
      <c r="BB13" s="364">
        <v>0</v>
      </c>
      <c r="BC13" s="364">
        <v>0</v>
      </c>
      <c r="BD13" s="364">
        <v>0</v>
      </c>
      <c r="BE13" s="364">
        <v>0</v>
      </c>
      <c r="BF13" s="364">
        <v>62.2101105380642</v>
      </c>
      <c r="BG13" s="364">
        <v>68.275649441304651</v>
      </c>
      <c r="BH13" s="364">
        <v>57.808570409260732</v>
      </c>
      <c r="BI13" s="364">
        <v>46.23247509629234</v>
      </c>
      <c r="BJ13" s="364">
        <v>55.812251467045776</v>
      </c>
      <c r="BK13" s="364">
        <v>67.240100598079181</v>
      </c>
      <c r="BL13" s="364">
        <v>67.116460880490919</v>
      </c>
      <c r="BM13" s="364">
        <v>41.803749738774179</v>
      </c>
      <c r="BN13" s="364">
        <v>0</v>
      </c>
      <c r="BO13" s="364">
        <v>0</v>
      </c>
      <c r="BP13" s="364">
        <v>0</v>
      </c>
      <c r="BQ13" s="364">
        <v>0</v>
      </c>
      <c r="BR13" s="364">
        <v>0</v>
      </c>
      <c r="BS13" s="364">
        <v>0</v>
      </c>
      <c r="BT13" s="364">
        <v>0</v>
      </c>
      <c r="BU13" s="364">
        <v>0</v>
      </c>
      <c r="BV13" s="364">
        <v>0</v>
      </c>
      <c r="BW13" s="364">
        <v>0</v>
      </c>
      <c r="BX13" s="373">
        <v>0</v>
      </c>
      <c r="BY13" s="373">
        <v>0</v>
      </c>
      <c r="BZ13" s="365">
        <v>0</v>
      </c>
    </row>
    <row r="14" spans="1:78" ht="16" thickBot="1" x14ac:dyDescent="0.4">
      <c r="A14" s="353"/>
      <c r="B14" s="432"/>
      <c r="C14" s="432"/>
      <c r="D14" s="392"/>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3"/>
    </row>
    <row r="15" spans="1:78" x14ac:dyDescent="0.35">
      <c r="A15" s="316"/>
      <c r="B15" s="451"/>
      <c r="C15" s="316"/>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2"/>
      <c r="BW15" s="37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26"/>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359" customWidth="1"/>
    <col min="76" max="78" width="12.7265625" style="316" customWidth="1"/>
    <col min="79" max="16384" width="9.08984375" style="316"/>
  </cols>
  <sheetData>
    <row r="1" spans="1:78" s="314" customFormat="1" ht="25.15" customHeight="1" thickBot="1" x14ac:dyDescent="0.3">
      <c r="A1" s="36" t="s">
        <v>42</v>
      </c>
      <c r="B1" s="37" t="s">
        <v>71</v>
      </c>
      <c r="C1" s="89"/>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3"/>
      <c r="BW1" s="313"/>
      <c r="BX1" s="313"/>
    </row>
    <row r="2" spans="1:78" ht="15.75" customHeight="1" x14ac:dyDescent="0.35">
      <c r="A2" s="40" t="s">
        <v>588</v>
      </c>
      <c r="B2" s="16" t="s">
        <v>541</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ht="26.25" customHeight="1" x14ac:dyDescent="0.35">
      <c r="A4" s="500"/>
      <c r="B4" s="264" t="s">
        <v>542</v>
      </c>
      <c r="C4" s="395"/>
      <c r="D4" s="501">
        <f t="shared" ref="D4:BO4" si="0">SUM(D5,D8,D9)</f>
        <v>0</v>
      </c>
      <c r="E4" s="501">
        <f t="shared" si="0"/>
        <v>0</v>
      </c>
      <c r="F4" s="501">
        <f t="shared" si="0"/>
        <v>0</v>
      </c>
      <c r="G4" s="501">
        <f t="shared" si="0"/>
        <v>0</v>
      </c>
      <c r="H4" s="501">
        <f t="shared" si="0"/>
        <v>0</v>
      </c>
      <c r="I4" s="501">
        <f t="shared" si="0"/>
        <v>0</v>
      </c>
      <c r="J4" s="501">
        <f t="shared" si="0"/>
        <v>0</v>
      </c>
      <c r="K4" s="501">
        <f t="shared" si="0"/>
        <v>0</v>
      </c>
      <c r="L4" s="501">
        <f t="shared" si="0"/>
        <v>0</v>
      </c>
      <c r="M4" s="501">
        <f t="shared" si="0"/>
        <v>0</v>
      </c>
      <c r="N4" s="501">
        <f t="shared" si="0"/>
        <v>0</v>
      </c>
      <c r="O4" s="501">
        <f t="shared" si="0"/>
        <v>0</v>
      </c>
      <c r="P4" s="501">
        <f t="shared" si="0"/>
        <v>0</v>
      </c>
      <c r="Q4" s="501">
        <f t="shared" si="0"/>
        <v>0</v>
      </c>
      <c r="R4" s="501">
        <f t="shared" si="0"/>
        <v>0</v>
      </c>
      <c r="S4" s="501">
        <f t="shared" si="0"/>
        <v>0</v>
      </c>
      <c r="T4" s="501">
        <f t="shared" si="0"/>
        <v>0</v>
      </c>
      <c r="U4" s="501">
        <f t="shared" si="0"/>
        <v>0</v>
      </c>
      <c r="V4" s="501">
        <f t="shared" si="0"/>
        <v>0</v>
      </c>
      <c r="W4" s="501">
        <f t="shared" si="0"/>
        <v>0</v>
      </c>
      <c r="X4" s="501">
        <f t="shared" si="0"/>
        <v>0</v>
      </c>
      <c r="Y4" s="501">
        <f t="shared" si="0"/>
        <v>0</v>
      </c>
      <c r="Z4" s="501">
        <f t="shared" si="0"/>
        <v>0</v>
      </c>
      <c r="AA4" s="501">
        <f t="shared" si="0"/>
        <v>0</v>
      </c>
      <c r="AB4" s="501">
        <f t="shared" si="0"/>
        <v>0</v>
      </c>
      <c r="AC4" s="501">
        <f t="shared" si="0"/>
        <v>0</v>
      </c>
      <c r="AD4" s="501">
        <f t="shared" si="0"/>
        <v>0</v>
      </c>
      <c r="AE4" s="501">
        <f t="shared" si="0"/>
        <v>0</v>
      </c>
      <c r="AF4" s="501">
        <f t="shared" si="0"/>
        <v>0</v>
      </c>
      <c r="AG4" s="501">
        <f t="shared" si="0"/>
        <v>0</v>
      </c>
      <c r="AH4" s="501">
        <f t="shared" si="0"/>
        <v>561</v>
      </c>
      <c r="AI4" s="501">
        <f t="shared" si="0"/>
        <v>624</v>
      </c>
      <c r="AJ4" s="501">
        <f t="shared" si="0"/>
        <v>729</v>
      </c>
      <c r="AK4" s="501">
        <f t="shared" si="0"/>
        <v>924.13</v>
      </c>
      <c r="AL4" s="501">
        <f t="shared" si="0"/>
        <v>941</v>
      </c>
      <c r="AM4" s="501">
        <f t="shared" si="0"/>
        <v>985</v>
      </c>
      <c r="AN4" s="501">
        <f t="shared" si="0"/>
        <v>1189</v>
      </c>
      <c r="AO4" s="501">
        <f t="shared" si="0"/>
        <v>1371</v>
      </c>
      <c r="AP4" s="501">
        <f t="shared" si="0"/>
        <v>1458</v>
      </c>
      <c r="AQ4" s="501">
        <f t="shared" si="0"/>
        <v>1574</v>
      </c>
      <c r="AR4" s="501">
        <f t="shared" si="0"/>
        <v>1853.9770000000001</v>
      </c>
      <c r="AS4" s="501">
        <f t="shared" si="0"/>
        <v>2050.058</v>
      </c>
      <c r="AT4" s="501">
        <f t="shared" si="0"/>
        <v>2305.1849999999999</v>
      </c>
      <c r="AU4" s="501">
        <f t="shared" si="0"/>
        <v>2758</v>
      </c>
      <c r="AV4" s="501">
        <f t="shared" si="0"/>
        <v>3728</v>
      </c>
      <c r="AW4" s="501">
        <f t="shared" si="0"/>
        <v>3939</v>
      </c>
      <c r="AX4" s="501">
        <f t="shared" si="0"/>
        <v>3969</v>
      </c>
      <c r="AY4" s="501">
        <f t="shared" si="0"/>
        <v>3888</v>
      </c>
      <c r="AZ4" s="501">
        <f t="shared" si="0"/>
        <v>3815</v>
      </c>
      <c r="BA4" s="501">
        <f t="shared" si="0"/>
        <v>3773</v>
      </c>
      <c r="BB4" s="501">
        <f t="shared" si="0"/>
        <v>3619</v>
      </c>
      <c r="BC4" s="501">
        <f t="shared" si="0"/>
        <v>3781</v>
      </c>
      <c r="BD4" s="501">
        <f t="shared" si="0"/>
        <v>4095</v>
      </c>
      <c r="BE4" s="501">
        <f t="shared" si="0"/>
        <v>4486</v>
      </c>
      <c r="BF4" s="501">
        <f t="shared" si="0"/>
        <v>4484</v>
      </c>
      <c r="BG4" s="501">
        <f t="shared" si="0"/>
        <v>4851.1851234350615</v>
      </c>
      <c r="BH4" s="501">
        <f t="shared" si="0"/>
        <v>6099.3140000000003</v>
      </c>
      <c r="BI4" s="501">
        <f t="shared" si="0"/>
        <v>6508.5602195999991</v>
      </c>
      <c r="BJ4" s="501">
        <f t="shared" si="0"/>
        <v>6954.7246595999977</v>
      </c>
      <c r="BK4" s="501">
        <f t="shared" si="0"/>
        <v>7455.2028207140329</v>
      </c>
      <c r="BL4" s="501">
        <f t="shared" si="0"/>
        <v>7793.5174822999979</v>
      </c>
      <c r="BM4" s="501">
        <f t="shared" si="0"/>
        <v>8225.126148360001</v>
      </c>
      <c r="BN4" s="501">
        <f t="shared" si="0"/>
        <v>8242.1568431600008</v>
      </c>
      <c r="BO4" s="501">
        <f t="shared" si="0"/>
        <v>8052.1531093099993</v>
      </c>
      <c r="BP4" s="501">
        <f t="shared" ref="BP4:BU4" si="1">SUM(BP5,BP8,BP9)</f>
        <v>7510.8751163199995</v>
      </c>
      <c r="BQ4" s="501">
        <f t="shared" si="1"/>
        <v>7041.5234761999718</v>
      </c>
      <c r="BR4" s="501">
        <f t="shared" si="1"/>
        <v>6576.0799377400017</v>
      </c>
      <c r="BS4" s="501">
        <f t="shared" si="1"/>
        <v>6078.7060508699969</v>
      </c>
      <c r="BT4" s="501">
        <f t="shared" si="1"/>
        <v>5665.5855551100012</v>
      </c>
      <c r="BU4" s="501">
        <f t="shared" si="1"/>
        <v>5380.934012443041</v>
      </c>
      <c r="BV4" s="501">
        <f>SUM(BV5,BV8,BV9)</f>
        <v>5041.5428013939945</v>
      </c>
      <c r="BW4" s="501">
        <f>SUM(BW5,BW8,BW9)</f>
        <v>4837.7691681648794</v>
      </c>
      <c r="BX4" s="502">
        <f>SUM(BX5,BX8,BX9)</f>
        <v>4637.4176111866709</v>
      </c>
      <c r="BY4" s="502">
        <f>SUM(BY5,BY8,BY9)</f>
        <v>4572.5212226305248</v>
      </c>
      <c r="BZ4" s="503">
        <f>SUM(BZ5,BZ8,BZ9)</f>
        <v>4619.8357614276956</v>
      </c>
    </row>
    <row r="5" spans="1:78" s="325" customFormat="1" ht="24" customHeight="1" x14ac:dyDescent="0.35">
      <c r="A5" s="349"/>
      <c r="B5" s="119" t="s">
        <v>543</v>
      </c>
      <c r="C5" s="327"/>
      <c r="D5" s="504">
        <f t="shared" ref="D5:BF5" si="2">SUM(D6:D7)</f>
        <v>0</v>
      </c>
      <c r="E5" s="504">
        <f t="shared" si="2"/>
        <v>0</v>
      </c>
      <c r="F5" s="504">
        <f t="shared" si="2"/>
        <v>0</v>
      </c>
      <c r="G5" s="504">
        <f t="shared" si="2"/>
        <v>0</v>
      </c>
      <c r="H5" s="504">
        <f t="shared" si="2"/>
        <v>0</v>
      </c>
      <c r="I5" s="504">
        <f t="shared" si="2"/>
        <v>0</v>
      </c>
      <c r="J5" s="504">
        <f t="shared" si="2"/>
        <v>0</v>
      </c>
      <c r="K5" s="504">
        <f t="shared" si="2"/>
        <v>0</v>
      </c>
      <c r="L5" s="504">
        <f t="shared" si="2"/>
        <v>0</v>
      </c>
      <c r="M5" s="504">
        <f t="shared" si="2"/>
        <v>0</v>
      </c>
      <c r="N5" s="504">
        <f t="shared" si="2"/>
        <v>0</v>
      </c>
      <c r="O5" s="504">
        <f t="shared" si="2"/>
        <v>0</v>
      </c>
      <c r="P5" s="504">
        <f t="shared" si="2"/>
        <v>0</v>
      </c>
      <c r="Q5" s="504">
        <f t="shared" si="2"/>
        <v>0</v>
      </c>
      <c r="R5" s="504">
        <f t="shared" si="2"/>
        <v>0</v>
      </c>
      <c r="S5" s="504">
        <f t="shared" si="2"/>
        <v>0</v>
      </c>
      <c r="T5" s="504">
        <f t="shared" si="2"/>
        <v>0</v>
      </c>
      <c r="U5" s="504">
        <f t="shared" si="2"/>
        <v>0</v>
      </c>
      <c r="V5" s="504">
        <f t="shared" si="2"/>
        <v>0</v>
      </c>
      <c r="W5" s="504">
        <f t="shared" si="2"/>
        <v>0</v>
      </c>
      <c r="X5" s="504">
        <f t="shared" si="2"/>
        <v>0</v>
      </c>
      <c r="Y5" s="504">
        <f t="shared" si="2"/>
        <v>0</v>
      </c>
      <c r="Z5" s="504">
        <f t="shared" si="2"/>
        <v>0</v>
      </c>
      <c r="AA5" s="504">
        <f t="shared" si="2"/>
        <v>0</v>
      </c>
      <c r="AB5" s="504">
        <f t="shared" si="2"/>
        <v>0</v>
      </c>
      <c r="AC5" s="504">
        <f t="shared" si="2"/>
        <v>0</v>
      </c>
      <c r="AD5" s="504">
        <f t="shared" si="2"/>
        <v>0</v>
      </c>
      <c r="AE5" s="504">
        <f t="shared" si="2"/>
        <v>0</v>
      </c>
      <c r="AF5" s="504">
        <f t="shared" si="2"/>
        <v>0</v>
      </c>
      <c r="AG5" s="504">
        <f t="shared" si="2"/>
        <v>0</v>
      </c>
      <c r="AH5" s="504">
        <f t="shared" si="2"/>
        <v>0</v>
      </c>
      <c r="AI5" s="504">
        <f t="shared" si="2"/>
        <v>0</v>
      </c>
      <c r="AJ5" s="504">
        <f t="shared" si="2"/>
        <v>0</v>
      </c>
      <c r="AK5" s="504">
        <f t="shared" si="2"/>
        <v>0</v>
      </c>
      <c r="AL5" s="504">
        <f t="shared" si="2"/>
        <v>0</v>
      </c>
      <c r="AM5" s="504">
        <f t="shared" si="2"/>
        <v>0</v>
      </c>
      <c r="AN5" s="504">
        <f t="shared" si="2"/>
        <v>0</v>
      </c>
      <c r="AO5" s="504">
        <f t="shared" si="2"/>
        <v>0</v>
      </c>
      <c r="AP5" s="504">
        <f t="shared" si="2"/>
        <v>0</v>
      </c>
      <c r="AQ5" s="504">
        <f t="shared" si="2"/>
        <v>0</v>
      </c>
      <c r="AR5" s="504">
        <f t="shared" si="2"/>
        <v>0</v>
      </c>
      <c r="AS5" s="504">
        <f t="shared" si="2"/>
        <v>0</v>
      </c>
      <c r="AT5" s="504">
        <f t="shared" si="2"/>
        <v>0</v>
      </c>
      <c r="AU5" s="504">
        <f t="shared" si="2"/>
        <v>0</v>
      </c>
      <c r="AV5" s="504">
        <f t="shared" si="2"/>
        <v>0</v>
      </c>
      <c r="AW5" s="504">
        <f t="shared" si="2"/>
        <v>0</v>
      </c>
      <c r="AX5" s="504">
        <f t="shared" si="2"/>
        <v>0</v>
      </c>
      <c r="AY5" s="504">
        <f t="shared" si="2"/>
        <v>0</v>
      </c>
      <c r="AZ5" s="504">
        <f t="shared" si="2"/>
        <v>0</v>
      </c>
      <c r="BA5" s="504">
        <f t="shared" si="2"/>
        <v>0</v>
      </c>
      <c r="BB5" s="504">
        <f t="shared" si="2"/>
        <v>0</v>
      </c>
      <c r="BC5" s="504">
        <f t="shared" si="2"/>
        <v>0</v>
      </c>
      <c r="BD5" s="504">
        <f t="shared" si="2"/>
        <v>0</v>
      </c>
      <c r="BE5" s="504">
        <f t="shared" si="2"/>
        <v>0</v>
      </c>
      <c r="BF5" s="504">
        <f t="shared" si="2"/>
        <v>0</v>
      </c>
      <c r="BG5" s="504">
        <f>SUM(BG6:BG7)</f>
        <v>2336.1031234350612</v>
      </c>
      <c r="BH5" s="504">
        <f t="shared" ref="BH5:BZ5" si="3">SUM(BH6:BH7)</f>
        <v>5970.616</v>
      </c>
      <c r="BI5" s="504">
        <f t="shared" si="3"/>
        <v>6426.2752195999992</v>
      </c>
      <c r="BJ5" s="504">
        <f t="shared" si="3"/>
        <v>6868.5436595999981</v>
      </c>
      <c r="BK5" s="504">
        <f t="shared" si="3"/>
        <v>7367.1248207140325</v>
      </c>
      <c r="BL5" s="504">
        <f t="shared" si="3"/>
        <v>7703.3184822999983</v>
      </c>
      <c r="BM5" s="504">
        <f t="shared" si="3"/>
        <v>8128.8851483600001</v>
      </c>
      <c r="BN5" s="504">
        <f t="shared" si="3"/>
        <v>8242.1568431600008</v>
      </c>
      <c r="BO5" s="504">
        <f t="shared" si="3"/>
        <v>8052.1531093099993</v>
      </c>
      <c r="BP5" s="504">
        <f t="shared" si="3"/>
        <v>7510.8751163199995</v>
      </c>
      <c r="BQ5" s="504">
        <f t="shared" si="3"/>
        <v>7041.5234761999718</v>
      </c>
      <c r="BR5" s="504">
        <f t="shared" si="3"/>
        <v>6576.0799377400017</v>
      </c>
      <c r="BS5" s="504">
        <f t="shared" si="3"/>
        <v>6078.7060508699969</v>
      </c>
      <c r="BT5" s="504">
        <f t="shared" si="3"/>
        <v>5665.5855551100012</v>
      </c>
      <c r="BU5" s="504">
        <f t="shared" si="3"/>
        <v>5380.934012443041</v>
      </c>
      <c r="BV5" s="504">
        <f t="shared" si="3"/>
        <v>5041.5428013939945</v>
      </c>
      <c r="BW5" s="504">
        <f t="shared" si="3"/>
        <v>4837.7691681648794</v>
      </c>
      <c r="BX5" s="505">
        <f t="shared" si="3"/>
        <v>4637.4176111866709</v>
      </c>
      <c r="BY5" s="505">
        <f t="shared" si="3"/>
        <v>4572.5212226305248</v>
      </c>
      <c r="BZ5" s="506">
        <f t="shared" si="3"/>
        <v>4619.8357614276956</v>
      </c>
    </row>
    <row r="6" spans="1:78" x14ac:dyDescent="0.35">
      <c r="B6" s="265" t="s">
        <v>544</v>
      </c>
      <c r="C6" s="119"/>
      <c r="D6" s="507">
        <v>0</v>
      </c>
      <c r="E6" s="507">
        <v>0</v>
      </c>
      <c r="F6" s="507">
        <v>0</v>
      </c>
      <c r="G6" s="507">
        <v>0</v>
      </c>
      <c r="H6" s="507">
        <v>0</v>
      </c>
      <c r="I6" s="507">
        <v>0</v>
      </c>
      <c r="J6" s="507">
        <v>0</v>
      </c>
      <c r="K6" s="507">
        <v>0</v>
      </c>
      <c r="L6" s="507">
        <v>0</v>
      </c>
      <c r="M6" s="507">
        <v>0</v>
      </c>
      <c r="N6" s="507">
        <v>0</v>
      </c>
      <c r="O6" s="507">
        <v>0</v>
      </c>
      <c r="P6" s="507">
        <v>0</v>
      </c>
      <c r="Q6" s="507">
        <v>0</v>
      </c>
      <c r="R6" s="507">
        <v>0</v>
      </c>
      <c r="S6" s="507">
        <v>0</v>
      </c>
      <c r="T6" s="507">
        <v>0</v>
      </c>
      <c r="U6" s="507">
        <v>0</v>
      </c>
      <c r="V6" s="507">
        <v>0</v>
      </c>
      <c r="W6" s="507">
        <v>0</v>
      </c>
      <c r="X6" s="507">
        <v>0</v>
      </c>
      <c r="Y6" s="507">
        <v>0</v>
      </c>
      <c r="Z6" s="507">
        <v>0</v>
      </c>
      <c r="AA6" s="507">
        <v>0</v>
      </c>
      <c r="AB6" s="507">
        <v>0</v>
      </c>
      <c r="AC6" s="507">
        <v>0</v>
      </c>
      <c r="AD6" s="507">
        <v>0</v>
      </c>
      <c r="AE6" s="507">
        <v>0</v>
      </c>
      <c r="AF6" s="507">
        <v>0</v>
      </c>
      <c r="AG6" s="507">
        <v>0</v>
      </c>
      <c r="AH6" s="507">
        <v>0</v>
      </c>
      <c r="AI6" s="507">
        <v>0</v>
      </c>
      <c r="AJ6" s="507">
        <v>0</v>
      </c>
      <c r="AK6" s="507">
        <v>0</v>
      </c>
      <c r="AL6" s="507">
        <v>0</v>
      </c>
      <c r="AM6" s="507">
        <v>0</v>
      </c>
      <c r="AN6" s="507">
        <v>0</v>
      </c>
      <c r="AO6" s="507">
        <v>0</v>
      </c>
      <c r="AP6" s="507">
        <v>0</v>
      </c>
      <c r="AQ6" s="507">
        <v>0</v>
      </c>
      <c r="AR6" s="507">
        <v>0</v>
      </c>
      <c r="AS6" s="507">
        <v>0</v>
      </c>
      <c r="AT6" s="507">
        <v>0</v>
      </c>
      <c r="AU6" s="507">
        <v>0</v>
      </c>
      <c r="AV6" s="507">
        <v>0</v>
      </c>
      <c r="AW6" s="507">
        <v>0</v>
      </c>
      <c r="AX6" s="507">
        <v>0</v>
      </c>
      <c r="AY6" s="507">
        <v>0</v>
      </c>
      <c r="AZ6" s="507">
        <v>0</v>
      </c>
      <c r="BA6" s="507">
        <v>0</v>
      </c>
      <c r="BB6" s="507">
        <v>0</v>
      </c>
      <c r="BC6" s="507">
        <v>0</v>
      </c>
      <c r="BD6" s="507">
        <v>0</v>
      </c>
      <c r="BE6" s="507">
        <v>0</v>
      </c>
      <c r="BF6" s="507">
        <v>0</v>
      </c>
      <c r="BG6" s="507">
        <v>2014.2471386050611</v>
      </c>
      <c r="BH6" s="507">
        <v>5015.7</v>
      </c>
      <c r="BI6" s="507">
        <v>5423.7671116726178</v>
      </c>
      <c r="BJ6" s="507">
        <v>5757.8360123012462</v>
      </c>
      <c r="BK6" s="507">
        <v>6177.3624194595423</v>
      </c>
      <c r="BL6" s="507">
        <v>6490.1720590102777</v>
      </c>
      <c r="BM6" s="507">
        <v>6915.0678474402721</v>
      </c>
      <c r="BN6" s="507">
        <v>6948.1568948414524</v>
      </c>
      <c r="BO6" s="507">
        <v>6809.6169528651753</v>
      </c>
      <c r="BP6" s="507">
        <v>6513.1149729962708</v>
      </c>
      <c r="BQ6" s="507">
        <v>6130.2807911553373</v>
      </c>
      <c r="BR6" s="507">
        <v>5797.0775256391153</v>
      </c>
      <c r="BS6" s="507">
        <v>5456.4313031955053</v>
      </c>
      <c r="BT6" s="507">
        <v>5223.6423743531514</v>
      </c>
      <c r="BU6" s="507">
        <v>4951.9493782434865</v>
      </c>
      <c r="BV6" s="507">
        <v>4638.5199669953918</v>
      </c>
      <c r="BW6" s="507">
        <v>4460.3498297154947</v>
      </c>
      <c r="BX6" s="508">
        <v>4285.0458767180007</v>
      </c>
      <c r="BY6" s="508">
        <v>4232.7556357533067</v>
      </c>
      <c r="BZ6" s="509">
        <v>4284.0471834101136</v>
      </c>
    </row>
    <row r="7" spans="1:78" x14ac:dyDescent="0.35">
      <c r="A7" s="316"/>
      <c r="B7" s="97" t="s">
        <v>545</v>
      </c>
      <c r="C7" s="61"/>
      <c r="D7" s="507">
        <v>0</v>
      </c>
      <c r="E7" s="507">
        <v>0</v>
      </c>
      <c r="F7" s="507">
        <v>0</v>
      </c>
      <c r="G7" s="507">
        <v>0</v>
      </c>
      <c r="H7" s="507">
        <v>0</v>
      </c>
      <c r="I7" s="507">
        <v>0</v>
      </c>
      <c r="J7" s="507">
        <v>0</v>
      </c>
      <c r="K7" s="507">
        <v>0</v>
      </c>
      <c r="L7" s="507">
        <v>0</v>
      </c>
      <c r="M7" s="507">
        <v>0</v>
      </c>
      <c r="N7" s="507">
        <v>0</v>
      </c>
      <c r="O7" s="507">
        <v>0</v>
      </c>
      <c r="P7" s="507">
        <v>0</v>
      </c>
      <c r="Q7" s="507">
        <v>0</v>
      </c>
      <c r="R7" s="507">
        <v>0</v>
      </c>
      <c r="S7" s="507">
        <v>0</v>
      </c>
      <c r="T7" s="507">
        <v>0</v>
      </c>
      <c r="U7" s="507">
        <v>0</v>
      </c>
      <c r="V7" s="507">
        <v>0</v>
      </c>
      <c r="W7" s="507">
        <v>0</v>
      </c>
      <c r="X7" s="507">
        <v>0</v>
      </c>
      <c r="Y7" s="507">
        <v>0</v>
      </c>
      <c r="Z7" s="507">
        <v>0</v>
      </c>
      <c r="AA7" s="507">
        <v>0</v>
      </c>
      <c r="AB7" s="507">
        <v>0</v>
      </c>
      <c r="AC7" s="507">
        <v>0</v>
      </c>
      <c r="AD7" s="507">
        <v>0</v>
      </c>
      <c r="AE7" s="507">
        <v>0</v>
      </c>
      <c r="AF7" s="507">
        <v>0</v>
      </c>
      <c r="AG7" s="507">
        <v>0</v>
      </c>
      <c r="AH7" s="507">
        <v>0</v>
      </c>
      <c r="AI7" s="507">
        <v>0</v>
      </c>
      <c r="AJ7" s="507">
        <v>0</v>
      </c>
      <c r="AK7" s="507">
        <v>0</v>
      </c>
      <c r="AL7" s="507">
        <v>0</v>
      </c>
      <c r="AM7" s="507">
        <v>0</v>
      </c>
      <c r="AN7" s="507">
        <v>0</v>
      </c>
      <c r="AO7" s="507">
        <v>0</v>
      </c>
      <c r="AP7" s="507">
        <v>0</v>
      </c>
      <c r="AQ7" s="507">
        <v>0</v>
      </c>
      <c r="AR7" s="507">
        <v>0</v>
      </c>
      <c r="AS7" s="507">
        <v>0</v>
      </c>
      <c r="AT7" s="507">
        <v>0</v>
      </c>
      <c r="AU7" s="507">
        <v>0</v>
      </c>
      <c r="AV7" s="507">
        <v>0</v>
      </c>
      <c r="AW7" s="507">
        <v>0</v>
      </c>
      <c r="AX7" s="507">
        <v>0</v>
      </c>
      <c r="AY7" s="507">
        <v>0</v>
      </c>
      <c r="AZ7" s="507">
        <v>0</v>
      </c>
      <c r="BA7" s="507">
        <v>0</v>
      </c>
      <c r="BB7" s="507">
        <v>0</v>
      </c>
      <c r="BC7" s="507">
        <v>0</v>
      </c>
      <c r="BD7" s="507">
        <v>0</v>
      </c>
      <c r="BE7" s="507">
        <v>0</v>
      </c>
      <c r="BF7" s="507">
        <v>0</v>
      </c>
      <c r="BG7" s="507">
        <v>321.85598482999995</v>
      </c>
      <c r="BH7" s="507">
        <v>954.91600000000017</v>
      </c>
      <c r="BI7" s="507">
        <v>1002.5081079273812</v>
      </c>
      <c r="BJ7" s="507">
        <v>1110.7076472987521</v>
      </c>
      <c r="BK7" s="507">
        <v>1189.7624012544898</v>
      </c>
      <c r="BL7" s="507">
        <v>1213.1464232897204</v>
      </c>
      <c r="BM7" s="507">
        <v>1213.8173009197278</v>
      </c>
      <c r="BN7" s="507">
        <v>1293.9999483185484</v>
      </c>
      <c r="BO7" s="507">
        <v>1242.536156444824</v>
      </c>
      <c r="BP7" s="507">
        <v>997.76014332372893</v>
      </c>
      <c r="BQ7" s="507">
        <v>911.24268504463487</v>
      </c>
      <c r="BR7" s="507">
        <v>779.00241210088666</v>
      </c>
      <c r="BS7" s="507">
        <v>622.27474767449189</v>
      </c>
      <c r="BT7" s="507">
        <v>441.94318075685032</v>
      </c>
      <c r="BU7" s="507">
        <v>428.98463419955425</v>
      </c>
      <c r="BV7" s="507">
        <v>403.0228343986023</v>
      </c>
      <c r="BW7" s="507">
        <v>377.41933844938433</v>
      </c>
      <c r="BX7" s="508">
        <v>352.37173446867041</v>
      </c>
      <c r="BY7" s="508">
        <v>339.76558687721791</v>
      </c>
      <c r="BZ7" s="509">
        <v>335.78857801758221</v>
      </c>
    </row>
    <row r="8" spans="1:78" ht="31" x14ac:dyDescent="0.35">
      <c r="B8" s="463" t="s">
        <v>546</v>
      </c>
      <c r="C8" s="119"/>
      <c r="D8" s="504">
        <v>0</v>
      </c>
      <c r="E8" s="504">
        <v>0</v>
      </c>
      <c r="F8" s="504">
        <v>0</v>
      </c>
      <c r="G8" s="504">
        <v>0</v>
      </c>
      <c r="H8" s="504">
        <v>0</v>
      </c>
      <c r="I8" s="504">
        <v>0</v>
      </c>
      <c r="J8" s="504">
        <v>0</v>
      </c>
      <c r="K8" s="504">
        <v>0</v>
      </c>
      <c r="L8" s="504">
        <v>0</v>
      </c>
      <c r="M8" s="504">
        <v>0</v>
      </c>
      <c r="N8" s="504">
        <v>0</v>
      </c>
      <c r="O8" s="504">
        <v>0</v>
      </c>
      <c r="P8" s="504">
        <v>0</v>
      </c>
      <c r="Q8" s="504">
        <v>0</v>
      </c>
      <c r="R8" s="504">
        <v>0</v>
      </c>
      <c r="S8" s="504">
        <v>0</v>
      </c>
      <c r="T8" s="504">
        <v>0</v>
      </c>
      <c r="U8" s="504">
        <v>0</v>
      </c>
      <c r="V8" s="504">
        <v>0</v>
      </c>
      <c r="W8" s="504">
        <v>0</v>
      </c>
      <c r="X8" s="504">
        <v>0</v>
      </c>
      <c r="Y8" s="504">
        <v>0</v>
      </c>
      <c r="Z8" s="504">
        <v>0</v>
      </c>
      <c r="AA8" s="504">
        <v>0</v>
      </c>
      <c r="AB8" s="504">
        <v>0</v>
      </c>
      <c r="AC8" s="504">
        <v>0</v>
      </c>
      <c r="AD8" s="504">
        <v>0</v>
      </c>
      <c r="AE8" s="504">
        <v>0</v>
      </c>
      <c r="AF8" s="504">
        <v>0</v>
      </c>
      <c r="AG8" s="504">
        <v>0</v>
      </c>
      <c r="AH8" s="504">
        <v>0</v>
      </c>
      <c r="AI8" s="504">
        <v>0</v>
      </c>
      <c r="AJ8" s="504">
        <v>0</v>
      </c>
      <c r="AK8" s="504">
        <v>0</v>
      </c>
      <c r="AL8" s="504">
        <v>0</v>
      </c>
      <c r="AM8" s="504">
        <v>0</v>
      </c>
      <c r="AN8" s="504">
        <v>0</v>
      </c>
      <c r="AO8" s="504">
        <v>0</v>
      </c>
      <c r="AP8" s="504">
        <v>0</v>
      </c>
      <c r="AQ8" s="504">
        <v>0</v>
      </c>
      <c r="AR8" s="504">
        <v>1853.9770000000001</v>
      </c>
      <c r="AS8" s="504">
        <v>2050.058</v>
      </c>
      <c r="AT8" s="504">
        <v>2305.1849999999999</v>
      </c>
      <c r="AU8" s="504">
        <v>2758</v>
      </c>
      <c r="AV8" s="504">
        <v>3728</v>
      </c>
      <c r="AW8" s="504">
        <v>3939</v>
      </c>
      <c r="AX8" s="504">
        <v>3969</v>
      </c>
      <c r="AY8" s="504">
        <v>3888</v>
      </c>
      <c r="AZ8" s="504">
        <v>3815</v>
      </c>
      <c r="BA8" s="504">
        <v>3773</v>
      </c>
      <c r="BB8" s="504">
        <v>3619</v>
      </c>
      <c r="BC8" s="504">
        <v>3781</v>
      </c>
      <c r="BD8" s="504">
        <v>4095</v>
      </c>
      <c r="BE8" s="504">
        <v>4486</v>
      </c>
      <c r="BF8" s="504">
        <v>4484</v>
      </c>
      <c r="BG8" s="504">
        <v>2515.0819999999999</v>
      </c>
      <c r="BH8" s="504">
        <v>128.69800000000001</v>
      </c>
      <c r="BI8" s="504">
        <v>82.284999999999997</v>
      </c>
      <c r="BJ8" s="504">
        <v>86.180999999999997</v>
      </c>
      <c r="BK8" s="504">
        <v>88.078000000000003</v>
      </c>
      <c r="BL8" s="504">
        <v>90.198999999999998</v>
      </c>
      <c r="BM8" s="504">
        <v>96.241</v>
      </c>
      <c r="BN8" s="504">
        <v>0</v>
      </c>
      <c r="BO8" s="504">
        <v>0</v>
      </c>
      <c r="BP8" s="504">
        <v>0</v>
      </c>
      <c r="BQ8" s="504">
        <v>0</v>
      </c>
      <c r="BR8" s="504">
        <v>0</v>
      </c>
      <c r="BS8" s="504">
        <v>0</v>
      </c>
      <c r="BT8" s="504">
        <v>0</v>
      </c>
      <c r="BU8" s="504">
        <v>0</v>
      </c>
      <c r="BV8" s="504">
        <v>0</v>
      </c>
      <c r="BW8" s="504">
        <v>0</v>
      </c>
      <c r="BX8" s="505">
        <v>0</v>
      </c>
      <c r="BY8" s="505">
        <v>0</v>
      </c>
      <c r="BZ8" s="506">
        <v>0</v>
      </c>
    </row>
    <row r="9" spans="1:78" s="510" customFormat="1" ht="35.25" customHeight="1" thickBot="1" x14ac:dyDescent="0.3">
      <c r="B9" s="382" t="s">
        <v>547</v>
      </c>
      <c r="C9" s="511"/>
      <c r="D9" s="512">
        <v>0</v>
      </c>
      <c r="E9" s="512">
        <v>0</v>
      </c>
      <c r="F9" s="512">
        <v>0</v>
      </c>
      <c r="G9" s="512">
        <v>0</v>
      </c>
      <c r="H9" s="512">
        <v>0</v>
      </c>
      <c r="I9" s="512">
        <v>0</v>
      </c>
      <c r="J9" s="512">
        <v>0</v>
      </c>
      <c r="K9" s="512">
        <v>0</v>
      </c>
      <c r="L9" s="512">
        <v>0</v>
      </c>
      <c r="M9" s="512">
        <v>0</v>
      </c>
      <c r="N9" s="512">
        <v>0</v>
      </c>
      <c r="O9" s="512">
        <v>0</v>
      </c>
      <c r="P9" s="512">
        <v>0</v>
      </c>
      <c r="Q9" s="512">
        <v>0</v>
      </c>
      <c r="R9" s="512">
        <v>0</v>
      </c>
      <c r="S9" s="512">
        <v>0</v>
      </c>
      <c r="T9" s="512">
        <v>0</v>
      </c>
      <c r="U9" s="512">
        <v>0</v>
      </c>
      <c r="V9" s="512">
        <v>0</v>
      </c>
      <c r="W9" s="512">
        <v>0</v>
      </c>
      <c r="X9" s="512">
        <v>0</v>
      </c>
      <c r="Y9" s="512">
        <v>0</v>
      </c>
      <c r="Z9" s="512">
        <v>0</v>
      </c>
      <c r="AA9" s="512">
        <v>0</v>
      </c>
      <c r="AB9" s="512">
        <v>0</v>
      </c>
      <c r="AC9" s="512">
        <v>0</v>
      </c>
      <c r="AD9" s="512">
        <v>0</v>
      </c>
      <c r="AE9" s="512">
        <v>0</v>
      </c>
      <c r="AF9" s="512">
        <v>0</v>
      </c>
      <c r="AG9" s="512">
        <v>0</v>
      </c>
      <c r="AH9" s="512">
        <v>561</v>
      </c>
      <c r="AI9" s="512">
        <v>624</v>
      </c>
      <c r="AJ9" s="512">
        <v>729</v>
      </c>
      <c r="AK9" s="512">
        <v>924.13</v>
      </c>
      <c r="AL9" s="512">
        <v>941</v>
      </c>
      <c r="AM9" s="512">
        <v>985</v>
      </c>
      <c r="AN9" s="512">
        <v>1189</v>
      </c>
      <c r="AO9" s="512">
        <v>1371</v>
      </c>
      <c r="AP9" s="512">
        <v>1458</v>
      </c>
      <c r="AQ9" s="512">
        <v>1574</v>
      </c>
      <c r="AR9" s="512">
        <v>0</v>
      </c>
      <c r="AS9" s="512">
        <v>0</v>
      </c>
      <c r="AT9" s="512">
        <v>0</v>
      </c>
      <c r="AU9" s="512">
        <v>0</v>
      </c>
      <c r="AV9" s="512">
        <v>0</v>
      </c>
      <c r="AW9" s="512">
        <v>0</v>
      </c>
      <c r="AX9" s="512">
        <v>0</v>
      </c>
      <c r="AY9" s="512">
        <v>0</v>
      </c>
      <c r="AZ9" s="512">
        <v>0</v>
      </c>
      <c r="BA9" s="512">
        <v>0</v>
      </c>
      <c r="BB9" s="512">
        <v>0</v>
      </c>
      <c r="BC9" s="512">
        <v>0</v>
      </c>
      <c r="BD9" s="512">
        <v>0</v>
      </c>
      <c r="BE9" s="512">
        <v>0</v>
      </c>
      <c r="BF9" s="512">
        <v>0</v>
      </c>
      <c r="BG9" s="512">
        <v>0</v>
      </c>
      <c r="BH9" s="512">
        <v>0</v>
      </c>
      <c r="BI9" s="512">
        <v>0</v>
      </c>
      <c r="BJ9" s="512">
        <v>0</v>
      </c>
      <c r="BK9" s="512">
        <v>0</v>
      </c>
      <c r="BL9" s="512">
        <v>0</v>
      </c>
      <c r="BM9" s="512">
        <v>0</v>
      </c>
      <c r="BN9" s="512">
        <v>0</v>
      </c>
      <c r="BO9" s="512">
        <v>0</v>
      </c>
      <c r="BP9" s="512">
        <v>0</v>
      </c>
      <c r="BQ9" s="512">
        <v>0</v>
      </c>
      <c r="BR9" s="512">
        <v>0</v>
      </c>
      <c r="BS9" s="512">
        <v>0</v>
      </c>
      <c r="BT9" s="512">
        <v>0</v>
      </c>
      <c r="BU9" s="512">
        <v>0</v>
      </c>
      <c r="BV9" s="512">
        <v>0</v>
      </c>
      <c r="BW9" s="512">
        <v>0</v>
      </c>
      <c r="BX9" s="512">
        <v>0</v>
      </c>
      <c r="BY9" s="512">
        <v>0</v>
      </c>
      <c r="BZ9" s="513">
        <v>0</v>
      </c>
    </row>
    <row r="10" spans="1:78" ht="26.25" customHeight="1" x14ac:dyDescent="0.35">
      <c r="A10" s="346"/>
      <c r="B10" s="264" t="s">
        <v>548</v>
      </c>
      <c r="D10" s="42" t="s">
        <v>619</v>
      </c>
      <c r="E10" s="42" t="s">
        <v>620</v>
      </c>
      <c r="F10" s="42" t="s">
        <v>621</v>
      </c>
      <c r="G10" s="42" t="s">
        <v>622</v>
      </c>
      <c r="H10" s="42" t="s">
        <v>623</v>
      </c>
      <c r="I10" s="42" t="s">
        <v>624</v>
      </c>
      <c r="J10" s="42" t="s">
        <v>625</v>
      </c>
      <c r="K10" s="42" t="s">
        <v>626</v>
      </c>
      <c r="L10" s="42" t="s">
        <v>627</v>
      </c>
      <c r="M10" s="42" t="s">
        <v>628</v>
      </c>
      <c r="N10" s="42" t="s">
        <v>629</v>
      </c>
      <c r="O10" s="42" t="s">
        <v>630</v>
      </c>
      <c r="P10" s="42" t="s">
        <v>631</v>
      </c>
      <c r="Q10" s="42" t="s">
        <v>632</v>
      </c>
      <c r="R10" s="42" t="s">
        <v>633</v>
      </c>
      <c r="S10" s="42" t="s">
        <v>634</v>
      </c>
      <c r="T10" s="42" t="s">
        <v>635</v>
      </c>
      <c r="U10" s="42" t="s">
        <v>636</v>
      </c>
      <c r="V10" s="42" t="s">
        <v>637</v>
      </c>
      <c r="W10" s="42" t="s">
        <v>638</v>
      </c>
      <c r="X10" s="42" t="s">
        <v>639</v>
      </c>
      <c r="Y10" s="42" t="s">
        <v>640</v>
      </c>
      <c r="Z10" s="42" t="s">
        <v>641</v>
      </c>
      <c r="AA10" s="42" t="s">
        <v>642</v>
      </c>
      <c r="AB10" s="42" t="s">
        <v>643</v>
      </c>
      <c r="AC10" s="42" t="s">
        <v>644</v>
      </c>
      <c r="AD10" s="42" t="s">
        <v>645</v>
      </c>
      <c r="AE10" s="42" t="s">
        <v>646</v>
      </c>
      <c r="AF10" s="42" t="s">
        <v>647</v>
      </c>
      <c r="AG10" s="42" t="s">
        <v>648</v>
      </c>
      <c r="AH10" s="42" t="s">
        <v>649</v>
      </c>
      <c r="AI10" s="42" t="s">
        <v>650</v>
      </c>
      <c r="AJ10" s="42" t="s">
        <v>651</v>
      </c>
      <c r="AK10" s="42" t="s">
        <v>652</v>
      </c>
      <c r="AL10" s="42" t="s">
        <v>653</v>
      </c>
      <c r="AM10" s="42" t="s">
        <v>654</v>
      </c>
      <c r="AN10" s="42" t="s">
        <v>655</v>
      </c>
      <c r="AO10" s="42" t="s">
        <v>656</v>
      </c>
      <c r="AP10" s="42" t="s">
        <v>657</v>
      </c>
      <c r="AQ10" s="42" t="s">
        <v>658</v>
      </c>
      <c r="AR10" s="42" t="s">
        <v>659</v>
      </c>
      <c r="AS10" s="42" t="s">
        <v>660</v>
      </c>
      <c r="AT10" s="42" t="s">
        <v>661</v>
      </c>
      <c r="AU10" s="42" t="s">
        <v>662</v>
      </c>
      <c r="AV10" s="42" t="s">
        <v>663</v>
      </c>
      <c r="AW10" s="42" t="s">
        <v>664</v>
      </c>
      <c r="AX10" s="42" t="s">
        <v>665</v>
      </c>
      <c r="AY10" s="42" t="s">
        <v>589</v>
      </c>
      <c r="AZ10" s="42" t="s">
        <v>590</v>
      </c>
      <c r="BA10" s="42" t="s">
        <v>591</v>
      </c>
      <c r="BB10" s="42" t="s">
        <v>592</v>
      </c>
      <c r="BC10" s="42" t="s">
        <v>593</v>
      </c>
      <c r="BD10" s="42" t="s">
        <v>594</v>
      </c>
      <c r="BE10" s="42" t="s">
        <v>595</v>
      </c>
      <c r="BF10" s="42" t="s">
        <v>596</v>
      </c>
      <c r="BG10" s="42" t="s">
        <v>597</v>
      </c>
      <c r="BH10" s="42" t="s">
        <v>598</v>
      </c>
      <c r="BI10" s="42" t="s">
        <v>599</v>
      </c>
      <c r="BJ10" s="42" t="s">
        <v>600</v>
      </c>
      <c r="BK10" s="42" t="s">
        <v>601</v>
      </c>
      <c r="BL10" s="42" t="s">
        <v>602</v>
      </c>
      <c r="BM10" s="42" t="s">
        <v>603</v>
      </c>
      <c r="BN10" s="42" t="s">
        <v>604</v>
      </c>
      <c r="BO10" s="42" t="s">
        <v>605</v>
      </c>
      <c r="BP10" s="42" t="s">
        <v>606</v>
      </c>
      <c r="BQ10" s="42" t="s">
        <v>607</v>
      </c>
      <c r="BR10" s="42" t="s">
        <v>608</v>
      </c>
      <c r="BS10" s="42" t="s">
        <v>609</v>
      </c>
      <c r="BT10" s="42" t="s">
        <v>610</v>
      </c>
      <c r="BU10" s="42" t="s">
        <v>611</v>
      </c>
      <c r="BV10" s="42" t="s">
        <v>612</v>
      </c>
      <c r="BW10" s="42" t="s">
        <v>613</v>
      </c>
      <c r="BX10" s="42" t="s">
        <v>614</v>
      </c>
      <c r="BY10" s="42" t="s">
        <v>615</v>
      </c>
      <c r="BZ10" s="43" t="s">
        <v>616</v>
      </c>
    </row>
    <row r="11" spans="1:78" x14ac:dyDescent="0.35">
      <c r="A11" s="346"/>
      <c r="B11" s="514" t="s">
        <v>222</v>
      </c>
      <c r="C11" s="371"/>
      <c r="D11" s="279" t="s">
        <v>617</v>
      </c>
      <c r="E11" s="279" t="s">
        <v>617</v>
      </c>
      <c r="F11" s="279" t="s">
        <v>617</v>
      </c>
      <c r="G11" s="279" t="s">
        <v>617</v>
      </c>
      <c r="H11" s="279" t="s">
        <v>617</v>
      </c>
      <c r="I11" s="279" t="s">
        <v>617</v>
      </c>
      <c r="J11" s="279" t="s">
        <v>617</v>
      </c>
      <c r="K11" s="279" t="s">
        <v>617</v>
      </c>
      <c r="L11" s="279" t="s">
        <v>617</v>
      </c>
      <c r="M11" s="279" t="s">
        <v>617</v>
      </c>
      <c r="N11" s="279" t="s">
        <v>617</v>
      </c>
      <c r="O11" s="279" t="s">
        <v>617</v>
      </c>
      <c r="P11" s="279" t="s">
        <v>617</v>
      </c>
      <c r="Q11" s="279" t="s">
        <v>617</v>
      </c>
      <c r="R11" s="279" t="s">
        <v>617</v>
      </c>
      <c r="S11" s="279" t="s">
        <v>617</v>
      </c>
      <c r="T11" s="279" t="s">
        <v>617</v>
      </c>
      <c r="U11" s="279" t="s">
        <v>617</v>
      </c>
      <c r="V11" s="279" t="s">
        <v>617</v>
      </c>
      <c r="W11" s="279" t="s">
        <v>617</v>
      </c>
      <c r="X11" s="279" t="s">
        <v>617</v>
      </c>
      <c r="Y11" s="279" t="s">
        <v>617</v>
      </c>
      <c r="Z11" s="279" t="s">
        <v>617</v>
      </c>
      <c r="AA11" s="279" t="s">
        <v>617</v>
      </c>
      <c r="AB11" s="279" t="s">
        <v>617</v>
      </c>
      <c r="AC11" s="279" t="s">
        <v>617</v>
      </c>
      <c r="AD11" s="279" t="s">
        <v>617</v>
      </c>
      <c r="AE11" s="279" t="s">
        <v>617</v>
      </c>
      <c r="AF11" s="279" t="s">
        <v>617</v>
      </c>
      <c r="AG11" s="279" t="s">
        <v>617</v>
      </c>
      <c r="AH11" s="279" t="s">
        <v>617</v>
      </c>
      <c r="AI11" s="279" t="s">
        <v>617</v>
      </c>
      <c r="AJ11" s="279" t="s">
        <v>617</v>
      </c>
      <c r="AK11" s="279" t="s">
        <v>617</v>
      </c>
      <c r="AL11" s="279" t="s">
        <v>617</v>
      </c>
      <c r="AM11" s="279" t="s">
        <v>617</v>
      </c>
      <c r="AN11" s="279" t="s">
        <v>617</v>
      </c>
      <c r="AO11" s="279" t="s">
        <v>617</v>
      </c>
      <c r="AP11" s="279" t="s">
        <v>617</v>
      </c>
      <c r="AQ11" s="279" t="s">
        <v>617</v>
      </c>
      <c r="AR11" s="279" t="s">
        <v>617</v>
      </c>
      <c r="AS11" s="279" t="s">
        <v>617</v>
      </c>
      <c r="AT11" s="279" t="s">
        <v>617</v>
      </c>
      <c r="AU11" s="279" t="s">
        <v>617</v>
      </c>
      <c r="AV11" s="279" t="s">
        <v>617</v>
      </c>
      <c r="AW11" s="279" t="s">
        <v>617</v>
      </c>
      <c r="AX11" s="279" t="s">
        <v>617</v>
      </c>
      <c r="AY11" s="279" t="s">
        <v>617</v>
      </c>
      <c r="AZ11" s="279" t="s">
        <v>617</v>
      </c>
      <c r="BA11" s="279" t="s">
        <v>617</v>
      </c>
      <c r="BB11" s="279" t="s">
        <v>617</v>
      </c>
      <c r="BC11" s="279" t="s">
        <v>617</v>
      </c>
      <c r="BD11" s="279" t="s">
        <v>617</v>
      </c>
      <c r="BE11" s="279" t="s">
        <v>617</v>
      </c>
      <c r="BF11" s="279" t="s">
        <v>617</v>
      </c>
      <c r="BG11" s="279" t="s">
        <v>617</v>
      </c>
      <c r="BH11" s="279" t="s">
        <v>617</v>
      </c>
      <c r="BI11" s="279" t="s">
        <v>617</v>
      </c>
      <c r="BJ11" s="279" t="s">
        <v>617</v>
      </c>
      <c r="BK11" s="279" t="s">
        <v>617</v>
      </c>
      <c r="BL11" s="279" t="s">
        <v>617</v>
      </c>
      <c r="BM11" s="279" t="s">
        <v>617</v>
      </c>
      <c r="BN11" s="279" t="s">
        <v>617</v>
      </c>
      <c r="BO11" s="279" t="s">
        <v>617</v>
      </c>
      <c r="BP11" s="279" t="s">
        <v>617</v>
      </c>
      <c r="BQ11" s="279" t="s">
        <v>617</v>
      </c>
      <c r="BR11" s="279" t="s">
        <v>617</v>
      </c>
      <c r="BS11" s="279" t="s">
        <v>617</v>
      </c>
      <c r="BT11" s="279" t="s">
        <v>617</v>
      </c>
      <c r="BU11" s="279" t="s">
        <v>618</v>
      </c>
      <c r="BV11" s="279" t="s">
        <v>618</v>
      </c>
      <c r="BW11" s="279" t="s">
        <v>618</v>
      </c>
      <c r="BX11" s="279" t="s">
        <v>618</v>
      </c>
      <c r="BY11" s="279" t="s">
        <v>618</v>
      </c>
      <c r="BZ11" s="280" t="s">
        <v>618</v>
      </c>
    </row>
    <row r="12" spans="1:78" ht="26.25" customHeight="1" x14ac:dyDescent="0.35">
      <c r="A12" s="350"/>
      <c r="B12" s="88" t="s">
        <v>542</v>
      </c>
      <c r="C12" s="395"/>
      <c r="D12" s="502">
        <v>0</v>
      </c>
      <c r="E12" s="502">
        <v>0</v>
      </c>
      <c r="F12" s="502">
        <v>0</v>
      </c>
      <c r="G12" s="502">
        <v>0</v>
      </c>
      <c r="H12" s="502">
        <v>0</v>
      </c>
      <c r="I12" s="502">
        <v>0</v>
      </c>
      <c r="J12" s="502">
        <v>0</v>
      </c>
      <c r="K12" s="502">
        <v>0</v>
      </c>
      <c r="L12" s="502">
        <v>0</v>
      </c>
      <c r="M12" s="502">
        <v>0</v>
      </c>
      <c r="N12" s="502">
        <v>0</v>
      </c>
      <c r="O12" s="502">
        <v>0</v>
      </c>
      <c r="P12" s="502">
        <v>0</v>
      </c>
      <c r="Q12" s="502">
        <v>0</v>
      </c>
      <c r="R12" s="502">
        <v>0</v>
      </c>
      <c r="S12" s="502">
        <v>0</v>
      </c>
      <c r="T12" s="502">
        <v>0</v>
      </c>
      <c r="U12" s="502">
        <v>0</v>
      </c>
      <c r="V12" s="502">
        <v>0</v>
      </c>
      <c r="W12" s="502">
        <v>0</v>
      </c>
      <c r="X12" s="502">
        <v>0</v>
      </c>
      <c r="Y12" s="502">
        <v>0</v>
      </c>
      <c r="Z12" s="502">
        <v>0</v>
      </c>
      <c r="AA12" s="502">
        <v>0</v>
      </c>
      <c r="AB12" s="502">
        <v>0</v>
      </c>
      <c r="AC12" s="502">
        <v>0</v>
      </c>
      <c r="AD12" s="502">
        <v>0</v>
      </c>
      <c r="AE12" s="502">
        <v>0</v>
      </c>
      <c r="AF12" s="502">
        <v>0</v>
      </c>
      <c r="AG12" s="502">
        <v>0</v>
      </c>
      <c r="AH12" s="501">
        <f t="shared" ref="AH12:BX12" si="4">SUM(AH13,AH16,AH17)</f>
        <v>2637.90321279708</v>
      </c>
      <c r="AI12" s="501">
        <f t="shared" si="4"/>
        <v>2510.2139430538946</v>
      </c>
      <c r="AJ12" s="501">
        <f t="shared" si="4"/>
        <v>2461.215389660998</v>
      </c>
      <c r="AK12" s="501">
        <f t="shared" si="4"/>
        <v>2823.2898957323564</v>
      </c>
      <c r="AL12" s="501">
        <f t="shared" si="4"/>
        <v>2679.4365277602719</v>
      </c>
      <c r="AM12" s="501">
        <f t="shared" si="4"/>
        <v>2677.5769800336434</v>
      </c>
      <c r="AN12" s="501">
        <f t="shared" si="4"/>
        <v>3056.6294390212943</v>
      </c>
      <c r="AO12" s="501">
        <f t="shared" si="4"/>
        <v>3335.6199738692721</v>
      </c>
      <c r="AP12" s="501">
        <f t="shared" si="4"/>
        <v>3406.274201405261</v>
      </c>
      <c r="AQ12" s="501">
        <f t="shared" si="4"/>
        <v>3483.7391015953663</v>
      </c>
      <c r="AR12" s="501">
        <f t="shared" si="4"/>
        <v>3853.1009119352666</v>
      </c>
      <c r="AS12" s="501">
        <f t="shared" si="4"/>
        <v>3957.4503282183796</v>
      </c>
      <c r="AT12" s="501">
        <f t="shared" si="4"/>
        <v>4114.1047258791168</v>
      </c>
      <c r="AU12" s="501">
        <f t="shared" si="4"/>
        <v>4655.7641093403963</v>
      </c>
      <c r="AV12" s="501">
        <f t="shared" si="4"/>
        <v>6139.4049952718724</v>
      </c>
      <c r="AW12" s="501">
        <f t="shared" si="4"/>
        <v>6338.3358217587165</v>
      </c>
      <c r="AX12" s="501">
        <f t="shared" si="4"/>
        <v>6312.1915419118122</v>
      </c>
      <c r="AY12" s="501">
        <f t="shared" si="4"/>
        <v>6001.0208077895213</v>
      </c>
      <c r="AZ12" s="501">
        <f t="shared" si="4"/>
        <v>5683.0124490485132</v>
      </c>
      <c r="BA12" s="501">
        <f t="shared" si="4"/>
        <v>5579.147260045027</v>
      </c>
      <c r="BB12" s="501">
        <f t="shared" si="4"/>
        <v>5276.0295427838446</v>
      </c>
      <c r="BC12" s="501">
        <f t="shared" si="4"/>
        <v>5488.0126780545897</v>
      </c>
      <c r="BD12" s="501">
        <f t="shared" si="4"/>
        <v>5823.0885811791513</v>
      </c>
      <c r="BE12" s="501">
        <f t="shared" si="4"/>
        <v>6301.6833068493961</v>
      </c>
      <c r="BF12" s="501">
        <f t="shared" si="4"/>
        <v>6154.8505285000629</v>
      </c>
      <c r="BG12" s="501">
        <f t="shared" si="4"/>
        <v>6516.2329745406605</v>
      </c>
      <c r="BH12" s="501">
        <f t="shared" si="4"/>
        <v>7970.8968648624332</v>
      </c>
      <c r="BI12" s="501">
        <f t="shared" si="4"/>
        <v>8289.318214195062</v>
      </c>
      <c r="BJ12" s="501">
        <f t="shared" si="4"/>
        <v>8588.5667894254766</v>
      </c>
      <c r="BK12" s="501">
        <f t="shared" si="4"/>
        <v>8983.5844113926923</v>
      </c>
      <c r="BL12" s="501">
        <f t="shared" si="4"/>
        <v>9153.2065075639239</v>
      </c>
      <c r="BM12" s="501">
        <f t="shared" si="4"/>
        <v>9521.7711240198587</v>
      </c>
      <c r="BN12" s="501">
        <f t="shared" si="4"/>
        <v>9370.2798475450672</v>
      </c>
      <c r="BO12" s="501">
        <f t="shared" si="4"/>
        <v>9024.3092200339743</v>
      </c>
      <c r="BP12" s="501">
        <f t="shared" si="4"/>
        <v>8246.358785348435</v>
      </c>
      <c r="BQ12" s="501">
        <f t="shared" si="4"/>
        <v>7601.2226151080667</v>
      </c>
      <c r="BR12" s="501">
        <f t="shared" si="4"/>
        <v>6997.3473994696051</v>
      </c>
      <c r="BS12" s="501">
        <f t="shared" si="4"/>
        <v>6424.7848580421751</v>
      </c>
      <c r="BT12" s="501">
        <f t="shared" si="4"/>
        <v>5858.7523323898076</v>
      </c>
      <c r="BU12" s="501">
        <f t="shared" si="4"/>
        <v>5462.5813319433928</v>
      </c>
      <c r="BV12" s="501">
        <f t="shared" si="4"/>
        <v>5041.5428013939945</v>
      </c>
      <c r="BW12" s="501">
        <f t="shared" si="4"/>
        <v>4762.9721759989843</v>
      </c>
      <c r="BX12" s="502">
        <f t="shared" si="4"/>
        <v>4491.1290660280583</v>
      </c>
      <c r="BY12" s="502">
        <f>SUM(BY13,BY16,BY17)</f>
        <v>4352.6358137688694</v>
      </c>
      <c r="BZ12" s="503">
        <f>SUM(BZ13,BZ16,BZ17)</f>
        <v>4318.2806190539814</v>
      </c>
    </row>
    <row r="13" spans="1:78" ht="24" customHeight="1" x14ac:dyDescent="0.35">
      <c r="B13" s="119" t="s">
        <v>543</v>
      </c>
      <c r="C13" s="44"/>
      <c r="D13" s="505">
        <v>0</v>
      </c>
      <c r="E13" s="505">
        <v>0</v>
      </c>
      <c r="F13" s="505">
        <v>0</v>
      </c>
      <c r="G13" s="505">
        <v>0</v>
      </c>
      <c r="H13" s="505">
        <v>0</v>
      </c>
      <c r="I13" s="505">
        <v>0</v>
      </c>
      <c r="J13" s="505">
        <v>0</v>
      </c>
      <c r="K13" s="505">
        <v>0</v>
      </c>
      <c r="L13" s="505">
        <v>0</v>
      </c>
      <c r="M13" s="505">
        <v>0</v>
      </c>
      <c r="N13" s="505">
        <v>0</v>
      </c>
      <c r="O13" s="505">
        <v>0</v>
      </c>
      <c r="P13" s="505">
        <v>0</v>
      </c>
      <c r="Q13" s="505">
        <v>0</v>
      </c>
      <c r="R13" s="505">
        <v>0</v>
      </c>
      <c r="S13" s="505">
        <v>0</v>
      </c>
      <c r="T13" s="505">
        <v>0</v>
      </c>
      <c r="U13" s="505">
        <v>0</v>
      </c>
      <c r="V13" s="505">
        <v>0</v>
      </c>
      <c r="W13" s="505">
        <v>0</v>
      </c>
      <c r="X13" s="505">
        <v>0</v>
      </c>
      <c r="Y13" s="505">
        <v>0</v>
      </c>
      <c r="Z13" s="505">
        <v>0</v>
      </c>
      <c r="AA13" s="505">
        <v>0</v>
      </c>
      <c r="AB13" s="505">
        <v>0</v>
      </c>
      <c r="AC13" s="505">
        <v>0</v>
      </c>
      <c r="AD13" s="505">
        <v>0</v>
      </c>
      <c r="AE13" s="505">
        <v>0</v>
      </c>
      <c r="AF13" s="505">
        <v>0</v>
      </c>
      <c r="AG13" s="505">
        <v>0</v>
      </c>
      <c r="AH13" s="505">
        <v>0</v>
      </c>
      <c r="AI13" s="505">
        <v>0</v>
      </c>
      <c r="AJ13" s="505">
        <v>0</v>
      </c>
      <c r="AK13" s="505">
        <v>0</v>
      </c>
      <c r="AL13" s="505">
        <v>0</v>
      </c>
      <c r="AM13" s="505">
        <v>0</v>
      </c>
      <c r="AN13" s="505">
        <v>0</v>
      </c>
      <c r="AO13" s="505">
        <v>0</v>
      </c>
      <c r="AP13" s="505">
        <v>0</v>
      </c>
      <c r="AQ13" s="505">
        <v>0</v>
      </c>
      <c r="AR13" s="505">
        <v>0</v>
      </c>
      <c r="AS13" s="505">
        <v>0</v>
      </c>
      <c r="AT13" s="505">
        <v>0</v>
      </c>
      <c r="AU13" s="505">
        <v>0</v>
      </c>
      <c r="AV13" s="505">
        <v>0</v>
      </c>
      <c r="AW13" s="505">
        <v>0</v>
      </c>
      <c r="AX13" s="505">
        <v>0</v>
      </c>
      <c r="AY13" s="505">
        <v>0</v>
      </c>
      <c r="AZ13" s="505">
        <v>0</v>
      </c>
      <c r="BA13" s="505">
        <v>0</v>
      </c>
      <c r="BB13" s="505">
        <v>0</v>
      </c>
      <c r="BC13" s="505">
        <v>0</v>
      </c>
      <c r="BD13" s="505">
        <v>0</v>
      </c>
      <c r="BE13" s="505">
        <v>0</v>
      </c>
      <c r="BF13" s="505">
        <v>0</v>
      </c>
      <c r="BG13" s="504">
        <f t="shared" ref="BG13:BO13" si="5">SUM(BG14:BG15)</f>
        <v>3137.9120395380946</v>
      </c>
      <c r="BH13" s="504">
        <f t="shared" si="5"/>
        <v>7802.7077070794321</v>
      </c>
      <c r="BI13" s="504">
        <f t="shared" si="5"/>
        <v>8184.5198369439777</v>
      </c>
      <c r="BJ13" s="504">
        <f t="shared" si="5"/>
        <v>8482.1396753832578</v>
      </c>
      <c r="BK13" s="504">
        <f t="shared" si="5"/>
        <v>8877.4496533163365</v>
      </c>
      <c r="BL13" s="504">
        <f t="shared" si="5"/>
        <v>9047.2710200705278</v>
      </c>
      <c r="BM13" s="504">
        <f t="shared" si="5"/>
        <v>9410.358270500341</v>
      </c>
      <c r="BN13" s="504">
        <f t="shared" si="5"/>
        <v>9370.2798475450672</v>
      </c>
      <c r="BO13" s="504">
        <f t="shared" si="5"/>
        <v>9024.3092200339743</v>
      </c>
      <c r="BP13" s="504">
        <f t="shared" ref="BP13:BX13" si="6">SUM(BP14:BP15)</f>
        <v>8246.358785348435</v>
      </c>
      <c r="BQ13" s="504">
        <f t="shared" si="6"/>
        <v>7601.2226151080667</v>
      </c>
      <c r="BR13" s="504">
        <f t="shared" si="6"/>
        <v>6997.3473994696051</v>
      </c>
      <c r="BS13" s="504">
        <f t="shared" si="6"/>
        <v>6424.7848580421751</v>
      </c>
      <c r="BT13" s="504">
        <f t="shared" si="6"/>
        <v>5858.7523323898076</v>
      </c>
      <c r="BU13" s="504">
        <f t="shared" si="6"/>
        <v>5462.5813319433928</v>
      </c>
      <c r="BV13" s="504">
        <f t="shared" si="6"/>
        <v>5041.5428013939945</v>
      </c>
      <c r="BW13" s="504">
        <f t="shared" si="6"/>
        <v>4762.9721759989843</v>
      </c>
      <c r="BX13" s="505">
        <f t="shared" si="6"/>
        <v>4491.1290660280583</v>
      </c>
      <c r="BY13" s="505">
        <f>SUM(BY14:BY15)</f>
        <v>4352.6358137688694</v>
      </c>
      <c r="BZ13" s="506">
        <f>SUM(BZ14:BZ15)</f>
        <v>4318.2806190539814</v>
      </c>
    </row>
    <row r="14" spans="1:78" x14ac:dyDescent="0.35">
      <c r="B14" s="265" t="s">
        <v>544</v>
      </c>
      <c r="C14" s="119"/>
      <c r="D14" s="505">
        <v>0</v>
      </c>
      <c r="E14" s="505">
        <v>0</v>
      </c>
      <c r="F14" s="505">
        <v>0</v>
      </c>
      <c r="G14" s="505">
        <v>0</v>
      </c>
      <c r="H14" s="505">
        <v>0</v>
      </c>
      <c r="I14" s="505">
        <v>0</v>
      </c>
      <c r="J14" s="505">
        <v>0</v>
      </c>
      <c r="K14" s="505">
        <v>0</v>
      </c>
      <c r="L14" s="505">
        <v>0</v>
      </c>
      <c r="M14" s="505">
        <v>0</v>
      </c>
      <c r="N14" s="505">
        <v>0</v>
      </c>
      <c r="O14" s="505">
        <v>0</v>
      </c>
      <c r="P14" s="505">
        <v>0</v>
      </c>
      <c r="Q14" s="505">
        <v>0</v>
      </c>
      <c r="R14" s="505">
        <v>0</v>
      </c>
      <c r="S14" s="505">
        <v>0</v>
      </c>
      <c r="T14" s="505">
        <v>0</v>
      </c>
      <c r="U14" s="505">
        <v>0</v>
      </c>
      <c r="V14" s="505">
        <v>0</v>
      </c>
      <c r="W14" s="505">
        <v>0</v>
      </c>
      <c r="X14" s="505">
        <v>0</v>
      </c>
      <c r="Y14" s="505">
        <v>0</v>
      </c>
      <c r="Z14" s="505">
        <v>0</v>
      </c>
      <c r="AA14" s="505">
        <v>0</v>
      </c>
      <c r="AB14" s="505">
        <v>0</v>
      </c>
      <c r="AC14" s="505">
        <v>0</v>
      </c>
      <c r="AD14" s="505">
        <v>0</v>
      </c>
      <c r="AE14" s="505">
        <v>0</v>
      </c>
      <c r="AF14" s="505">
        <v>0</v>
      </c>
      <c r="AG14" s="505">
        <v>0</v>
      </c>
      <c r="AH14" s="505">
        <v>0</v>
      </c>
      <c r="AI14" s="505">
        <v>0</v>
      </c>
      <c r="AJ14" s="505">
        <v>0</v>
      </c>
      <c r="AK14" s="505">
        <v>0</v>
      </c>
      <c r="AL14" s="505">
        <v>0</v>
      </c>
      <c r="AM14" s="505">
        <v>0</v>
      </c>
      <c r="AN14" s="505">
        <v>0</v>
      </c>
      <c r="AO14" s="505">
        <v>0</v>
      </c>
      <c r="AP14" s="505">
        <v>0</v>
      </c>
      <c r="AQ14" s="505">
        <v>0</v>
      </c>
      <c r="AR14" s="505">
        <v>0</v>
      </c>
      <c r="AS14" s="505">
        <v>0</v>
      </c>
      <c r="AT14" s="505">
        <v>0</v>
      </c>
      <c r="AU14" s="505">
        <v>0</v>
      </c>
      <c r="AV14" s="505">
        <v>0</v>
      </c>
      <c r="AW14" s="505">
        <v>0</v>
      </c>
      <c r="AX14" s="505">
        <v>0</v>
      </c>
      <c r="AY14" s="505">
        <v>0</v>
      </c>
      <c r="AZ14" s="505">
        <v>0</v>
      </c>
      <c r="BA14" s="505">
        <v>0</v>
      </c>
      <c r="BB14" s="505">
        <v>0</v>
      </c>
      <c r="BC14" s="505">
        <v>0</v>
      </c>
      <c r="BD14" s="505">
        <v>0</v>
      </c>
      <c r="BE14" s="505">
        <v>0</v>
      </c>
      <c r="BF14" s="505">
        <v>0</v>
      </c>
      <c r="BG14" s="505">
        <v>2705.5870451215878</v>
      </c>
      <c r="BH14" s="505">
        <v>6554.7744230073258</v>
      </c>
      <c r="BI14" s="505">
        <v>6907.7230587724471</v>
      </c>
      <c r="BJ14" s="505">
        <v>7110.4984847887154</v>
      </c>
      <c r="BK14" s="505">
        <v>7443.77558458761</v>
      </c>
      <c r="BL14" s="505">
        <v>7622.4740960240651</v>
      </c>
      <c r="BM14" s="505">
        <v>8005.1894843610953</v>
      </c>
      <c r="BN14" s="505">
        <v>7899.1671437731093</v>
      </c>
      <c r="BO14" s="505">
        <v>7631.7586387657229</v>
      </c>
      <c r="BP14" s="505">
        <v>7150.8954743302302</v>
      </c>
      <c r="BQ14" s="505">
        <v>6617.5493334915918</v>
      </c>
      <c r="BR14" s="505">
        <v>6168.4416449620021</v>
      </c>
      <c r="BS14" s="505">
        <v>5767.082158990147</v>
      </c>
      <c r="BT14" s="505">
        <v>5401.7412051449564</v>
      </c>
      <c r="BU14" s="505">
        <v>5027.0875219375121</v>
      </c>
      <c r="BV14" s="505">
        <v>4638.5199669953918</v>
      </c>
      <c r="BW14" s="505">
        <v>4391.3881369034889</v>
      </c>
      <c r="BX14" s="505">
        <v>4149.8729896071109</v>
      </c>
      <c r="BY14" s="505">
        <v>4029.2090236626454</v>
      </c>
      <c r="BZ14" s="506">
        <v>4004.4103034337331</v>
      </c>
    </row>
    <row r="15" spans="1:78" x14ac:dyDescent="0.35">
      <c r="A15" s="316"/>
      <c r="B15" s="97" t="s">
        <v>545</v>
      </c>
      <c r="C15" s="61"/>
      <c r="D15" s="505">
        <v>0</v>
      </c>
      <c r="E15" s="505">
        <v>0</v>
      </c>
      <c r="F15" s="505">
        <v>0</v>
      </c>
      <c r="G15" s="505">
        <v>0</v>
      </c>
      <c r="H15" s="505">
        <v>0</v>
      </c>
      <c r="I15" s="505">
        <v>0</v>
      </c>
      <c r="J15" s="505">
        <v>0</v>
      </c>
      <c r="K15" s="505">
        <v>0</v>
      </c>
      <c r="L15" s="505">
        <v>0</v>
      </c>
      <c r="M15" s="505">
        <v>0</v>
      </c>
      <c r="N15" s="505">
        <v>0</v>
      </c>
      <c r="O15" s="505">
        <v>0</v>
      </c>
      <c r="P15" s="505">
        <v>0</v>
      </c>
      <c r="Q15" s="505">
        <v>0</v>
      </c>
      <c r="R15" s="505">
        <v>0</v>
      </c>
      <c r="S15" s="505">
        <v>0</v>
      </c>
      <c r="T15" s="505">
        <v>0</v>
      </c>
      <c r="U15" s="505">
        <v>0</v>
      </c>
      <c r="V15" s="505">
        <v>0</v>
      </c>
      <c r="W15" s="505">
        <v>0</v>
      </c>
      <c r="X15" s="505">
        <v>0</v>
      </c>
      <c r="Y15" s="505">
        <v>0</v>
      </c>
      <c r="Z15" s="505">
        <v>0</v>
      </c>
      <c r="AA15" s="505">
        <v>0</v>
      </c>
      <c r="AB15" s="505">
        <v>0</v>
      </c>
      <c r="AC15" s="505">
        <v>0</v>
      </c>
      <c r="AD15" s="505">
        <v>0</v>
      </c>
      <c r="AE15" s="505">
        <v>0</v>
      </c>
      <c r="AF15" s="505">
        <v>0</v>
      </c>
      <c r="AG15" s="505">
        <v>0</v>
      </c>
      <c r="AH15" s="505">
        <v>0</v>
      </c>
      <c r="AI15" s="505">
        <v>0</v>
      </c>
      <c r="AJ15" s="505">
        <v>0</v>
      </c>
      <c r="AK15" s="505">
        <v>0</v>
      </c>
      <c r="AL15" s="505">
        <v>0</v>
      </c>
      <c r="AM15" s="505">
        <v>0</v>
      </c>
      <c r="AN15" s="505">
        <v>0</v>
      </c>
      <c r="AO15" s="505">
        <v>0</v>
      </c>
      <c r="AP15" s="505">
        <v>0</v>
      </c>
      <c r="AQ15" s="505">
        <v>0</v>
      </c>
      <c r="AR15" s="505">
        <v>0</v>
      </c>
      <c r="AS15" s="505">
        <v>0</v>
      </c>
      <c r="AT15" s="505">
        <v>0</v>
      </c>
      <c r="AU15" s="505">
        <v>0</v>
      </c>
      <c r="AV15" s="505">
        <v>0</v>
      </c>
      <c r="AW15" s="505">
        <v>0</v>
      </c>
      <c r="AX15" s="505">
        <v>0</v>
      </c>
      <c r="AY15" s="505">
        <v>0</v>
      </c>
      <c r="AZ15" s="505">
        <v>0</v>
      </c>
      <c r="BA15" s="505">
        <v>0</v>
      </c>
      <c r="BB15" s="505">
        <v>0</v>
      </c>
      <c r="BC15" s="505">
        <v>0</v>
      </c>
      <c r="BD15" s="505">
        <v>0</v>
      </c>
      <c r="BE15" s="505">
        <v>0</v>
      </c>
      <c r="BF15" s="505">
        <v>0</v>
      </c>
      <c r="BG15" s="505">
        <v>432.32499441650697</v>
      </c>
      <c r="BH15" s="505">
        <v>1247.9332840721065</v>
      </c>
      <c r="BI15" s="505">
        <v>1276.7967781715308</v>
      </c>
      <c r="BJ15" s="505">
        <v>1371.6411905945429</v>
      </c>
      <c r="BK15" s="505">
        <v>1433.6740687287274</v>
      </c>
      <c r="BL15" s="505">
        <v>1424.7969240464624</v>
      </c>
      <c r="BM15" s="505">
        <v>1405.1687861392454</v>
      </c>
      <c r="BN15" s="505">
        <v>1471.1127037719575</v>
      </c>
      <c r="BO15" s="505">
        <v>1392.550581268252</v>
      </c>
      <c r="BP15" s="505">
        <v>1095.463311018204</v>
      </c>
      <c r="BQ15" s="505">
        <v>983.67328161647504</v>
      </c>
      <c r="BR15" s="505">
        <v>828.90575450760321</v>
      </c>
      <c r="BS15" s="505">
        <v>657.70269905202781</v>
      </c>
      <c r="BT15" s="505">
        <v>457.01112724485102</v>
      </c>
      <c r="BU15" s="505">
        <v>435.4938100058805</v>
      </c>
      <c r="BV15" s="505">
        <v>403.0228343986023</v>
      </c>
      <c r="BW15" s="505">
        <v>371.58403909549554</v>
      </c>
      <c r="BX15" s="505">
        <v>341.25607642094758</v>
      </c>
      <c r="BY15" s="505">
        <v>323.42679010622385</v>
      </c>
      <c r="BZ15" s="506">
        <v>313.87031562024828</v>
      </c>
    </row>
    <row r="16" spans="1:78" ht="31" x14ac:dyDescent="0.35">
      <c r="A16" s="316"/>
      <c r="B16" s="463" t="s">
        <v>546</v>
      </c>
      <c r="C16" s="61"/>
      <c r="D16" s="505">
        <v>0</v>
      </c>
      <c r="E16" s="505">
        <v>0</v>
      </c>
      <c r="F16" s="505">
        <v>0</v>
      </c>
      <c r="G16" s="505">
        <v>0</v>
      </c>
      <c r="H16" s="505">
        <v>0</v>
      </c>
      <c r="I16" s="505">
        <v>0</v>
      </c>
      <c r="J16" s="505">
        <v>0</v>
      </c>
      <c r="K16" s="505">
        <v>0</v>
      </c>
      <c r="L16" s="505">
        <v>0</v>
      </c>
      <c r="M16" s="505">
        <v>0</v>
      </c>
      <c r="N16" s="505">
        <v>0</v>
      </c>
      <c r="O16" s="505">
        <v>0</v>
      </c>
      <c r="P16" s="505">
        <v>0</v>
      </c>
      <c r="Q16" s="505">
        <v>0</v>
      </c>
      <c r="R16" s="505">
        <v>0</v>
      </c>
      <c r="S16" s="505">
        <v>0</v>
      </c>
      <c r="T16" s="505">
        <v>0</v>
      </c>
      <c r="U16" s="505">
        <v>0</v>
      </c>
      <c r="V16" s="505">
        <v>0</v>
      </c>
      <c r="W16" s="505">
        <v>0</v>
      </c>
      <c r="X16" s="505">
        <v>0</v>
      </c>
      <c r="Y16" s="505">
        <v>0</v>
      </c>
      <c r="Z16" s="505">
        <v>0</v>
      </c>
      <c r="AA16" s="505">
        <v>0</v>
      </c>
      <c r="AB16" s="505">
        <v>0</v>
      </c>
      <c r="AC16" s="505">
        <v>0</v>
      </c>
      <c r="AD16" s="505">
        <v>0</v>
      </c>
      <c r="AE16" s="505">
        <v>0</v>
      </c>
      <c r="AF16" s="505">
        <v>0</v>
      </c>
      <c r="AG16" s="505">
        <v>0</v>
      </c>
      <c r="AH16" s="505">
        <v>0</v>
      </c>
      <c r="AI16" s="505">
        <v>0</v>
      </c>
      <c r="AJ16" s="505">
        <v>0</v>
      </c>
      <c r="AK16" s="505">
        <v>0</v>
      </c>
      <c r="AL16" s="505">
        <v>0</v>
      </c>
      <c r="AM16" s="505">
        <v>0</v>
      </c>
      <c r="AN16" s="505">
        <v>0</v>
      </c>
      <c r="AO16" s="505">
        <v>0</v>
      </c>
      <c r="AP16" s="505">
        <v>0</v>
      </c>
      <c r="AQ16" s="505">
        <v>0</v>
      </c>
      <c r="AR16" s="505">
        <v>3853.1009119352666</v>
      </c>
      <c r="AS16" s="505">
        <v>3957.4503282183796</v>
      </c>
      <c r="AT16" s="505">
        <v>4114.1047258791168</v>
      </c>
      <c r="AU16" s="505">
        <v>4655.7641093403963</v>
      </c>
      <c r="AV16" s="505">
        <v>6139.4049952718724</v>
      </c>
      <c r="AW16" s="505">
        <v>6338.3358217587165</v>
      </c>
      <c r="AX16" s="505">
        <v>6312.1915419118122</v>
      </c>
      <c r="AY16" s="505">
        <v>6001.0208077895213</v>
      </c>
      <c r="AZ16" s="505">
        <v>5683.0124490485132</v>
      </c>
      <c r="BA16" s="505">
        <v>5579.147260045027</v>
      </c>
      <c r="BB16" s="505">
        <v>5276.0295427838446</v>
      </c>
      <c r="BC16" s="505">
        <v>5488.0126780545897</v>
      </c>
      <c r="BD16" s="505">
        <v>5823.0885811791513</v>
      </c>
      <c r="BE16" s="505">
        <v>6301.6833068493961</v>
      </c>
      <c r="BF16" s="505">
        <v>6154.8505285000629</v>
      </c>
      <c r="BG16" s="505">
        <v>3378.3209350025659</v>
      </c>
      <c r="BH16" s="505">
        <v>168.18915778300075</v>
      </c>
      <c r="BI16" s="505">
        <v>104.79837725108429</v>
      </c>
      <c r="BJ16" s="505">
        <v>106.42711404221832</v>
      </c>
      <c r="BK16" s="505">
        <v>106.13475807635533</v>
      </c>
      <c r="BL16" s="505">
        <v>105.93548749339649</v>
      </c>
      <c r="BM16" s="505">
        <v>111.41285351951865</v>
      </c>
      <c r="BN16" s="505">
        <v>0</v>
      </c>
      <c r="BO16" s="505">
        <v>0</v>
      </c>
      <c r="BP16" s="505">
        <v>0</v>
      </c>
      <c r="BQ16" s="505">
        <v>0</v>
      </c>
      <c r="BR16" s="505">
        <v>0</v>
      </c>
      <c r="BS16" s="505">
        <v>0</v>
      </c>
      <c r="BT16" s="505">
        <v>0</v>
      </c>
      <c r="BU16" s="505">
        <v>0</v>
      </c>
      <c r="BV16" s="505">
        <v>0</v>
      </c>
      <c r="BW16" s="505">
        <v>0</v>
      </c>
      <c r="BX16" s="505">
        <v>0</v>
      </c>
      <c r="BY16" s="505">
        <v>0</v>
      </c>
      <c r="BZ16" s="506">
        <v>0</v>
      </c>
    </row>
    <row r="17" spans="1:78" s="510" customFormat="1" ht="35.25" customHeight="1" thickBot="1" x14ac:dyDescent="0.3">
      <c r="B17" s="515" t="s">
        <v>547</v>
      </c>
      <c r="C17" s="511"/>
      <c r="D17" s="512">
        <v>0</v>
      </c>
      <c r="E17" s="512">
        <v>0</v>
      </c>
      <c r="F17" s="512">
        <v>0</v>
      </c>
      <c r="G17" s="512">
        <v>0</v>
      </c>
      <c r="H17" s="512">
        <v>0</v>
      </c>
      <c r="I17" s="512">
        <v>0</v>
      </c>
      <c r="J17" s="512">
        <v>0</v>
      </c>
      <c r="K17" s="512">
        <v>0</v>
      </c>
      <c r="L17" s="512">
        <v>0</v>
      </c>
      <c r="M17" s="512">
        <v>0</v>
      </c>
      <c r="N17" s="512">
        <v>0</v>
      </c>
      <c r="O17" s="512">
        <v>0</v>
      </c>
      <c r="P17" s="512">
        <v>0</v>
      </c>
      <c r="Q17" s="512">
        <v>0</v>
      </c>
      <c r="R17" s="512">
        <v>0</v>
      </c>
      <c r="S17" s="512">
        <v>0</v>
      </c>
      <c r="T17" s="512">
        <v>0</v>
      </c>
      <c r="U17" s="512">
        <v>0</v>
      </c>
      <c r="V17" s="512">
        <v>0</v>
      </c>
      <c r="W17" s="512">
        <v>0</v>
      </c>
      <c r="X17" s="512">
        <v>0</v>
      </c>
      <c r="Y17" s="512">
        <v>0</v>
      </c>
      <c r="Z17" s="512">
        <v>0</v>
      </c>
      <c r="AA17" s="512">
        <v>0</v>
      </c>
      <c r="AB17" s="512">
        <v>0</v>
      </c>
      <c r="AC17" s="512">
        <v>0</v>
      </c>
      <c r="AD17" s="512">
        <v>0</v>
      </c>
      <c r="AE17" s="512">
        <v>0</v>
      </c>
      <c r="AF17" s="512">
        <v>0</v>
      </c>
      <c r="AG17" s="512">
        <v>0</v>
      </c>
      <c r="AH17" s="512">
        <v>2637.90321279708</v>
      </c>
      <c r="AI17" s="512">
        <v>2510.2139430538946</v>
      </c>
      <c r="AJ17" s="512">
        <v>2461.215389660998</v>
      </c>
      <c r="AK17" s="512">
        <v>2823.2898957323564</v>
      </c>
      <c r="AL17" s="512">
        <v>2679.4365277602719</v>
      </c>
      <c r="AM17" s="512">
        <v>2677.5769800336434</v>
      </c>
      <c r="AN17" s="512">
        <v>3056.6294390212943</v>
      </c>
      <c r="AO17" s="512">
        <v>3335.6199738692721</v>
      </c>
      <c r="AP17" s="512">
        <v>3406.274201405261</v>
      </c>
      <c r="AQ17" s="512">
        <v>3483.7391015953663</v>
      </c>
      <c r="AR17" s="512">
        <v>0</v>
      </c>
      <c r="AS17" s="512">
        <v>0</v>
      </c>
      <c r="AT17" s="512">
        <v>0</v>
      </c>
      <c r="AU17" s="512">
        <v>0</v>
      </c>
      <c r="AV17" s="512">
        <v>0</v>
      </c>
      <c r="AW17" s="512">
        <v>0</v>
      </c>
      <c r="AX17" s="512">
        <v>0</v>
      </c>
      <c r="AY17" s="512">
        <v>0</v>
      </c>
      <c r="AZ17" s="512">
        <v>0</v>
      </c>
      <c r="BA17" s="512">
        <v>0</v>
      </c>
      <c r="BB17" s="512">
        <v>0</v>
      </c>
      <c r="BC17" s="512">
        <v>0</v>
      </c>
      <c r="BD17" s="512">
        <v>0</v>
      </c>
      <c r="BE17" s="512">
        <v>0</v>
      </c>
      <c r="BF17" s="512">
        <v>0</v>
      </c>
      <c r="BG17" s="512">
        <v>0</v>
      </c>
      <c r="BH17" s="512">
        <v>0</v>
      </c>
      <c r="BI17" s="512">
        <v>0</v>
      </c>
      <c r="BJ17" s="512">
        <v>0</v>
      </c>
      <c r="BK17" s="512">
        <v>0</v>
      </c>
      <c r="BL17" s="512">
        <v>0</v>
      </c>
      <c r="BM17" s="512">
        <v>0</v>
      </c>
      <c r="BN17" s="512">
        <v>0</v>
      </c>
      <c r="BO17" s="512">
        <v>0</v>
      </c>
      <c r="BP17" s="512">
        <v>0</v>
      </c>
      <c r="BQ17" s="512">
        <v>0</v>
      </c>
      <c r="BR17" s="512">
        <v>0</v>
      </c>
      <c r="BS17" s="512">
        <v>0</v>
      </c>
      <c r="BT17" s="512">
        <v>0</v>
      </c>
      <c r="BU17" s="512">
        <v>0</v>
      </c>
      <c r="BV17" s="512">
        <v>0</v>
      </c>
      <c r="BW17" s="512">
        <v>0</v>
      </c>
      <c r="BX17" s="512">
        <v>0</v>
      </c>
      <c r="BY17" s="512">
        <v>0</v>
      </c>
      <c r="BZ17" s="513">
        <v>0</v>
      </c>
    </row>
    <row r="18" spans="1:78" ht="39.75" customHeight="1" x14ac:dyDescent="0.35">
      <c r="A18" s="386"/>
      <c r="B18" s="374" t="s">
        <v>549</v>
      </c>
      <c r="C18" s="516"/>
      <c r="D18" s="376" t="s">
        <v>666</v>
      </c>
      <c r="E18" s="376" t="s">
        <v>667</v>
      </c>
      <c r="F18" s="376" t="s">
        <v>668</v>
      </c>
      <c r="G18" s="376" t="s">
        <v>669</v>
      </c>
      <c r="H18" s="376" t="s">
        <v>670</v>
      </c>
      <c r="I18" s="376" t="s">
        <v>671</v>
      </c>
      <c r="J18" s="376" t="s">
        <v>672</v>
      </c>
      <c r="K18" s="376" t="s">
        <v>673</v>
      </c>
      <c r="L18" s="376" t="s">
        <v>674</v>
      </c>
      <c r="M18" s="376" t="s">
        <v>675</v>
      </c>
      <c r="N18" s="376" t="s">
        <v>676</v>
      </c>
      <c r="O18" s="376" t="s">
        <v>677</v>
      </c>
      <c r="P18" s="376" t="s">
        <v>678</v>
      </c>
      <c r="Q18" s="376" t="s">
        <v>679</v>
      </c>
      <c r="R18" s="376" t="s">
        <v>680</v>
      </c>
      <c r="S18" s="376" t="s">
        <v>681</v>
      </c>
      <c r="T18" s="376" t="s">
        <v>682</v>
      </c>
      <c r="U18" s="376" t="s">
        <v>683</v>
      </c>
      <c r="V18" s="376" t="s">
        <v>684</v>
      </c>
      <c r="W18" s="376" t="s">
        <v>685</v>
      </c>
      <c r="X18" s="376" t="s">
        <v>686</v>
      </c>
      <c r="Y18" s="376" t="s">
        <v>687</v>
      </c>
      <c r="Z18" s="376" t="s">
        <v>688</v>
      </c>
      <c r="AA18" s="376" t="s">
        <v>689</v>
      </c>
      <c r="AB18" s="376" t="s">
        <v>690</v>
      </c>
      <c r="AC18" s="376" t="s">
        <v>691</v>
      </c>
      <c r="AD18" s="376" t="s">
        <v>692</v>
      </c>
      <c r="AE18" s="376" t="s">
        <v>693</v>
      </c>
      <c r="AF18" s="376" t="s">
        <v>694</v>
      </c>
      <c r="AG18" s="376" t="s">
        <v>695</v>
      </c>
      <c r="AH18" s="376" t="s">
        <v>696</v>
      </c>
      <c r="AI18" s="376" t="s">
        <v>697</v>
      </c>
      <c r="AJ18" s="376" t="s">
        <v>698</v>
      </c>
      <c r="AK18" s="376" t="s">
        <v>699</v>
      </c>
      <c r="AL18" s="376" t="s">
        <v>700</v>
      </c>
      <c r="AM18" s="376" t="s">
        <v>701</v>
      </c>
      <c r="AN18" s="376" t="s">
        <v>702</v>
      </c>
      <c r="AO18" s="376" t="s">
        <v>703</v>
      </c>
      <c r="AP18" s="376" t="s">
        <v>704</v>
      </c>
      <c r="AQ18" s="376" t="s">
        <v>705</v>
      </c>
      <c r="AR18" s="376" t="s">
        <v>706</v>
      </c>
      <c r="AS18" s="376" t="s">
        <v>707</v>
      </c>
      <c r="AT18" s="376" t="s">
        <v>708</v>
      </c>
      <c r="AU18" s="376" t="s">
        <v>709</v>
      </c>
      <c r="AV18" s="376" t="s">
        <v>710</v>
      </c>
      <c r="AW18" s="376" t="s">
        <v>711</v>
      </c>
      <c r="AX18" s="376" t="s">
        <v>712</v>
      </c>
      <c r="AY18" s="376" t="s">
        <v>713</v>
      </c>
      <c r="AZ18" s="376" t="s">
        <v>714</v>
      </c>
      <c r="BA18" s="376" t="s">
        <v>715</v>
      </c>
      <c r="BB18" s="376" t="s">
        <v>716</v>
      </c>
      <c r="BC18" s="376" t="s">
        <v>717</v>
      </c>
      <c r="BD18" s="376" t="s">
        <v>718</v>
      </c>
      <c r="BE18" s="376" t="s">
        <v>719</v>
      </c>
      <c r="BF18" s="376" t="s">
        <v>720</v>
      </c>
      <c r="BG18" s="376" t="s">
        <v>721</v>
      </c>
      <c r="BH18" s="376" t="s">
        <v>722</v>
      </c>
      <c r="BI18" s="376" t="s">
        <v>723</v>
      </c>
      <c r="BJ18" s="376" t="s">
        <v>724</v>
      </c>
      <c r="BK18" s="376" t="s">
        <v>725</v>
      </c>
      <c r="BL18" s="376" t="s">
        <v>726</v>
      </c>
      <c r="BM18" s="376" t="s">
        <v>727</v>
      </c>
      <c r="BN18" s="376" t="s">
        <v>728</v>
      </c>
      <c r="BO18" s="376" t="s">
        <v>729</v>
      </c>
      <c r="BP18" s="376" t="s">
        <v>730</v>
      </c>
      <c r="BQ18" s="376" t="s">
        <v>731</v>
      </c>
      <c r="BR18" s="376" t="s">
        <v>732</v>
      </c>
      <c r="BS18" s="376" t="s">
        <v>733</v>
      </c>
      <c r="BT18" s="376" t="s">
        <v>734</v>
      </c>
      <c r="BU18" s="376" t="s">
        <v>735</v>
      </c>
      <c r="BV18" s="376" t="s">
        <v>736</v>
      </c>
      <c r="BW18" s="376" t="s">
        <v>737</v>
      </c>
      <c r="BX18" s="376" t="s">
        <v>738</v>
      </c>
      <c r="BY18" s="376" t="s">
        <v>739</v>
      </c>
      <c r="BZ18" s="377" t="s">
        <v>740</v>
      </c>
    </row>
    <row r="19" spans="1:78" ht="26.25" customHeight="1" x14ac:dyDescent="0.35">
      <c r="A19" s="350"/>
      <c r="B19" s="88" t="s">
        <v>542</v>
      </c>
      <c r="D19" s="501">
        <v>0</v>
      </c>
      <c r="E19" s="501">
        <v>0</v>
      </c>
      <c r="F19" s="501">
        <v>0</v>
      </c>
      <c r="G19" s="501">
        <v>0</v>
      </c>
      <c r="H19" s="501">
        <v>0</v>
      </c>
      <c r="I19" s="501">
        <v>0</v>
      </c>
      <c r="J19" s="501">
        <v>0</v>
      </c>
      <c r="K19" s="501">
        <v>0</v>
      </c>
      <c r="L19" s="501">
        <v>0</v>
      </c>
      <c r="M19" s="501">
        <v>0</v>
      </c>
      <c r="N19" s="501">
        <v>0</v>
      </c>
      <c r="O19" s="501">
        <v>0</v>
      </c>
      <c r="P19" s="501">
        <v>0</v>
      </c>
      <c r="Q19" s="501">
        <v>0</v>
      </c>
      <c r="R19" s="501">
        <v>0</v>
      </c>
      <c r="S19" s="501">
        <v>0</v>
      </c>
      <c r="T19" s="501">
        <v>0</v>
      </c>
      <c r="U19" s="501">
        <v>0</v>
      </c>
      <c r="V19" s="501">
        <v>0</v>
      </c>
      <c r="W19" s="501">
        <v>0</v>
      </c>
      <c r="X19" s="501">
        <v>0</v>
      </c>
      <c r="Y19" s="501">
        <v>0</v>
      </c>
      <c r="Z19" s="501">
        <v>0</v>
      </c>
      <c r="AA19" s="501">
        <v>0</v>
      </c>
      <c r="AB19" s="501">
        <v>0</v>
      </c>
      <c r="AC19" s="501">
        <v>0</v>
      </c>
      <c r="AD19" s="501">
        <v>0</v>
      </c>
      <c r="AE19" s="501">
        <v>0</v>
      </c>
      <c r="AF19" s="501">
        <v>0</v>
      </c>
      <c r="AG19" s="501">
        <v>0</v>
      </c>
      <c r="AH19" s="501">
        <v>0</v>
      </c>
      <c r="AI19" s="501">
        <v>1723</v>
      </c>
      <c r="AJ19" s="501">
        <v>1694</v>
      </c>
      <c r="AK19" s="501">
        <v>1738</v>
      </c>
      <c r="AL19" s="501">
        <v>1781</v>
      </c>
      <c r="AM19" s="501">
        <v>1651</v>
      </c>
      <c r="AN19" s="501">
        <v>1683</v>
      </c>
      <c r="AO19" s="501">
        <v>1717</v>
      </c>
      <c r="AP19" s="501">
        <v>1722</v>
      </c>
      <c r="AQ19" s="501">
        <v>1727</v>
      </c>
      <c r="AR19" s="501">
        <v>1719</v>
      </c>
      <c r="AS19" s="501">
        <v>1607</v>
      </c>
      <c r="AT19" s="501">
        <v>1675</v>
      </c>
      <c r="AU19" s="501">
        <v>1575</v>
      </c>
      <c r="AV19" s="501">
        <v>1643</v>
      </c>
      <c r="AW19" s="501">
        <v>1736</v>
      </c>
      <c r="AX19" s="501">
        <v>1765</v>
      </c>
      <c r="AY19" s="501">
        <v>1781</v>
      </c>
      <c r="AZ19" s="501">
        <v>1764</v>
      </c>
      <c r="BA19" s="501">
        <v>1705</v>
      </c>
      <c r="BB19" s="501">
        <v>1643</v>
      </c>
      <c r="BC19" s="501">
        <v>1620</v>
      </c>
      <c r="BD19" s="501">
        <v>1671</v>
      </c>
      <c r="BE19" s="501">
        <v>1750</v>
      </c>
      <c r="BF19" s="501">
        <v>1776</v>
      </c>
      <c r="BG19" s="501">
        <v>1979</v>
      </c>
      <c r="BH19" s="501">
        <v>2606</v>
      </c>
      <c r="BI19" s="501">
        <v>2711</v>
      </c>
      <c r="BJ19" s="501">
        <v>2741</v>
      </c>
      <c r="BK19" s="501">
        <v>2744</v>
      </c>
      <c r="BL19" s="501">
        <v>2735</v>
      </c>
      <c r="BM19" s="501">
        <v>2746</v>
      </c>
      <c r="BN19" s="501">
        <v>2718</v>
      </c>
      <c r="BO19" s="501">
        <v>2649</v>
      </c>
      <c r="BP19" s="501">
        <v>2505</v>
      </c>
      <c r="BQ19" s="501">
        <v>2380</v>
      </c>
      <c r="BR19" s="501">
        <v>2228</v>
      </c>
      <c r="BS19" s="501">
        <v>2098</v>
      </c>
      <c r="BT19" s="501">
        <v>1903</v>
      </c>
      <c r="BU19" s="501">
        <v>1778</v>
      </c>
      <c r="BV19" s="501">
        <v>1655</v>
      </c>
      <c r="BW19" s="501">
        <v>1541</v>
      </c>
      <c r="BX19" s="502">
        <v>1453</v>
      </c>
      <c r="BY19" s="502">
        <v>1426</v>
      </c>
      <c r="BZ19" s="503">
        <v>1416</v>
      </c>
    </row>
    <row r="20" spans="1:78" ht="26.25" customHeight="1" x14ac:dyDescent="0.35">
      <c r="A20" s="358"/>
      <c r="B20" s="119" t="s">
        <v>30</v>
      </c>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c r="AS20" s="504"/>
      <c r="AT20" s="504"/>
      <c r="AU20" s="504"/>
      <c r="AV20" s="504"/>
      <c r="AW20" s="504"/>
      <c r="AX20" s="504"/>
      <c r="AY20" s="504"/>
      <c r="AZ20" s="504"/>
      <c r="BA20" s="504"/>
      <c r="BB20" s="504"/>
      <c r="BC20" s="504"/>
      <c r="BD20" s="504"/>
      <c r="BE20" s="504"/>
      <c r="BF20" s="504"/>
      <c r="BG20" s="504">
        <v>1979</v>
      </c>
      <c r="BH20" s="504">
        <v>2594</v>
      </c>
      <c r="BI20" s="504">
        <v>2700</v>
      </c>
      <c r="BJ20" s="504">
        <v>2729</v>
      </c>
      <c r="BK20" s="504">
        <v>2732</v>
      </c>
      <c r="BL20" s="504">
        <v>2724</v>
      </c>
      <c r="BM20" s="504">
        <v>2736</v>
      </c>
      <c r="BN20" s="504">
        <v>2718</v>
      </c>
      <c r="BO20" s="504">
        <v>2649</v>
      </c>
      <c r="BP20" s="504">
        <v>2505</v>
      </c>
      <c r="BQ20" s="504">
        <v>2380</v>
      </c>
      <c r="BR20" s="504">
        <v>2228</v>
      </c>
      <c r="BS20" s="504">
        <v>2098</v>
      </c>
      <c r="BT20" s="504">
        <v>1903</v>
      </c>
      <c r="BU20" s="504">
        <v>1778</v>
      </c>
      <c r="BV20" s="504">
        <v>1655</v>
      </c>
      <c r="BW20" s="504">
        <v>1541</v>
      </c>
      <c r="BX20" s="505">
        <v>1453</v>
      </c>
      <c r="BY20" s="505">
        <v>1426</v>
      </c>
      <c r="BZ20" s="506">
        <v>1416</v>
      </c>
    </row>
    <row r="21" spans="1:78" x14ac:dyDescent="0.35">
      <c r="B21" s="265" t="s">
        <v>550</v>
      </c>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c r="BF21" s="504"/>
      <c r="BG21" s="504">
        <v>1259</v>
      </c>
      <c r="BH21" s="504">
        <v>752</v>
      </c>
      <c r="BI21" s="504">
        <v>773</v>
      </c>
      <c r="BJ21" s="504">
        <v>790</v>
      </c>
      <c r="BK21" s="504">
        <v>827</v>
      </c>
      <c r="BL21" s="504">
        <v>897</v>
      </c>
      <c r="BM21" s="504">
        <v>942</v>
      </c>
      <c r="BN21" s="504">
        <v>951</v>
      </c>
      <c r="BO21" s="504">
        <v>958</v>
      </c>
      <c r="BP21" s="504">
        <v>1002</v>
      </c>
      <c r="BQ21" s="504">
        <v>967</v>
      </c>
      <c r="BR21" s="504">
        <v>947</v>
      </c>
      <c r="BS21" s="504">
        <v>946</v>
      </c>
      <c r="BT21" s="504">
        <v>918</v>
      </c>
      <c r="BU21" s="504">
        <v>878</v>
      </c>
      <c r="BV21" s="504">
        <v>805</v>
      </c>
      <c r="BW21" s="504">
        <v>755</v>
      </c>
      <c r="BX21" s="505">
        <v>717</v>
      </c>
      <c r="BY21" s="505">
        <v>713</v>
      </c>
      <c r="BZ21" s="506">
        <v>711</v>
      </c>
    </row>
    <row r="22" spans="1:78" x14ac:dyDescent="0.35">
      <c r="B22" s="265" t="s">
        <v>551</v>
      </c>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v>577</v>
      </c>
      <c r="BH22" s="504">
        <v>1295</v>
      </c>
      <c r="BI22" s="504">
        <v>1321</v>
      </c>
      <c r="BJ22" s="504">
        <v>1333</v>
      </c>
      <c r="BK22" s="504">
        <v>1307</v>
      </c>
      <c r="BL22" s="504">
        <v>1234</v>
      </c>
      <c r="BM22" s="504">
        <v>1205</v>
      </c>
      <c r="BN22" s="504">
        <v>1186</v>
      </c>
      <c r="BO22" s="504">
        <v>1108</v>
      </c>
      <c r="BP22" s="504">
        <v>948</v>
      </c>
      <c r="BQ22" s="504">
        <v>885</v>
      </c>
      <c r="BR22" s="504">
        <v>802</v>
      </c>
      <c r="BS22" s="504">
        <v>723</v>
      </c>
      <c r="BT22" s="504">
        <v>646</v>
      </c>
      <c r="BU22" s="504">
        <v>590</v>
      </c>
      <c r="BV22" s="504">
        <v>554</v>
      </c>
      <c r="BW22" s="504">
        <v>514</v>
      </c>
      <c r="BX22" s="505">
        <v>484</v>
      </c>
      <c r="BY22" s="505">
        <v>458</v>
      </c>
      <c r="BZ22" s="506">
        <v>450</v>
      </c>
    </row>
    <row r="23" spans="1:78" x14ac:dyDescent="0.35">
      <c r="A23" s="316"/>
      <c r="B23" s="97" t="s">
        <v>552</v>
      </c>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BF23" s="504"/>
      <c r="BG23" s="504">
        <v>143</v>
      </c>
      <c r="BH23" s="504">
        <v>547</v>
      </c>
      <c r="BI23" s="504">
        <v>606</v>
      </c>
      <c r="BJ23" s="504">
        <v>606</v>
      </c>
      <c r="BK23" s="504">
        <v>598</v>
      </c>
      <c r="BL23" s="504">
        <v>594</v>
      </c>
      <c r="BM23" s="504">
        <v>589</v>
      </c>
      <c r="BN23" s="504">
        <v>581</v>
      </c>
      <c r="BO23" s="504">
        <v>583</v>
      </c>
      <c r="BP23" s="504">
        <v>555</v>
      </c>
      <c r="BQ23" s="504">
        <v>528</v>
      </c>
      <c r="BR23" s="504">
        <v>478</v>
      </c>
      <c r="BS23" s="504">
        <v>429</v>
      </c>
      <c r="BT23" s="504">
        <v>339</v>
      </c>
      <c r="BU23" s="504">
        <v>310</v>
      </c>
      <c r="BV23" s="504">
        <v>296</v>
      </c>
      <c r="BW23" s="504">
        <v>272</v>
      </c>
      <c r="BX23" s="505">
        <v>252</v>
      </c>
      <c r="BY23" s="505">
        <v>255</v>
      </c>
      <c r="BZ23" s="506">
        <v>256</v>
      </c>
    </row>
    <row r="24" spans="1:78" ht="30" customHeight="1" x14ac:dyDescent="0.35">
      <c r="B24" s="463" t="s">
        <v>546</v>
      </c>
      <c r="D24" s="504">
        <v>0</v>
      </c>
      <c r="E24" s="504">
        <v>0</v>
      </c>
      <c r="F24" s="504">
        <v>0</v>
      </c>
      <c r="G24" s="504">
        <v>0</v>
      </c>
      <c r="H24" s="504">
        <v>0</v>
      </c>
      <c r="I24" s="504">
        <v>0</v>
      </c>
      <c r="J24" s="504">
        <v>0</v>
      </c>
      <c r="K24" s="504">
        <v>0</v>
      </c>
      <c r="L24" s="504">
        <v>0</v>
      </c>
      <c r="M24" s="504">
        <v>0</v>
      </c>
      <c r="N24" s="504">
        <v>0</v>
      </c>
      <c r="O24" s="504">
        <v>0</v>
      </c>
      <c r="P24" s="504">
        <v>0</v>
      </c>
      <c r="Q24" s="504">
        <v>0</v>
      </c>
      <c r="R24" s="504">
        <v>0</v>
      </c>
      <c r="S24" s="504">
        <v>0</v>
      </c>
      <c r="T24" s="504">
        <v>0</v>
      </c>
      <c r="U24" s="504">
        <v>0</v>
      </c>
      <c r="V24" s="504">
        <v>0</v>
      </c>
      <c r="W24" s="504">
        <v>0</v>
      </c>
      <c r="X24" s="504">
        <v>0</v>
      </c>
      <c r="Y24" s="504">
        <v>0</v>
      </c>
      <c r="Z24" s="504">
        <v>0</v>
      </c>
      <c r="AA24" s="504">
        <v>0</v>
      </c>
      <c r="AB24" s="504">
        <v>0</v>
      </c>
      <c r="AC24" s="504">
        <v>0</v>
      </c>
      <c r="AD24" s="504">
        <v>0</v>
      </c>
      <c r="AE24" s="504">
        <v>0</v>
      </c>
      <c r="AF24" s="504">
        <v>0</v>
      </c>
      <c r="AG24" s="504">
        <v>0</v>
      </c>
      <c r="AH24" s="504">
        <v>0</v>
      </c>
      <c r="AI24" s="504">
        <v>0</v>
      </c>
      <c r="AJ24" s="504">
        <v>0</v>
      </c>
      <c r="AK24" s="504">
        <v>0</v>
      </c>
      <c r="AL24" s="504">
        <v>0</v>
      </c>
      <c r="AM24" s="504">
        <v>0</v>
      </c>
      <c r="AN24" s="504">
        <v>0</v>
      </c>
      <c r="AO24" s="504">
        <v>0</v>
      </c>
      <c r="AP24" s="504">
        <v>0</v>
      </c>
      <c r="AQ24" s="504">
        <v>0</v>
      </c>
      <c r="AR24" s="504">
        <v>1719</v>
      </c>
      <c r="AS24" s="504">
        <v>1607</v>
      </c>
      <c r="AT24" s="504">
        <v>1675</v>
      </c>
      <c r="AU24" s="504">
        <v>1575</v>
      </c>
      <c r="AV24" s="504">
        <v>1643</v>
      </c>
      <c r="AW24" s="504">
        <v>1736</v>
      </c>
      <c r="AX24" s="504">
        <v>1765</v>
      </c>
      <c r="AY24" s="504">
        <v>1781</v>
      </c>
      <c r="AZ24" s="504">
        <v>1764</v>
      </c>
      <c r="BA24" s="504">
        <v>1705</v>
      </c>
      <c r="BB24" s="504">
        <v>1643</v>
      </c>
      <c r="BC24" s="504">
        <v>1620</v>
      </c>
      <c r="BD24" s="504">
        <v>1671</v>
      </c>
      <c r="BE24" s="504">
        <v>1750</v>
      </c>
      <c r="BF24" s="504">
        <v>1776</v>
      </c>
      <c r="BG24" s="504">
        <v>911</v>
      </c>
      <c r="BH24" s="504">
        <v>12</v>
      </c>
      <c r="BI24" s="504">
        <v>11</v>
      </c>
      <c r="BJ24" s="504">
        <v>12</v>
      </c>
      <c r="BK24" s="504">
        <v>12</v>
      </c>
      <c r="BL24" s="504">
        <v>11</v>
      </c>
      <c r="BM24" s="504">
        <v>10</v>
      </c>
      <c r="BN24" s="504">
        <v>0</v>
      </c>
      <c r="BO24" s="504">
        <v>0</v>
      </c>
      <c r="BP24" s="504">
        <v>0</v>
      </c>
      <c r="BQ24" s="504">
        <v>0</v>
      </c>
      <c r="BR24" s="504">
        <v>0</v>
      </c>
      <c r="BS24" s="504">
        <v>0</v>
      </c>
      <c r="BT24" s="504">
        <v>0</v>
      </c>
      <c r="BU24" s="504">
        <v>0</v>
      </c>
      <c r="BV24" s="504">
        <v>0</v>
      </c>
      <c r="BW24" s="504">
        <v>0</v>
      </c>
      <c r="BX24" s="505">
        <v>0</v>
      </c>
      <c r="BY24" s="505">
        <v>0</v>
      </c>
      <c r="BZ24" s="506">
        <v>0</v>
      </c>
    </row>
    <row r="25" spans="1:78" ht="30" customHeight="1" x14ac:dyDescent="0.35">
      <c r="B25" s="463" t="s">
        <v>547</v>
      </c>
      <c r="D25" s="504">
        <v>0</v>
      </c>
      <c r="E25" s="504">
        <v>0</v>
      </c>
      <c r="F25" s="504">
        <v>0</v>
      </c>
      <c r="G25" s="504">
        <v>0</v>
      </c>
      <c r="H25" s="504">
        <v>0</v>
      </c>
      <c r="I25" s="504">
        <v>0</v>
      </c>
      <c r="J25" s="504">
        <v>0</v>
      </c>
      <c r="K25" s="504">
        <v>0</v>
      </c>
      <c r="L25" s="504">
        <v>0</v>
      </c>
      <c r="M25" s="504">
        <v>0</v>
      </c>
      <c r="N25" s="504">
        <v>0</v>
      </c>
      <c r="O25" s="504">
        <v>0</v>
      </c>
      <c r="P25" s="504">
        <v>0</v>
      </c>
      <c r="Q25" s="504">
        <v>0</v>
      </c>
      <c r="R25" s="504">
        <v>0</v>
      </c>
      <c r="S25" s="504">
        <v>0</v>
      </c>
      <c r="T25" s="504">
        <v>0</v>
      </c>
      <c r="U25" s="504">
        <v>0</v>
      </c>
      <c r="V25" s="504">
        <v>0</v>
      </c>
      <c r="W25" s="504">
        <v>0</v>
      </c>
      <c r="X25" s="504">
        <v>0</v>
      </c>
      <c r="Y25" s="504">
        <v>0</v>
      </c>
      <c r="Z25" s="504">
        <v>0</v>
      </c>
      <c r="AA25" s="504">
        <v>0</v>
      </c>
      <c r="AB25" s="504">
        <v>0</v>
      </c>
      <c r="AC25" s="504">
        <v>0</v>
      </c>
      <c r="AD25" s="504">
        <v>0</v>
      </c>
      <c r="AE25" s="504">
        <v>0</v>
      </c>
      <c r="AF25" s="504">
        <v>0</v>
      </c>
      <c r="AG25" s="504">
        <v>0</v>
      </c>
      <c r="AH25" s="504">
        <v>0</v>
      </c>
      <c r="AI25" s="504">
        <v>1723</v>
      </c>
      <c r="AJ25" s="504">
        <v>1694</v>
      </c>
      <c r="AK25" s="504">
        <v>1738</v>
      </c>
      <c r="AL25" s="504">
        <v>1781</v>
      </c>
      <c r="AM25" s="504">
        <v>1651</v>
      </c>
      <c r="AN25" s="504">
        <v>1683</v>
      </c>
      <c r="AO25" s="504">
        <v>1717</v>
      </c>
      <c r="AP25" s="504">
        <v>1722</v>
      </c>
      <c r="AQ25" s="504">
        <v>1727</v>
      </c>
      <c r="AR25" s="504">
        <v>0</v>
      </c>
      <c r="AS25" s="504">
        <v>0</v>
      </c>
      <c r="AT25" s="504">
        <v>0</v>
      </c>
      <c r="AU25" s="504">
        <v>0</v>
      </c>
      <c r="AV25" s="504">
        <v>0</v>
      </c>
      <c r="AW25" s="504">
        <v>0</v>
      </c>
      <c r="AX25" s="504">
        <v>0</v>
      </c>
      <c r="AY25" s="504">
        <v>0</v>
      </c>
      <c r="AZ25" s="504">
        <v>0</v>
      </c>
      <c r="BA25" s="504">
        <v>0</v>
      </c>
      <c r="BB25" s="504">
        <v>0</v>
      </c>
      <c r="BC25" s="504">
        <v>0</v>
      </c>
      <c r="BD25" s="504">
        <v>0</v>
      </c>
      <c r="BE25" s="504">
        <v>0</v>
      </c>
      <c r="BF25" s="504">
        <v>0</v>
      </c>
      <c r="BG25" s="504">
        <v>0</v>
      </c>
      <c r="BH25" s="504">
        <v>0</v>
      </c>
      <c r="BI25" s="504">
        <v>0</v>
      </c>
      <c r="BJ25" s="504">
        <v>0</v>
      </c>
      <c r="BK25" s="504">
        <v>0</v>
      </c>
      <c r="BL25" s="504">
        <v>0</v>
      </c>
      <c r="BM25" s="504">
        <v>0</v>
      </c>
      <c r="BN25" s="504">
        <v>0</v>
      </c>
      <c r="BO25" s="504">
        <v>0</v>
      </c>
      <c r="BP25" s="504">
        <v>0</v>
      </c>
      <c r="BQ25" s="504">
        <v>0</v>
      </c>
      <c r="BR25" s="504">
        <v>0</v>
      </c>
      <c r="BS25" s="504">
        <v>0</v>
      </c>
      <c r="BT25" s="504">
        <v>0</v>
      </c>
      <c r="BU25" s="504">
        <v>0</v>
      </c>
      <c r="BV25" s="504">
        <v>0</v>
      </c>
      <c r="BW25" s="504">
        <v>0</v>
      </c>
      <c r="BX25" s="505">
        <v>0</v>
      </c>
      <c r="BY25" s="505">
        <v>0</v>
      </c>
      <c r="BZ25" s="506">
        <v>0</v>
      </c>
    </row>
    <row r="26" spans="1:78" ht="15.75" customHeight="1" thickBot="1" x14ac:dyDescent="0.4">
      <c r="A26" s="517"/>
      <c r="B26" s="354"/>
      <c r="C26" s="353"/>
      <c r="D26" s="518"/>
      <c r="E26" s="518"/>
      <c r="F26" s="518"/>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c r="BM26" s="518"/>
      <c r="BN26" s="518"/>
      <c r="BO26" s="518"/>
      <c r="BP26" s="518"/>
      <c r="BQ26" s="518"/>
      <c r="BR26" s="518"/>
      <c r="BS26" s="518"/>
      <c r="BT26" s="518"/>
      <c r="BU26" s="518"/>
      <c r="BV26" s="518"/>
      <c r="BW26" s="518"/>
      <c r="BX26" s="518"/>
      <c r="BY26" s="518"/>
      <c r="BZ26" s="51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53"/>
  <sheetViews>
    <sheetView zoomScale="70" zoomScaleNormal="70" workbookViewId="0">
      <pane xSplit="3" topLeftCell="BS1" activePane="topRight" state="frozen"/>
      <selection activeCell="A22" sqref="A22"/>
      <selection pane="topRight"/>
    </sheetView>
  </sheetViews>
  <sheetFormatPr defaultColWidth="9.08984375" defaultRowHeight="15.5" x14ac:dyDescent="0.35"/>
  <cols>
    <col min="1" max="1" width="23.08984375" style="357" bestFit="1" customWidth="1"/>
    <col min="2" max="2" width="75.7265625" style="357" customWidth="1"/>
    <col min="3" max="3" width="25.7265625" style="357" customWidth="1"/>
    <col min="4" max="75" width="12.7265625" style="359" customWidth="1"/>
    <col min="76" max="78" width="12.7265625" style="316" customWidth="1"/>
    <col min="79" max="16384" width="9.08984375" style="316"/>
  </cols>
  <sheetData>
    <row r="1" spans="1:78" s="314" customFormat="1" ht="25.15" customHeight="1" thickBot="1" x14ac:dyDescent="0.3">
      <c r="A1" s="36" t="s">
        <v>42</v>
      </c>
      <c r="B1" s="37" t="s">
        <v>71</v>
      </c>
      <c r="C1" s="89"/>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3"/>
      <c r="BW1" s="313"/>
      <c r="BX1" s="313"/>
    </row>
    <row r="2" spans="1:78" ht="15.75" customHeight="1" x14ac:dyDescent="0.35">
      <c r="A2" s="40" t="s">
        <v>588</v>
      </c>
      <c r="B2" s="16" t="s">
        <v>553</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520"/>
      <c r="B4" s="521" t="s">
        <v>88</v>
      </c>
      <c r="C4" s="88"/>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f t="shared" ref="AQ4:BZ4" si="0">AQ5+AQ9</f>
        <v>28.981999999999999</v>
      </c>
      <c r="AR4" s="322">
        <f t="shared" si="0"/>
        <v>152.04351</v>
      </c>
      <c r="AS4" s="322">
        <f t="shared" si="0"/>
        <v>131.50648100000001</v>
      </c>
      <c r="AT4" s="322">
        <f t="shared" si="0"/>
        <v>155</v>
      </c>
      <c r="AU4" s="322">
        <f t="shared" si="0"/>
        <v>210.18</v>
      </c>
      <c r="AV4" s="322">
        <f t="shared" si="0"/>
        <v>211.578</v>
      </c>
      <c r="AW4" s="322">
        <f t="shared" si="0"/>
        <v>234.45600000000002</v>
      </c>
      <c r="AX4" s="322">
        <f t="shared" si="0"/>
        <v>217.38900000000001</v>
      </c>
      <c r="AY4" s="322">
        <f t="shared" si="0"/>
        <v>265.98800000000006</v>
      </c>
      <c r="AZ4" s="322">
        <f t="shared" si="0"/>
        <v>238.81600000000003</v>
      </c>
      <c r="BA4" s="322">
        <f t="shared" si="0"/>
        <v>185.90699999999998</v>
      </c>
      <c r="BB4" s="322">
        <f t="shared" si="0"/>
        <v>198.82299999999998</v>
      </c>
      <c r="BC4" s="322">
        <f t="shared" si="0"/>
        <v>185.245</v>
      </c>
      <c r="BD4" s="322">
        <f t="shared" si="0"/>
        <v>234.97299999999998</v>
      </c>
      <c r="BE4" s="322">
        <f t="shared" si="0"/>
        <v>251</v>
      </c>
      <c r="BF4" s="322">
        <f t="shared" si="0"/>
        <v>300.72500000000002</v>
      </c>
      <c r="BG4" s="322">
        <f t="shared" si="0"/>
        <v>328.07900000000001</v>
      </c>
      <c r="BH4" s="322">
        <f t="shared" si="0"/>
        <v>328.59699999999998</v>
      </c>
      <c r="BI4" s="322">
        <f t="shared" si="0"/>
        <v>364.44799999999998</v>
      </c>
      <c r="BJ4" s="322">
        <f t="shared" si="0"/>
        <v>442.661</v>
      </c>
      <c r="BK4" s="322">
        <f t="shared" si="0"/>
        <v>408.28</v>
      </c>
      <c r="BL4" s="322">
        <f t="shared" si="0"/>
        <v>611.97900000000004</v>
      </c>
      <c r="BM4" s="322">
        <f t="shared" si="0"/>
        <v>754.63800000000003</v>
      </c>
      <c r="BN4" s="322">
        <f t="shared" si="0"/>
        <v>884.19721186000004</v>
      </c>
      <c r="BO4" s="322">
        <f t="shared" si="0"/>
        <v>348.01045738980469</v>
      </c>
      <c r="BP4" s="322">
        <f t="shared" si="0"/>
        <v>321.60000000000002</v>
      </c>
      <c r="BQ4" s="322">
        <f t="shared" si="0"/>
        <v>98.405999999999992</v>
      </c>
      <c r="BR4" s="322">
        <f t="shared" si="0"/>
        <v>89.052999999999997</v>
      </c>
      <c r="BS4" s="322">
        <f t="shared" si="0"/>
        <v>73.882000000000005</v>
      </c>
      <c r="BT4" s="322">
        <f t="shared" si="0"/>
        <v>69.526122639999997</v>
      </c>
      <c r="BU4" s="322">
        <f t="shared" si="0"/>
        <v>102.78497561431512</v>
      </c>
      <c r="BV4" s="322">
        <f t="shared" si="0"/>
        <v>188.81881068912224</v>
      </c>
      <c r="BW4" s="322">
        <f t="shared" si="0"/>
        <v>188.48812819493492</v>
      </c>
      <c r="BX4" s="187">
        <f t="shared" si="0"/>
        <v>189.04987966753026</v>
      </c>
      <c r="BY4" s="187">
        <f t="shared" si="0"/>
        <v>190.78491240447218</v>
      </c>
      <c r="BZ4" s="329">
        <f t="shared" si="0"/>
        <v>192.38904527897299</v>
      </c>
    </row>
    <row r="5" spans="1:78" s="232" customFormat="1" ht="24.75" customHeight="1" x14ac:dyDescent="0.35">
      <c r="A5" s="358"/>
      <c r="B5" s="522" t="s">
        <v>554</v>
      </c>
      <c r="C5" s="523"/>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f t="shared" ref="AR5:BP5" si="1">SUM(AR6:AR8)</f>
        <v>118</v>
      </c>
      <c r="AS5" s="322">
        <f t="shared" si="1"/>
        <v>93</v>
      </c>
      <c r="AT5" s="322">
        <f t="shared" si="1"/>
        <v>98.4</v>
      </c>
      <c r="AU5" s="322">
        <f t="shared" si="1"/>
        <v>126.66799999999999</v>
      </c>
      <c r="AV5" s="322">
        <f t="shared" si="1"/>
        <v>127.428</v>
      </c>
      <c r="AW5" s="322">
        <f t="shared" si="1"/>
        <v>139.703</v>
      </c>
      <c r="AX5" s="322">
        <f t="shared" si="1"/>
        <v>134.45699999999999</v>
      </c>
      <c r="AY5" s="322">
        <f t="shared" si="1"/>
        <v>137.58500000000001</v>
      </c>
      <c r="AZ5" s="322">
        <f t="shared" si="1"/>
        <v>134.50500000000002</v>
      </c>
      <c r="BA5" s="322">
        <f t="shared" si="1"/>
        <v>128.536</v>
      </c>
      <c r="BB5" s="322">
        <f t="shared" si="1"/>
        <v>142.53099999999998</v>
      </c>
      <c r="BC5" s="322">
        <f t="shared" si="1"/>
        <v>129.44200000000001</v>
      </c>
      <c r="BD5" s="322">
        <f t="shared" si="1"/>
        <v>126.22099999999999</v>
      </c>
      <c r="BE5" s="322">
        <f t="shared" si="1"/>
        <v>136</v>
      </c>
      <c r="BF5" s="322">
        <f t="shared" si="1"/>
        <v>135.53100000000001</v>
      </c>
      <c r="BG5" s="322">
        <f t="shared" si="1"/>
        <v>154.86799999999999</v>
      </c>
      <c r="BH5" s="322">
        <f t="shared" si="1"/>
        <v>160.81200000000001</v>
      </c>
      <c r="BI5" s="322">
        <f t="shared" si="1"/>
        <v>190.72200000000001</v>
      </c>
      <c r="BJ5" s="322">
        <f t="shared" si="1"/>
        <v>272.476</v>
      </c>
      <c r="BK5" s="322">
        <f t="shared" si="1"/>
        <v>234.56</v>
      </c>
      <c r="BL5" s="322">
        <f t="shared" si="1"/>
        <v>217.55500000000001</v>
      </c>
      <c r="BM5" s="322">
        <f t="shared" si="1"/>
        <v>270.00200000000001</v>
      </c>
      <c r="BN5" s="322">
        <f t="shared" si="1"/>
        <v>273.28648482000006</v>
      </c>
      <c r="BO5" s="322">
        <f t="shared" si="1"/>
        <v>126.68199999999999</v>
      </c>
      <c r="BP5" s="322">
        <f t="shared" si="1"/>
        <v>96.879000000000005</v>
      </c>
      <c r="BQ5" s="322">
        <f>SUM(BQ6:BQ8)</f>
        <v>8.7829999999999995</v>
      </c>
      <c r="BR5" s="322">
        <f t="shared" ref="BR5:BX5" si="2">SUM(BR6:BR8)</f>
        <v>0</v>
      </c>
      <c r="BS5" s="322">
        <f t="shared" si="2"/>
        <v>0</v>
      </c>
      <c r="BT5" s="322">
        <f t="shared" si="2"/>
        <v>0</v>
      </c>
      <c r="BU5" s="322">
        <f t="shared" si="2"/>
        <v>0</v>
      </c>
      <c r="BV5" s="322">
        <f t="shared" si="2"/>
        <v>0</v>
      </c>
      <c r="BW5" s="322">
        <f t="shared" si="2"/>
        <v>0</v>
      </c>
      <c r="BX5" s="187">
        <f t="shared" si="2"/>
        <v>0</v>
      </c>
      <c r="BY5" s="187">
        <f>SUM(BY6:BY8)</f>
        <v>0</v>
      </c>
      <c r="BZ5" s="329">
        <f>SUM(BZ6:BZ8)</f>
        <v>0</v>
      </c>
    </row>
    <row r="6" spans="1:78" x14ac:dyDescent="0.35">
      <c r="B6" s="265" t="s">
        <v>555</v>
      </c>
      <c r="C6" s="44"/>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v>68</v>
      </c>
      <c r="AS6" s="209">
        <v>25</v>
      </c>
      <c r="AT6" s="209">
        <v>22</v>
      </c>
      <c r="AU6" s="209">
        <v>36.134</v>
      </c>
      <c r="AV6" s="209">
        <v>27.254999999999999</v>
      </c>
      <c r="AW6" s="209">
        <v>31.824000000000002</v>
      </c>
      <c r="AX6" s="209">
        <v>27.925000000000001</v>
      </c>
      <c r="AY6" s="209">
        <v>31.975999999999999</v>
      </c>
      <c r="AZ6" s="209">
        <v>33.951000000000001</v>
      </c>
      <c r="BA6" s="209">
        <v>28.73</v>
      </c>
      <c r="BB6" s="209">
        <v>37.692999999999998</v>
      </c>
      <c r="BC6" s="209">
        <v>22.696999999999999</v>
      </c>
      <c r="BD6" s="209">
        <v>15.597</v>
      </c>
      <c r="BE6" s="209">
        <v>15</v>
      </c>
      <c r="BF6" s="209">
        <v>3.915</v>
      </c>
      <c r="BG6" s="209">
        <v>22.943999999999999</v>
      </c>
      <c r="BH6" s="209">
        <v>19.669</v>
      </c>
      <c r="BI6" s="209">
        <v>38.921999999999997</v>
      </c>
      <c r="BJ6" s="209">
        <v>106.18</v>
      </c>
      <c r="BK6" s="209">
        <v>47.756999999999998</v>
      </c>
      <c r="BL6" s="209">
        <v>-0.24199999999999999</v>
      </c>
      <c r="BM6" s="209">
        <v>17.018999999999998</v>
      </c>
      <c r="BN6" s="209">
        <v>28.041668320000053</v>
      </c>
      <c r="BO6" s="209">
        <v>0.2287232800000325</v>
      </c>
      <c r="BP6" s="209">
        <v>-4.673</v>
      </c>
      <c r="BQ6" s="209">
        <v>0</v>
      </c>
      <c r="BR6" s="209">
        <v>0</v>
      </c>
      <c r="BS6" s="209"/>
      <c r="BT6" s="209"/>
      <c r="BU6" s="209"/>
      <c r="BV6" s="209"/>
      <c r="BW6" s="209"/>
      <c r="BX6" s="210"/>
      <c r="BY6" s="210"/>
      <c r="BZ6" s="211"/>
    </row>
    <row r="7" spans="1:78" x14ac:dyDescent="0.35">
      <c r="B7" s="265" t="s">
        <v>556</v>
      </c>
      <c r="C7" s="44"/>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v>41</v>
      </c>
      <c r="AS7" s="209">
        <v>60</v>
      </c>
      <c r="AT7" s="209">
        <v>67.400000000000006</v>
      </c>
      <c r="AU7" s="209">
        <v>80.007999999999996</v>
      </c>
      <c r="AV7" s="209">
        <v>90.844999999999999</v>
      </c>
      <c r="AW7" s="209">
        <v>97.629000000000005</v>
      </c>
      <c r="AX7" s="209">
        <v>94.061999999999998</v>
      </c>
      <c r="AY7" s="209">
        <v>95.814999999999998</v>
      </c>
      <c r="AZ7" s="209">
        <v>96.2</v>
      </c>
      <c r="BA7" s="209">
        <v>96.498999999999995</v>
      </c>
      <c r="BB7" s="209">
        <v>97.774000000000001</v>
      </c>
      <c r="BC7" s="209">
        <v>98.138999999999996</v>
      </c>
      <c r="BD7" s="209">
        <v>99.977999999999994</v>
      </c>
      <c r="BE7" s="209">
        <v>103</v>
      </c>
      <c r="BF7" s="209">
        <v>108.88500000000001</v>
      </c>
      <c r="BG7" s="209">
        <v>116.81699999999999</v>
      </c>
      <c r="BH7" s="209">
        <v>128.03800000000001</v>
      </c>
      <c r="BI7" s="209">
        <v>138</v>
      </c>
      <c r="BJ7" s="209">
        <v>140.625</v>
      </c>
      <c r="BK7" s="209">
        <v>140.04400000000001</v>
      </c>
      <c r="BL7" s="209">
        <v>141.37299999999999</v>
      </c>
      <c r="BM7" s="209">
        <v>140.65799999999999</v>
      </c>
      <c r="BN7" s="209">
        <v>141.16998859000003</v>
      </c>
      <c r="BO7" s="209">
        <v>141.81741953000005</v>
      </c>
      <c r="BP7" s="209">
        <v>133.44800000000001</v>
      </c>
      <c r="BQ7" s="209">
        <v>8.7829999999999995</v>
      </c>
      <c r="BR7" s="209">
        <v>0</v>
      </c>
      <c r="BS7" s="209"/>
      <c r="BT7" s="209"/>
      <c r="BU7" s="209"/>
      <c r="BV7" s="209"/>
      <c r="BW7" s="209"/>
      <c r="BX7" s="210"/>
      <c r="BY7" s="210"/>
      <c r="BZ7" s="211"/>
    </row>
    <row r="8" spans="1:78" x14ac:dyDescent="0.35">
      <c r="B8" s="265" t="s">
        <v>557</v>
      </c>
      <c r="C8" s="44"/>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v>9</v>
      </c>
      <c r="AS8" s="210">
        <v>8</v>
      </c>
      <c r="AT8" s="210">
        <v>9</v>
      </c>
      <c r="AU8" s="210">
        <v>10.526</v>
      </c>
      <c r="AV8" s="210">
        <v>9.3279999999999994</v>
      </c>
      <c r="AW8" s="210">
        <v>10.25</v>
      </c>
      <c r="AX8" s="210">
        <v>12.47</v>
      </c>
      <c r="AY8" s="210">
        <v>9.7940000000000005</v>
      </c>
      <c r="AZ8" s="210">
        <v>4.3540000000000001</v>
      </c>
      <c r="BA8" s="210">
        <v>3.3069999999999999</v>
      </c>
      <c r="BB8" s="210">
        <v>7.0640000000000001</v>
      </c>
      <c r="BC8" s="210">
        <v>8.6059999999999999</v>
      </c>
      <c r="BD8" s="210">
        <v>10.646000000000001</v>
      </c>
      <c r="BE8" s="210">
        <v>18</v>
      </c>
      <c r="BF8" s="210">
        <v>22.731000000000002</v>
      </c>
      <c r="BG8" s="210">
        <v>15.106999999999999</v>
      </c>
      <c r="BH8" s="210">
        <v>13.105</v>
      </c>
      <c r="BI8" s="210">
        <v>13.8</v>
      </c>
      <c r="BJ8" s="210">
        <v>25.670999999999999</v>
      </c>
      <c r="BK8" s="210">
        <v>46.759</v>
      </c>
      <c r="BL8" s="210">
        <v>76.424000000000007</v>
      </c>
      <c r="BM8" s="210">
        <v>112.325</v>
      </c>
      <c r="BN8" s="210">
        <v>104.07482791000001</v>
      </c>
      <c r="BO8" s="210">
        <v>-15.364142810000091</v>
      </c>
      <c r="BP8" s="210">
        <v>-31.895999999999997</v>
      </c>
      <c r="BQ8" s="210">
        <v>0</v>
      </c>
      <c r="BR8" s="210">
        <v>0</v>
      </c>
      <c r="BS8" s="210"/>
      <c r="BT8" s="210"/>
      <c r="BU8" s="210"/>
      <c r="BV8" s="210"/>
      <c r="BW8" s="210"/>
      <c r="BX8" s="210"/>
      <c r="BY8" s="210"/>
      <c r="BZ8" s="211"/>
    </row>
    <row r="9" spans="1:78" s="232" customFormat="1" ht="24.75" customHeight="1" x14ac:dyDescent="0.35">
      <c r="A9" s="358"/>
      <c r="B9" s="522" t="s">
        <v>558</v>
      </c>
      <c r="C9" s="523"/>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f t="shared" ref="AQ9:BZ9" si="3">SUM(AQ10:AQ12)</f>
        <v>28.981999999999999</v>
      </c>
      <c r="AR9" s="187">
        <f t="shared" si="3"/>
        <v>34.043509999999998</v>
      </c>
      <c r="AS9" s="187">
        <f t="shared" si="3"/>
        <v>38.506481000000001</v>
      </c>
      <c r="AT9" s="187">
        <f t="shared" si="3"/>
        <v>56.6</v>
      </c>
      <c r="AU9" s="187">
        <f t="shared" si="3"/>
        <v>83.512</v>
      </c>
      <c r="AV9" s="187">
        <f t="shared" si="3"/>
        <v>84.15</v>
      </c>
      <c r="AW9" s="187">
        <f t="shared" si="3"/>
        <v>94.753</v>
      </c>
      <c r="AX9" s="187">
        <f t="shared" si="3"/>
        <v>82.932000000000002</v>
      </c>
      <c r="AY9" s="187">
        <f t="shared" si="3"/>
        <v>128.40300000000002</v>
      </c>
      <c r="AZ9" s="187">
        <f t="shared" si="3"/>
        <v>104.31100000000001</v>
      </c>
      <c r="BA9" s="187">
        <f t="shared" si="3"/>
        <v>57.370999999999995</v>
      </c>
      <c r="BB9" s="187">
        <f t="shared" si="3"/>
        <v>56.292000000000002</v>
      </c>
      <c r="BC9" s="187">
        <f t="shared" si="3"/>
        <v>55.803000000000004</v>
      </c>
      <c r="BD9" s="187">
        <f t="shared" si="3"/>
        <v>108.752</v>
      </c>
      <c r="BE9" s="187">
        <f t="shared" si="3"/>
        <v>115</v>
      </c>
      <c r="BF9" s="187">
        <f t="shared" si="3"/>
        <v>165.19399999999999</v>
      </c>
      <c r="BG9" s="187">
        <f t="shared" si="3"/>
        <v>173.21100000000001</v>
      </c>
      <c r="BH9" s="187">
        <f t="shared" si="3"/>
        <v>167.785</v>
      </c>
      <c r="BI9" s="187">
        <f t="shared" si="3"/>
        <v>173.726</v>
      </c>
      <c r="BJ9" s="187">
        <f t="shared" si="3"/>
        <v>170.185</v>
      </c>
      <c r="BK9" s="187">
        <f t="shared" si="3"/>
        <v>173.72</v>
      </c>
      <c r="BL9" s="187">
        <f t="shared" si="3"/>
        <v>394.42399999999998</v>
      </c>
      <c r="BM9" s="187">
        <f t="shared" si="3"/>
        <v>484.63600000000002</v>
      </c>
      <c r="BN9" s="187">
        <f t="shared" si="3"/>
        <v>610.91072703999998</v>
      </c>
      <c r="BO9" s="187">
        <f t="shared" si="3"/>
        <v>221.3284573898047</v>
      </c>
      <c r="BP9" s="187">
        <f t="shared" si="3"/>
        <v>224.721</v>
      </c>
      <c r="BQ9" s="187">
        <f t="shared" si="3"/>
        <v>89.62299999999999</v>
      </c>
      <c r="BR9" s="187">
        <f t="shared" si="3"/>
        <v>89.052999999999997</v>
      </c>
      <c r="BS9" s="187">
        <f t="shared" si="3"/>
        <v>73.882000000000005</v>
      </c>
      <c r="BT9" s="187">
        <f t="shared" si="3"/>
        <v>69.526122639999997</v>
      </c>
      <c r="BU9" s="187">
        <f t="shared" si="3"/>
        <v>102.78497561431512</v>
      </c>
      <c r="BV9" s="187">
        <f t="shared" si="3"/>
        <v>188.81881068912224</v>
      </c>
      <c r="BW9" s="187">
        <f t="shared" si="3"/>
        <v>188.48812819493492</v>
      </c>
      <c r="BX9" s="187">
        <f t="shared" si="3"/>
        <v>189.04987966753026</v>
      </c>
      <c r="BY9" s="187">
        <f t="shared" si="3"/>
        <v>190.78491240447218</v>
      </c>
      <c r="BZ9" s="329">
        <f t="shared" si="3"/>
        <v>192.38904527897299</v>
      </c>
    </row>
    <row r="10" spans="1:78" x14ac:dyDescent="0.35">
      <c r="B10" s="265" t="s">
        <v>141</v>
      </c>
      <c r="C10" s="44"/>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v>14.981999999999999</v>
      </c>
      <c r="AR10" s="209">
        <v>19.041</v>
      </c>
      <c r="AS10" s="209">
        <v>23.1</v>
      </c>
      <c r="AT10" s="209">
        <v>29</v>
      </c>
      <c r="AU10" s="209">
        <v>37.561</v>
      </c>
      <c r="AV10" s="209">
        <v>46.265999999999998</v>
      </c>
      <c r="AW10" s="209">
        <v>59.125</v>
      </c>
      <c r="AX10" s="209">
        <v>60.497999999999998</v>
      </c>
      <c r="AY10" s="209">
        <v>46.542999999999999</v>
      </c>
      <c r="AZ10" s="209">
        <v>41.273000000000003</v>
      </c>
      <c r="BA10" s="209">
        <v>36.790999999999997</v>
      </c>
      <c r="BB10" s="209">
        <v>37.914999999999999</v>
      </c>
      <c r="BC10" s="209">
        <v>37.4</v>
      </c>
      <c r="BD10" s="209">
        <v>34.851999999999997</v>
      </c>
      <c r="BE10" s="209">
        <v>38</v>
      </c>
      <c r="BF10" s="209">
        <v>40.408999999999999</v>
      </c>
      <c r="BG10" s="209">
        <v>46.344000000000001</v>
      </c>
      <c r="BH10" s="209">
        <v>46.491</v>
      </c>
      <c r="BI10" s="209">
        <v>44.334000000000003</v>
      </c>
      <c r="BJ10" s="209">
        <v>46.637999999999998</v>
      </c>
      <c r="BK10" s="209">
        <v>46.658999999999999</v>
      </c>
      <c r="BL10" s="209">
        <v>50.039000000000001</v>
      </c>
      <c r="BM10" s="209">
        <v>47.561</v>
      </c>
      <c r="BN10" s="209">
        <v>44.601999999999997</v>
      </c>
      <c r="BO10" s="209">
        <v>46.558457389804701</v>
      </c>
      <c r="BP10" s="209">
        <v>43.945999999999998</v>
      </c>
      <c r="BQ10" s="209">
        <v>44.098999999999997</v>
      </c>
      <c r="BR10" s="209">
        <v>44.164999999999999</v>
      </c>
      <c r="BS10" s="209">
        <v>39.841999999999999</v>
      </c>
      <c r="BT10" s="209">
        <v>38.341528220000001</v>
      </c>
      <c r="BU10" s="209">
        <v>36.697213789485836</v>
      </c>
      <c r="BV10" s="209">
        <v>37.978867824876502</v>
      </c>
      <c r="BW10" s="209">
        <v>39.348921845505863</v>
      </c>
      <c r="BX10" s="210">
        <v>40.539206774909005</v>
      </c>
      <c r="BY10" s="210">
        <v>41.672706462232071</v>
      </c>
      <c r="BZ10" s="211">
        <v>42.755481823621267</v>
      </c>
    </row>
    <row r="11" spans="1:78" x14ac:dyDescent="0.35">
      <c r="B11" s="265" t="s">
        <v>175</v>
      </c>
      <c r="C11" s="44"/>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v>14</v>
      </c>
      <c r="AR11" s="209">
        <v>15</v>
      </c>
      <c r="AS11" s="209">
        <v>15</v>
      </c>
      <c r="AT11" s="209">
        <v>19</v>
      </c>
      <c r="AU11" s="209">
        <v>22.698</v>
      </c>
      <c r="AV11" s="209">
        <v>22.576000000000001</v>
      </c>
      <c r="AW11" s="209">
        <v>23.443000000000001</v>
      </c>
      <c r="AX11" s="209">
        <v>22.434000000000001</v>
      </c>
      <c r="AY11" s="209">
        <v>21.899000000000001</v>
      </c>
      <c r="AZ11" s="209">
        <v>22.006</v>
      </c>
      <c r="BA11" s="209">
        <v>19.994</v>
      </c>
      <c r="BB11" s="209">
        <v>18.376999999999999</v>
      </c>
      <c r="BC11" s="209">
        <v>17.431000000000001</v>
      </c>
      <c r="BD11" s="209">
        <v>44.381999999999998</v>
      </c>
      <c r="BE11" s="209">
        <v>61</v>
      </c>
      <c r="BF11" s="209">
        <v>110.63800000000001</v>
      </c>
      <c r="BG11" s="209">
        <v>120.54600000000001</v>
      </c>
      <c r="BH11" s="209">
        <v>119.50700000000001</v>
      </c>
      <c r="BI11" s="209">
        <v>120.578</v>
      </c>
      <c r="BJ11" s="209">
        <v>120.111</v>
      </c>
      <c r="BK11" s="209">
        <v>123.071</v>
      </c>
      <c r="BL11" s="209">
        <v>133.291</v>
      </c>
      <c r="BM11" s="209">
        <v>138.81399999999999</v>
      </c>
      <c r="BN11" s="209">
        <v>130.89869660000002</v>
      </c>
      <c r="BO11" s="209">
        <v>46.04</v>
      </c>
      <c r="BP11" s="209">
        <v>39.037999999999997</v>
      </c>
      <c r="BQ11" s="209">
        <v>37.116999999999997</v>
      </c>
      <c r="BR11" s="209">
        <v>33.851999999999997</v>
      </c>
      <c r="BS11" s="209">
        <v>30.114000000000001</v>
      </c>
      <c r="BT11" s="209">
        <v>27.888000000000002</v>
      </c>
      <c r="BU11" s="209">
        <v>25.806955532966164</v>
      </c>
      <c r="BV11" s="209">
        <v>26.104589314654827</v>
      </c>
      <c r="BW11" s="209">
        <v>26.406775222330442</v>
      </c>
      <c r="BX11" s="210">
        <v>26.522864225384378</v>
      </c>
      <c r="BY11" s="210">
        <v>26.57061047167948</v>
      </c>
      <c r="BZ11" s="211">
        <v>26.547958388076889</v>
      </c>
    </row>
    <row r="12" spans="1:78" x14ac:dyDescent="0.35">
      <c r="A12" s="316"/>
      <c r="B12" s="97" t="s">
        <v>130</v>
      </c>
      <c r="C12" s="51"/>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v>0</v>
      </c>
      <c r="AR12" s="209">
        <v>2.5100000000000001E-3</v>
      </c>
      <c r="AS12" s="209">
        <v>0.40648099999999998</v>
      </c>
      <c r="AT12" s="209">
        <v>8.6</v>
      </c>
      <c r="AU12" s="209">
        <v>23.253</v>
      </c>
      <c r="AV12" s="209">
        <v>15.308</v>
      </c>
      <c r="AW12" s="209">
        <v>12.185</v>
      </c>
      <c r="AX12" s="209">
        <v>0</v>
      </c>
      <c r="AY12" s="209">
        <v>59.960999999999999</v>
      </c>
      <c r="AZ12" s="209">
        <v>41.031999999999996</v>
      </c>
      <c r="BA12" s="209">
        <v>0.58599999999999997</v>
      </c>
      <c r="BB12" s="209">
        <v>0</v>
      </c>
      <c r="BC12" s="209">
        <v>0.97199999999999998</v>
      </c>
      <c r="BD12" s="209">
        <v>29.518000000000001</v>
      </c>
      <c r="BE12" s="209">
        <v>16</v>
      </c>
      <c r="BF12" s="209">
        <v>14.147</v>
      </c>
      <c r="BG12" s="209">
        <v>6.3209999999999997</v>
      </c>
      <c r="BH12" s="209">
        <v>1.7869999999999999</v>
      </c>
      <c r="BI12" s="209">
        <v>8.8140000000000001</v>
      </c>
      <c r="BJ12" s="209">
        <v>3.4359999999999999</v>
      </c>
      <c r="BK12" s="209">
        <v>3.99</v>
      </c>
      <c r="BL12" s="209">
        <v>211.09399999999999</v>
      </c>
      <c r="BM12" s="209">
        <v>298.26100000000002</v>
      </c>
      <c r="BN12" s="209">
        <v>435.41003044000001</v>
      </c>
      <c r="BO12" s="209">
        <v>128.72999999999999</v>
      </c>
      <c r="BP12" s="209">
        <v>141.73699999999999</v>
      </c>
      <c r="BQ12" s="209">
        <v>8.4069999999999965</v>
      </c>
      <c r="BR12" s="209">
        <v>11.036000000000001</v>
      </c>
      <c r="BS12" s="209">
        <v>3.9260000000000019</v>
      </c>
      <c r="BT12" s="209">
        <v>3.2965944199999972</v>
      </c>
      <c r="BU12" s="209">
        <v>40.280806291863115</v>
      </c>
      <c r="BV12" s="209">
        <v>124.73535354959091</v>
      </c>
      <c r="BW12" s="209">
        <v>122.73243112709861</v>
      </c>
      <c r="BX12" s="210">
        <v>121.98780866723686</v>
      </c>
      <c r="BY12" s="210">
        <v>122.54159547056062</v>
      </c>
      <c r="BZ12" s="211">
        <v>123.08560506727483</v>
      </c>
    </row>
    <row r="13" spans="1:78" s="232" customFormat="1" ht="26.25" customHeight="1" x14ac:dyDescent="0.35">
      <c r="A13" s="358"/>
      <c r="B13" s="462" t="s">
        <v>559</v>
      </c>
      <c r="C13" s="366"/>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210">
        <v>23.742129412884193</v>
      </c>
      <c r="AR13" s="210">
        <v>124.55443691978304</v>
      </c>
      <c r="AS13" s="210">
        <v>107.73044960785994</v>
      </c>
      <c r="AT13" s="210">
        <v>126.97640117994101</v>
      </c>
      <c r="AU13" s="210">
        <v>172.18</v>
      </c>
      <c r="AV13" s="210">
        <v>172.37799999999999</v>
      </c>
      <c r="AW13" s="210">
        <v>194.25600000000003</v>
      </c>
      <c r="AX13" s="210">
        <v>187.28899999999999</v>
      </c>
      <c r="AY13" s="210">
        <v>214.38800000000001</v>
      </c>
      <c r="AZ13" s="210">
        <v>197.916</v>
      </c>
      <c r="BA13" s="210">
        <v>164.20699999999999</v>
      </c>
      <c r="BB13" s="210">
        <v>176.72299999999998</v>
      </c>
      <c r="BC13" s="210">
        <v>163.03138294517106</v>
      </c>
      <c r="BD13" s="210">
        <v>199.31266883868574</v>
      </c>
      <c r="BE13" s="210">
        <v>223.009962981786</v>
      </c>
      <c r="BF13" s="210">
        <v>271.56763858619945</v>
      </c>
      <c r="BG13" s="210">
        <v>297.69167471771999</v>
      </c>
      <c r="BH13" s="210">
        <v>296.03603723607625</v>
      </c>
      <c r="BI13" s="210">
        <v>323.58529987590123</v>
      </c>
      <c r="BJ13" s="210">
        <f>SUM(BJ14:BJ19)</f>
        <v>397.09139123869591</v>
      </c>
      <c r="BK13" s="210">
        <f>SUM(BK14:BK19)</f>
        <v>365.57602716769622</v>
      </c>
      <c r="BL13" s="210">
        <f>SUM(BL14:BL19)</f>
        <v>428.08124799166512</v>
      </c>
      <c r="BM13" s="210">
        <f t="shared" ref="BM13:BX13" si="4">SUM(BM14:BM19)</f>
        <v>523.25416753056652</v>
      </c>
      <c r="BN13" s="210">
        <f t="shared" si="4"/>
        <v>581.59344393140691</v>
      </c>
      <c r="BO13" s="210">
        <f t="shared" si="4"/>
        <v>238.92399636036316</v>
      </c>
      <c r="BP13" s="210">
        <f t="shared" si="4"/>
        <v>211.24968195335762</v>
      </c>
      <c r="BQ13" s="210">
        <f t="shared" si="4"/>
        <v>75.084993981267189</v>
      </c>
      <c r="BR13" s="210">
        <f t="shared" si="4"/>
        <v>66.170281157308693</v>
      </c>
      <c r="BS13" s="210">
        <f t="shared" si="4"/>
        <v>57.635301513993738</v>
      </c>
      <c r="BT13" s="210">
        <f t="shared" si="4"/>
        <v>54.821549201138716</v>
      </c>
      <c r="BU13" s="210">
        <f t="shared" si="4"/>
        <v>67.809658236827048</v>
      </c>
      <c r="BV13" s="210">
        <f t="shared" si="4"/>
        <v>105.92951068602306</v>
      </c>
      <c r="BW13" s="210">
        <f t="shared" si="4"/>
        <v>105.1332937493398</v>
      </c>
      <c r="BX13" s="210">
        <f t="shared" si="4"/>
        <v>105.29046756963641</v>
      </c>
      <c r="BY13" s="210">
        <f>SUM(BY14:BY19)</f>
        <v>106.64024156985704</v>
      </c>
      <c r="BZ13" s="211">
        <f>SUM(BZ14:BZ19)</f>
        <v>107.87637447509525</v>
      </c>
    </row>
    <row r="14" spans="1:78" x14ac:dyDescent="0.35">
      <c r="B14" s="266" t="s">
        <v>555</v>
      </c>
      <c r="C14" s="11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v>100.44628</v>
      </c>
      <c r="BK14" s="209">
        <v>44.748308999999999</v>
      </c>
      <c r="BL14" s="209">
        <v>-0.225302</v>
      </c>
      <c r="BM14" s="209">
        <v>15.793631999999999</v>
      </c>
      <c r="BN14" s="209">
        <v>25.79833485440005</v>
      </c>
      <c r="BO14" s="209">
        <v>0.21019669432002988</v>
      </c>
      <c r="BP14" s="209">
        <v>-4.303833</v>
      </c>
      <c r="BQ14" s="209">
        <v>0</v>
      </c>
      <c r="BR14" s="209">
        <v>0</v>
      </c>
      <c r="BS14" s="209"/>
      <c r="BT14" s="209"/>
      <c r="BU14" s="209"/>
      <c r="BV14" s="209"/>
      <c r="BW14" s="209"/>
      <c r="BX14" s="210"/>
      <c r="BY14" s="210"/>
      <c r="BZ14" s="211"/>
    </row>
    <row r="15" spans="1:78" x14ac:dyDescent="0.35">
      <c r="B15" s="266" t="s">
        <v>556</v>
      </c>
      <c r="C15" s="119"/>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v>126.84375</v>
      </c>
      <c r="BK15" s="209">
        <v>126.17964400000001</v>
      </c>
      <c r="BL15" s="209">
        <v>127.659819</v>
      </c>
      <c r="BM15" s="209">
        <v>127.99877999999998</v>
      </c>
      <c r="BN15" s="209">
        <v>129.31170954844004</v>
      </c>
      <c r="BO15" s="209">
        <v>131.89020016290004</v>
      </c>
      <c r="BP15" s="209">
        <v>124.90732800000001</v>
      </c>
      <c r="BQ15" s="209">
        <v>8.2208879999999986</v>
      </c>
      <c r="BR15" s="209">
        <v>0</v>
      </c>
      <c r="BS15" s="209"/>
      <c r="BT15" s="209"/>
      <c r="BU15" s="209"/>
      <c r="BV15" s="209"/>
      <c r="BW15" s="209"/>
      <c r="BX15" s="210"/>
      <c r="BY15" s="210"/>
      <c r="BZ15" s="211"/>
    </row>
    <row r="16" spans="1:78" x14ac:dyDescent="0.35">
      <c r="B16" s="266" t="s">
        <v>557</v>
      </c>
      <c r="C16" s="11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v>25.234593</v>
      </c>
      <c r="BK16" s="209">
        <v>46.104374</v>
      </c>
      <c r="BL16" s="209">
        <v>75.277640000000005</v>
      </c>
      <c r="BM16" s="209">
        <v>110.86477500000001</v>
      </c>
      <c r="BN16" s="209">
        <v>102.72185514717</v>
      </c>
      <c r="BO16" s="209">
        <v>-15.28732209595009</v>
      </c>
      <c r="BP16" s="209">
        <v>-31.768415999999998</v>
      </c>
      <c r="BQ16" s="209">
        <v>0</v>
      </c>
      <c r="BR16" s="209">
        <v>0</v>
      </c>
      <c r="BS16" s="209"/>
      <c r="BT16" s="209"/>
      <c r="BU16" s="209"/>
      <c r="BV16" s="209"/>
      <c r="BW16" s="209"/>
      <c r="BX16" s="210"/>
      <c r="BY16" s="210"/>
      <c r="BZ16" s="211"/>
    </row>
    <row r="17" spans="1:78" x14ac:dyDescent="0.35">
      <c r="B17" s="266" t="s">
        <v>141</v>
      </c>
      <c r="C17" s="11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v>23.645465999999999</v>
      </c>
      <c r="BK17" s="209">
        <v>24.26268</v>
      </c>
      <c r="BL17" s="209">
        <v>26.420592000000003</v>
      </c>
      <c r="BM17" s="209">
        <v>25.445135000000001</v>
      </c>
      <c r="BN17" s="209">
        <v>24.263487999999999</v>
      </c>
      <c r="BO17" s="209">
        <v>25.234683905274146</v>
      </c>
      <c r="BP17" s="209">
        <v>25.400787999999999</v>
      </c>
      <c r="BQ17" s="209">
        <v>26.194805999999996</v>
      </c>
      <c r="BR17" s="209">
        <v>27.426465</v>
      </c>
      <c r="BS17" s="209">
        <v>25.544037070000002</v>
      </c>
      <c r="BT17" s="209">
        <v>25.261430920000002</v>
      </c>
      <c r="BU17" s="209">
        <v>24.225331639154831</v>
      </c>
      <c r="BV17" s="209">
        <v>25.07140388409719</v>
      </c>
      <c r="BW17" s="209">
        <v>25.975832574615737</v>
      </c>
      <c r="BX17" s="210">
        <v>26.761588335946605</v>
      </c>
      <c r="BY17" s="210">
        <v>27.509857836617716</v>
      </c>
      <c r="BZ17" s="211">
        <v>28.224642135252246</v>
      </c>
    </row>
    <row r="18" spans="1:78" x14ac:dyDescent="0.35">
      <c r="B18" s="266" t="s">
        <v>175</v>
      </c>
      <c r="C18" s="11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v>119.870778</v>
      </c>
      <c r="BK18" s="209">
        <v>123.071</v>
      </c>
      <c r="BL18" s="209">
        <v>133.291</v>
      </c>
      <c r="BM18" s="209">
        <v>138.81399999999999</v>
      </c>
      <c r="BN18" s="209">
        <v>130.89869660000002</v>
      </c>
      <c r="BO18" s="209">
        <v>46.04</v>
      </c>
      <c r="BP18" s="209">
        <v>39.037999999999997</v>
      </c>
      <c r="BQ18" s="209">
        <v>37.116999999999997</v>
      </c>
      <c r="BR18" s="209">
        <v>33.851999999999997</v>
      </c>
      <c r="BS18" s="209">
        <v>30.109000000000002</v>
      </c>
      <c r="BT18" s="209">
        <v>27.880500000000001</v>
      </c>
      <c r="BU18" s="209">
        <v>25.800849823429182</v>
      </c>
      <c r="BV18" s="209">
        <v>26.098413187457883</v>
      </c>
      <c r="BW18" s="209">
        <v>26.40052760047865</v>
      </c>
      <c r="BX18" s="210">
        <v>26.516589137846751</v>
      </c>
      <c r="BY18" s="210">
        <v>26.56432408777987</v>
      </c>
      <c r="BZ18" s="211">
        <v>26.541677363470541</v>
      </c>
    </row>
    <row r="19" spans="1:78" x14ac:dyDescent="0.35">
      <c r="A19" s="316"/>
      <c r="B19" s="257" t="s">
        <v>130</v>
      </c>
      <c r="C19" s="61"/>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v>1.0505242386959734</v>
      </c>
      <c r="BK19" s="209">
        <v>1.210020167696229</v>
      </c>
      <c r="BL19" s="209">
        <v>65.657498991665165</v>
      </c>
      <c r="BM19" s="209">
        <v>104.33784553056645</v>
      </c>
      <c r="BN19" s="209">
        <v>168.59935978139674</v>
      </c>
      <c r="BO19" s="209">
        <v>50.836237693819029</v>
      </c>
      <c r="BP19" s="209">
        <v>57.975814953357627</v>
      </c>
      <c r="BQ19" s="209">
        <v>3.5522999812671952</v>
      </c>
      <c r="BR19" s="209">
        <v>4.8918161573086953</v>
      </c>
      <c r="BS19" s="209">
        <v>1.9822644439937367</v>
      </c>
      <c r="BT19" s="209">
        <v>1.6796182811387106</v>
      </c>
      <c r="BU19" s="209">
        <v>17.783476774243034</v>
      </c>
      <c r="BV19" s="209">
        <v>54.759693614467992</v>
      </c>
      <c r="BW19" s="209">
        <v>52.756933574245416</v>
      </c>
      <c r="BX19" s="210">
        <v>52.012290095843049</v>
      </c>
      <c r="BY19" s="210">
        <v>52.566059645459454</v>
      </c>
      <c r="BZ19" s="211">
        <v>53.11005497637246</v>
      </c>
    </row>
    <row r="20" spans="1:78" s="232" customFormat="1" ht="26.25" customHeight="1" x14ac:dyDescent="0.35">
      <c r="B20" s="299" t="s">
        <v>560</v>
      </c>
      <c r="C20" s="223"/>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210">
        <v>5.2398705871158064</v>
      </c>
      <c r="AR20" s="210">
        <v>27.489073080216954</v>
      </c>
      <c r="AS20" s="210">
        <v>23.776031392140069</v>
      </c>
      <c r="AT20" s="210">
        <v>28.023598820058993</v>
      </c>
      <c r="AU20" s="210">
        <v>38</v>
      </c>
      <c r="AV20" s="210">
        <v>39.200000000000003</v>
      </c>
      <c r="AW20" s="210">
        <v>40.200000000000003</v>
      </c>
      <c r="AX20" s="210">
        <v>30.1</v>
      </c>
      <c r="AY20" s="210">
        <v>51.6</v>
      </c>
      <c r="AZ20" s="210">
        <v>40.9</v>
      </c>
      <c r="BA20" s="210">
        <v>21.7</v>
      </c>
      <c r="BB20" s="210">
        <v>22.1</v>
      </c>
      <c r="BC20" s="210">
        <v>22.213617054828948</v>
      </c>
      <c r="BD20" s="210">
        <v>35.660331161314261</v>
      </c>
      <c r="BE20" s="210">
        <v>27.990037018213997</v>
      </c>
      <c r="BF20" s="210">
        <v>29.15736141380097</v>
      </c>
      <c r="BG20" s="210">
        <v>30.387325282280013</v>
      </c>
      <c r="BH20" s="210">
        <v>32.560962763923698</v>
      </c>
      <c r="BI20" s="210">
        <v>40.862700124098772</v>
      </c>
      <c r="BJ20" s="210">
        <f>SUM(BJ21:BJ26)</f>
        <v>45.569608761304032</v>
      </c>
      <c r="BK20" s="210">
        <f t="shared" ref="BK20:BX20" si="5">SUM(BK21:BK26)</f>
        <v>42.703972832303776</v>
      </c>
      <c r="BL20" s="210">
        <f t="shared" si="5"/>
        <v>183.89775200833483</v>
      </c>
      <c r="BM20" s="210">
        <f t="shared" si="5"/>
        <v>231.38383246943357</v>
      </c>
      <c r="BN20" s="210">
        <f t="shared" si="5"/>
        <v>302.6037679285933</v>
      </c>
      <c r="BO20" s="210">
        <f t="shared" si="5"/>
        <v>109.08646102944152</v>
      </c>
      <c r="BP20" s="210">
        <f t="shared" si="5"/>
        <v>110.35031804664237</v>
      </c>
      <c r="BQ20" s="210">
        <f t="shared" si="5"/>
        <v>23.321006018732803</v>
      </c>
      <c r="BR20" s="210">
        <f t="shared" si="5"/>
        <v>22.882718842691304</v>
      </c>
      <c r="BS20" s="210">
        <f t="shared" si="5"/>
        <v>16.24669848600626</v>
      </c>
      <c r="BT20" s="210">
        <f t="shared" si="5"/>
        <v>14.704573438861285</v>
      </c>
      <c r="BU20" s="210">
        <f t="shared" si="5"/>
        <v>34.975317377488068</v>
      </c>
      <c r="BV20" s="210">
        <f t="shared" si="5"/>
        <v>82.88930000309918</v>
      </c>
      <c r="BW20" s="210">
        <f t="shared" si="5"/>
        <v>83.354834445595117</v>
      </c>
      <c r="BX20" s="210">
        <f t="shared" si="5"/>
        <v>83.759412097893843</v>
      </c>
      <c r="BY20" s="210">
        <f>SUM(BY21:BY26)</f>
        <v>84.144670834615127</v>
      </c>
      <c r="BZ20" s="211">
        <f>SUM(BZ21:BZ26)</f>
        <v>84.512670803877739</v>
      </c>
    </row>
    <row r="21" spans="1:78" x14ac:dyDescent="0.35">
      <c r="A21" s="316"/>
      <c r="B21" s="266" t="s">
        <v>555</v>
      </c>
      <c r="C21" s="51"/>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v>5.7337199999999999</v>
      </c>
      <c r="BK21" s="209">
        <v>3.0086909999999998</v>
      </c>
      <c r="BL21" s="209">
        <v>-1.6698000000000001E-2</v>
      </c>
      <c r="BM21" s="209">
        <v>1.2253679999999998</v>
      </c>
      <c r="BN21" s="209">
        <v>2.2433334656000041</v>
      </c>
      <c r="BO21" s="209">
        <v>1.8526585680002632E-2</v>
      </c>
      <c r="BP21" s="209">
        <v>-0.36916700000000002</v>
      </c>
      <c r="BQ21" s="209">
        <v>0</v>
      </c>
      <c r="BR21" s="209">
        <v>0</v>
      </c>
      <c r="BS21" s="209"/>
      <c r="BT21" s="209"/>
      <c r="BU21" s="209"/>
      <c r="BV21" s="209"/>
      <c r="BW21" s="209"/>
      <c r="BX21" s="210"/>
      <c r="BY21" s="210"/>
      <c r="BZ21" s="211"/>
    </row>
    <row r="22" spans="1:78" x14ac:dyDescent="0.35">
      <c r="A22" s="316"/>
      <c r="B22" s="266" t="s">
        <v>556</v>
      </c>
      <c r="C22" s="51"/>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v>13.78125</v>
      </c>
      <c r="BK22" s="209">
        <v>13.864356000000003</v>
      </c>
      <c r="BL22" s="209">
        <v>13.713180999999999</v>
      </c>
      <c r="BM22" s="209">
        <v>12.659219999999998</v>
      </c>
      <c r="BN22" s="209">
        <v>11.858279041560003</v>
      </c>
      <c r="BO22" s="209">
        <v>9.9272193671000046</v>
      </c>
      <c r="BP22" s="209">
        <v>8.5406720000000007</v>
      </c>
      <c r="BQ22" s="209">
        <v>0.56211199999999995</v>
      </c>
      <c r="BR22" s="209">
        <v>0</v>
      </c>
      <c r="BS22" s="209"/>
      <c r="BT22" s="209"/>
      <c r="BU22" s="209"/>
      <c r="BV22" s="209"/>
      <c r="BW22" s="209"/>
      <c r="BX22" s="210"/>
      <c r="BY22" s="210"/>
      <c r="BZ22" s="211"/>
    </row>
    <row r="23" spans="1:78" x14ac:dyDescent="0.35">
      <c r="A23" s="316"/>
      <c r="B23" s="266" t="s">
        <v>557</v>
      </c>
      <c r="C23" s="51"/>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v>0.43640700000000004</v>
      </c>
      <c r="BK23" s="209">
        <v>0.65462600000000004</v>
      </c>
      <c r="BL23" s="209">
        <v>1.14636</v>
      </c>
      <c r="BM23" s="209">
        <v>1.4602249999999999</v>
      </c>
      <c r="BN23" s="209">
        <v>1.3529727628300001</v>
      </c>
      <c r="BO23" s="209">
        <v>-7.682071405000046E-2</v>
      </c>
      <c r="BP23" s="209">
        <v>-0.127584</v>
      </c>
      <c r="BQ23" s="209">
        <v>0</v>
      </c>
      <c r="BR23" s="209">
        <v>0</v>
      </c>
      <c r="BS23" s="209"/>
      <c r="BT23" s="209"/>
      <c r="BU23" s="209"/>
      <c r="BV23" s="209"/>
      <c r="BW23" s="209"/>
      <c r="BX23" s="210"/>
      <c r="BY23" s="210"/>
      <c r="BZ23" s="211"/>
    </row>
    <row r="24" spans="1:78" x14ac:dyDescent="0.35">
      <c r="A24" s="316"/>
      <c r="B24" s="266" t="s">
        <v>141</v>
      </c>
      <c r="C24" s="51"/>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v>22.992533999999999</v>
      </c>
      <c r="BK24" s="209">
        <v>22.396319999999999</v>
      </c>
      <c r="BL24" s="209">
        <v>23.618407999999999</v>
      </c>
      <c r="BM24" s="209">
        <v>22.115864999999999</v>
      </c>
      <c r="BN24" s="209">
        <v>20.338511999999998</v>
      </c>
      <c r="BO24" s="209">
        <v>21.323773484530555</v>
      </c>
      <c r="BP24" s="209">
        <v>18.545211999999999</v>
      </c>
      <c r="BQ24" s="209">
        <v>17.904194</v>
      </c>
      <c r="BR24" s="209">
        <v>16.738534999999999</v>
      </c>
      <c r="BS24" s="209">
        <v>14.297962929999997</v>
      </c>
      <c r="BT24" s="209">
        <v>13.080097299999998</v>
      </c>
      <c r="BU24" s="209">
        <v>12.471882150331005</v>
      </c>
      <c r="BV24" s="209">
        <v>12.907463940779312</v>
      </c>
      <c r="BW24" s="209">
        <v>13.373089270890127</v>
      </c>
      <c r="BX24" s="210">
        <v>13.777618438962399</v>
      </c>
      <c r="BY24" s="210">
        <v>14.162848625614355</v>
      </c>
      <c r="BZ24" s="211">
        <v>14.530839688369021</v>
      </c>
    </row>
    <row r="25" spans="1:78" x14ac:dyDescent="0.35">
      <c r="A25" s="316"/>
      <c r="B25" s="266" t="s">
        <v>175</v>
      </c>
      <c r="C25" s="51"/>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v>0.24022200000000002</v>
      </c>
      <c r="BK25" s="209">
        <v>0</v>
      </c>
      <c r="BL25" s="209">
        <v>0</v>
      </c>
      <c r="BM25" s="209">
        <v>0</v>
      </c>
      <c r="BN25" s="209">
        <v>0</v>
      </c>
      <c r="BO25" s="209">
        <v>0</v>
      </c>
      <c r="BP25" s="209">
        <v>0</v>
      </c>
      <c r="BQ25" s="209">
        <v>0</v>
      </c>
      <c r="BR25" s="209">
        <v>0</v>
      </c>
      <c r="BS25" s="209">
        <v>4.9999999999990052E-3</v>
      </c>
      <c r="BT25" s="209">
        <v>7.5000000000002842E-3</v>
      </c>
      <c r="BU25" s="209">
        <v>6.1057095369818626E-3</v>
      </c>
      <c r="BV25" s="209">
        <v>6.176127196944492E-3</v>
      </c>
      <c r="BW25" s="209">
        <v>6.2476218517915072E-3</v>
      </c>
      <c r="BX25" s="210">
        <v>6.2750875376273996E-3</v>
      </c>
      <c r="BY25" s="210">
        <v>6.2863838996101151E-3</v>
      </c>
      <c r="BZ25" s="211">
        <v>6.2810246063484954E-3</v>
      </c>
    </row>
    <row r="26" spans="1:78" s="338" customFormat="1" ht="26.25" customHeight="1" thickBot="1" x14ac:dyDescent="0.3">
      <c r="B26" s="524" t="s">
        <v>130</v>
      </c>
      <c r="C26" s="71"/>
      <c r="D26" s="344"/>
      <c r="E26" s="344"/>
      <c r="F26" s="344"/>
      <c r="G26" s="344"/>
      <c r="H26" s="344"/>
      <c r="I26" s="344"/>
      <c r="J26" s="344"/>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4"/>
      <c r="AK26" s="344"/>
      <c r="AL26" s="344"/>
      <c r="AM26" s="344"/>
      <c r="AN26" s="344"/>
      <c r="AO26" s="344"/>
      <c r="AP26" s="344"/>
      <c r="AQ26" s="344"/>
      <c r="AR26" s="344"/>
      <c r="AS26" s="344"/>
      <c r="AT26" s="344"/>
      <c r="AU26" s="344"/>
      <c r="AV26" s="344"/>
      <c r="AW26" s="344"/>
      <c r="AX26" s="344"/>
      <c r="AY26" s="344"/>
      <c r="AZ26" s="344"/>
      <c r="BA26" s="344"/>
      <c r="BB26" s="344"/>
      <c r="BC26" s="344"/>
      <c r="BD26" s="344"/>
      <c r="BE26" s="344"/>
      <c r="BF26" s="344"/>
      <c r="BG26" s="344"/>
      <c r="BH26" s="344"/>
      <c r="BI26" s="344"/>
      <c r="BJ26" s="344">
        <v>2.3854757613040265</v>
      </c>
      <c r="BK26" s="344">
        <v>2.7799798323037712</v>
      </c>
      <c r="BL26" s="344">
        <v>145.43650100833483</v>
      </c>
      <c r="BM26" s="344">
        <v>193.92315446943357</v>
      </c>
      <c r="BN26" s="344">
        <v>266.81067065860327</v>
      </c>
      <c r="BO26" s="344">
        <v>77.89376230618096</v>
      </c>
      <c r="BP26" s="344">
        <v>83.761185046642368</v>
      </c>
      <c r="BQ26" s="344">
        <v>4.8547000187328013</v>
      </c>
      <c r="BR26" s="344">
        <v>6.144183842691306</v>
      </c>
      <c r="BS26" s="344">
        <v>1.9437355560062652</v>
      </c>
      <c r="BT26" s="344">
        <v>1.6169761388612867</v>
      </c>
      <c r="BU26" s="344">
        <v>22.497329517620084</v>
      </c>
      <c r="BV26" s="344">
        <v>69.97565993512292</v>
      </c>
      <c r="BW26" s="344">
        <v>69.975497552853199</v>
      </c>
      <c r="BX26" s="344">
        <v>69.97551857139382</v>
      </c>
      <c r="BY26" s="344">
        <v>69.975535825101161</v>
      </c>
      <c r="BZ26" s="345">
        <v>69.975550090902374</v>
      </c>
    </row>
    <row r="27" spans="1:78" ht="26.25" customHeight="1" x14ac:dyDescent="0.35">
      <c r="A27" s="346"/>
      <c r="B27" s="525" t="s">
        <v>553</v>
      </c>
      <c r="D27" s="42" t="s">
        <v>619</v>
      </c>
      <c r="E27" s="42" t="s">
        <v>620</v>
      </c>
      <c r="F27" s="42" t="s">
        <v>621</v>
      </c>
      <c r="G27" s="42" t="s">
        <v>622</v>
      </c>
      <c r="H27" s="42" t="s">
        <v>623</v>
      </c>
      <c r="I27" s="42" t="s">
        <v>624</v>
      </c>
      <c r="J27" s="42" t="s">
        <v>625</v>
      </c>
      <c r="K27" s="42" t="s">
        <v>626</v>
      </c>
      <c r="L27" s="42" t="s">
        <v>627</v>
      </c>
      <c r="M27" s="42" t="s">
        <v>628</v>
      </c>
      <c r="N27" s="42" t="s">
        <v>629</v>
      </c>
      <c r="O27" s="42" t="s">
        <v>630</v>
      </c>
      <c r="P27" s="42" t="s">
        <v>631</v>
      </c>
      <c r="Q27" s="42" t="s">
        <v>632</v>
      </c>
      <c r="R27" s="42" t="s">
        <v>633</v>
      </c>
      <c r="S27" s="42" t="s">
        <v>634</v>
      </c>
      <c r="T27" s="42" t="s">
        <v>635</v>
      </c>
      <c r="U27" s="42" t="s">
        <v>636</v>
      </c>
      <c r="V27" s="42" t="s">
        <v>637</v>
      </c>
      <c r="W27" s="42" t="s">
        <v>638</v>
      </c>
      <c r="X27" s="42" t="s">
        <v>639</v>
      </c>
      <c r="Y27" s="42" t="s">
        <v>640</v>
      </c>
      <c r="Z27" s="42" t="s">
        <v>641</v>
      </c>
      <c r="AA27" s="42" t="s">
        <v>642</v>
      </c>
      <c r="AB27" s="42" t="s">
        <v>643</v>
      </c>
      <c r="AC27" s="42" t="s">
        <v>644</v>
      </c>
      <c r="AD27" s="42" t="s">
        <v>645</v>
      </c>
      <c r="AE27" s="42" t="s">
        <v>646</v>
      </c>
      <c r="AF27" s="42" t="s">
        <v>647</v>
      </c>
      <c r="AG27" s="42" t="s">
        <v>648</v>
      </c>
      <c r="AH27" s="42" t="s">
        <v>649</v>
      </c>
      <c r="AI27" s="42" t="s">
        <v>650</v>
      </c>
      <c r="AJ27" s="42" t="s">
        <v>651</v>
      </c>
      <c r="AK27" s="42" t="s">
        <v>652</v>
      </c>
      <c r="AL27" s="42" t="s">
        <v>653</v>
      </c>
      <c r="AM27" s="42" t="s">
        <v>654</v>
      </c>
      <c r="AN27" s="42" t="s">
        <v>655</v>
      </c>
      <c r="AO27" s="42" t="s">
        <v>656</v>
      </c>
      <c r="AP27" s="42" t="s">
        <v>657</v>
      </c>
      <c r="AQ27" s="42" t="s">
        <v>658</v>
      </c>
      <c r="AR27" s="42" t="s">
        <v>659</v>
      </c>
      <c r="AS27" s="42" t="s">
        <v>660</v>
      </c>
      <c r="AT27" s="42" t="s">
        <v>661</v>
      </c>
      <c r="AU27" s="42" t="s">
        <v>662</v>
      </c>
      <c r="AV27" s="42" t="s">
        <v>663</v>
      </c>
      <c r="AW27" s="42" t="s">
        <v>664</v>
      </c>
      <c r="AX27" s="42" t="s">
        <v>665</v>
      </c>
      <c r="AY27" s="42" t="s">
        <v>589</v>
      </c>
      <c r="AZ27" s="42" t="s">
        <v>590</v>
      </c>
      <c r="BA27" s="42" t="s">
        <v>591</v>
      </c>
      <c r="BB27" s="42" t="s">
        <v>592</v>
      </c>
      <c r="BC27" s="42" t="s">
        <v>593</v>
      </c>
      <c r="BD27" s="42" t="s">
        <v>594</v>
      </c>
      <c r="BE27" s="42" t="s">
        <v>595</v>
      </c>
      <c r="BF27" s="42" t="s">
        <v>596</v>
      </c>
      <c r="BG27" s="42" t="s">
        <v>597</v>
      </c>
      <c r="BH27" s="42" t="s">
        <v>598</v>
      </c>
      <c r="BI27" s="42" t="s">
        <v>599</v>
      </c>
      <c r="BJ27" s="42" t="s">
        <v>600</v>
      </c>
      <c r="BK27" s="42" t="s">
        <v>601</v>
      </c>
      <c r="BL27" s="42" t="s">
        <v>602</v>
      </c>
      <c r="BM27" s="42" t="s">
        <v>603</v>
      </c>
      <c r="BN27" s="42" t="s">
        <v>604</v>
      </c>
      <c r="BO27" s="42" t="s">
        <v>605</v>
      </c>
      <c r="BP27" s="42" t="s">
        <v>606</v>
      </c>
      <c r="BQ27" s="42" t="s">
        <v>607</v>
      </c>
      <c r="BR27" s="42" t="s">
        <v>608</v>
      </c>
      <c r="BS27" s="42" t="s">
        <v>609</v>
      </c>
      <c r="BT27" s="42" t="s">
        <v>610</v>
      </c>
      <c r="BU27" s="42" t="s">
        <v>611</v>
      </c>
      <c r="BV27" s="42" t="s">
        <v>612</v>
      </c>
      <c r="BW27" s="42" t="s">
        <v>613</v>
      </c>
      <c r="BX27" s="42" t="s">
        <v>614</v>
      </c>
      <c r="BY27" s="42" t="s">
        <v>615</v>
      </c>
      <c r="BZ27" s="43" t="s">
        <v>616</v>
      </c>
    </row>
    <row r="28" spans="1:78" x14ac:dyDescent="0.35">
      <c r="A28" s="346"/>
      <c r="B28" s="370" t="s">
        <v>222</v>
      </c>
      <c r="C28" s="371"/>
      <c r="D28" s="279" t="s">
        <v>617</v>
      </c>
      <c r="E28" s="279" t="s">
        <v>617</v>
      </c>
      <c r="F28" s="279" t="s">
        <v>617</v>
      </c>
      <c r="G28" s="279" t="s">
        <v>617</v>
      </c>
      <c r="H28" s="279" t="s">
        <v>617</v>
      </c>
      <c r="I28" s="279" t="s">
        <v>617</v>
      </c>
      <c r="J28" s="279" t="s">
        <v>617</v>
      </c>
      <c r="K28" s="279" t="s">
        <v>617</v>
      </c>
      <c r="L28" s="279" t="s">
        <v>617</v>
      </c>
      <c r="M28" s="279" t="s">
        <v>617</v>
      </c>
      <c r="N28" s="279" t="s">
        <v>617</v>
      </c>
      <c r="O28" s="279" t="s">
        <v>617</v>
      </c>
      <c r="P28" s="279" t="s">
        <v>617</v>
      </c>
      <c r="Q28" s="279" t="s">
        <v>617</v>
      </c>
      <c r="R28" s="279" t="s">
        <v>617</v>
      </c>
      <c r="S28" s="279" t="s">
        <v>617</v>
      </c>
      <c r="T28" s="279" t="s">
        <v>617</v>
      </c>
      <c r="U28" s="279" t="s">
        <v>617</v>
      </c>
      <c r="V28" s="279" t="s">
        <v>617</v>
      </c>
      <c r="W28" s="279" t="s">
        <v>617</v>
      </c>
      <c r="X28" s="279" t="s">
        <v>617</v>
      </c>
      <c r="Y28" s="279" t="s">
        <v>617</v>
      </c>
      <c r="Z28" s="279" t="s">
        <v>617</v>
      </c>
      <c r="AA28" s="279" t="s">
        <v>617</v>
      </c>
      <c r="AB28" s="279" t="s">
        <v>617</v>
      </c>
      <c r="AC28" s="279" t="s">
        <v>617</v>
      </c>
      <c r="AD28" s="279" t="s">
        <v>617</v>
      </c>
      <c r="AE28" s="279" t="s">
        <v>617</v>
      </c>
      <c r="AF28" s="279" t="s">
        <v>617</v>
      </c>
      <c r="AG28" s="279" t="s">
        <v>617</v>
      </c>
      <c r="AH28" s="279" t="s">
        <v>617</v>
      </c>
      <c r="AI28" s="279" t="s">
        <v>617</v>
      </c>
      <c r="AJ28" s="279" t="s">
        <v>617</v>
      </c>
      <c r="AK28" s="279" t="s">
        <v>617</v>
      </c>
      <c r="AL28" s="279" t="s">
        <v>617</v>
      </c>
      <c r="AM28" s="279" t="s">
        <v>617</v>
      </c>
      <c r="AN28" s="279" t="s">
        <v>617</v>
      </c>
      <c r="AO28" s="279" t="s">
        <v>617</v>
      </c>
      <c r="AP28" s="279" t="s">
        <v>617</v>
      </c>
      <c r="AQ28" s="279" t="s">
        <v>617</v>
      </c>
      <c r="AR28" s="279" t="s">
        <v>617</v>
      </c>
      <c r="AS28" s="279" t="s">
        <v>617</v>
      </c>
      <c r="AT28" s="279" t="s">
        <v>617</v>
      </c>
      <c r="AU28" s="279" t="s">
        <v>617</v>
      </c>
      <c r="AV28" s="279" t="s">
        <v>617</v>
      </c>
      <c r="AW28" s="279" t="s">
        <v>617</v>
      </c>
      <c r="AX28" s="279" t="s">
        <v>617</v>
      </c>
      <c r="AY28" s="279" t="s">
        <v>617</v>
      </c>
      <c r="AZ28" s="279" t="s">
        <v>617</v>
      </c>
      <c r="BA28" s="279" t="s">
        <v>617</v>
      </c>
      <c r="BB28" s="279" t="s">
        <v>617</v>
      </c>
      <c r="BC28" s="279" t="s">
        <v>617</v>
      </c>
      <c r="BD28" s="279" t="s">
        <v>617</v>
      </c>
      <c r="BE28" s="279" t="s">
        <v>617</v>
      </c>
      <c r="BF28" s="279" t="s">
        <v>617</v>
      </c>
      <c r="BG28" s="279" t="s">
        <v>617</v>
      </c>
      <c r="BH28" s="279" t="s">
        <v>617</v>
      </c>
      <c r="BI28" s="279" t="s">
        <v>617</v>
      </c>
      <c r="BJ28" s="279" t="s">
        <v>617</v>
      </c>
      <c r="BK28" s="279" t="s">
        <v>617</v>
      </c>
      <c r="BL28" s="279" t="s">
        <v>617</v>
      </c>
      <c r="BM28" s="279" t="s">
        <v>617</v>
      </c>
      <c r="BN28" s="279" t="s">
        <v>617</v>
      </c>
      <c r="BO28" s="279" t="s">
        <v>617</v>
      </c>
      <c r="BP28" s="279" t="s">
        <v>617</v>
      </c>
      <c r="BQ28" s="279" t="s">
        <v>617</v>
      </c>
      <c r="BR28" s="279" t="s">
        <v>617</v>
      </c>
      <c r="BS28" s="279" t="s">
        <v>617</v>
      </c>
      <c r="BT28" s="279" t="s">
        <v>617</v>
      </c>
      <c r="BU28" s="279" t="s">
        <v>618</v>
      </c>
      <c r="BV28" s="279" t="s">
        <v>618</v>
      </c>
      <c r="BW28" s="279" t="s">
        <v>618</v>
      </c>
      <c r="BX28" s="279" t="s">
        <v>618</v>
      </c>
      <c r="BY28" s="279" t="s">
        <v>618</v>
      </c>
      <c r="BZ28" s="280" t="s">
        <v>618</v>
      </c>
    </row>
    <row r="29" spans="1:78" s="232" customFormat="1" ht="24" customHeight="1" x14ac:dyDescent="0.35">
      <c r="A29" s="363"/>
      <c r="B29" s="88" t="s">
        <v>88</v>
      </c>
      <c r="C29" s="88"/>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v>64.145950852882407</v>
      </c>
      <c r="AR29" s="322">
        <f t="shared" ref="AR29:BX29" si="6">AR30+AR34</f>
        <v>315.99042870264242</v>
      </c>
      <c r="AS29" s="322">
        <f t="shared" si="6"/>
        <v>253.86128899586942</v>
      </c>
      <c r="AT29" s="322">
        <f t="shared" si="6"/>
        <v>276.63126061954381</v>
      </c>
      <c r="AU29" s="322">
        <f t="shared" si="6"/>
        <v>354.80366225567963</v>
      </c>
      <c r="AV29" s="322">
        <f t="shared" si="6"/>
        <v>348.43428918713312</v>
      </c>
      <c r="AW29" s="322">
        <f t="shared" si="6"/>
        <v>377.26856141819286</v>
      </c>
      <c r="AX29" s="322">
        <f t="shared" si="6"/>
        <v>345.72965661493242</v>
      </c>
      <c r="AY29" s="322">
        <f t="shared" si="6"/>
        <v>410.54514470738667</v>
      </c>
      <c r="AZ29" s="322">
        <f t="shared" si="6"/>
        <v>355.75211036224636</v>
      </c>
      <c r="BA29" s="322">
        <f t="shared" si="6"/>
        <v>274.90128006180521</v>
      </c>
      <c r="BB29" s="322">
        <f t="shared" si="6"/>
        <v>289.85797783501306</v>
      </c>
      <c r="BC29" s="322">
        <f t="shared" si="6"/>
        <v>268.87778591542514</v>
      </c>
      <c r="BD29" s="322">
        <f t="shared" si="6"/>
        <v>334.13152458740137</v>
      </c>
      <c r="BE29" s="322">
        <f t="shared" si="6"/>
        <v>352.59084039661133</v>
      </c>
      <c r="BF29" s="322">
        <f t="shared" si="6"/>
        <v>412.78265503639193</v>
      </c>
      <c r="BG29" s="322">
        <f t="shared" si="6"/>
        <v>440.68390375928379</v>
      </c>
      <c r="BH29" s="322">
        <f t="shared" si="6"/>
        <v>429.42744005361931</v>
      </c>
      <c r="BI29" s="322">
        <f t="shared" si="6"/>
        <v>464.16186415997049</v>
      </c>
      <c r="BJ29" s="322">
        <f t="shared" si="6"/>
        <v>546.65335432453094</v>
      </c>
      <c r="BK29" s="322">
        <f t="shared" si="6"/>
        <v>491.98096036938114</v>
      </c>
      <c r="BL29" s="322">
        <f t="shared" si="6"/>
        <v>718.74736638678132</v>
      </c>
      <c r="BM29" s="322">
        <f t="shared" si="6"/>
        <v>873.60244546775823</v>
      </c>
      <c r="BN29" s="322">
        <f t="shared" si="6"/>
        <v>1005.2193222242543</v>
      </c>
      <c r="BO29" s="322">
        <f t="shared" si="6"/>
        <v>390.02660985915776</v>
      </c>
      <c r="BP29" s="322">
        <f t="shared" si="6"/>
        <v>353.0918760192933</v>
      </c>
      <c r="BQ29" s="322">
        <f t="shared" si="6"/>
        <v>106.22785185486495</v>
      </c>
      <c r="BR29" s="322">
        <f t="shared" si="6"/>
        <v>94.757786381033426</v>
      </c>
      <c r="BS29" s="322">
        <f t="shared" si="6"/>
        <v>78.088321907576926</v>
      </c>
      <c r="BT29" s="322">
        <f t="shared" si="6"/>
        <v>71.896599074693711</v>
      </c>
      <c r="BU29" s="322">
        <f t="shared" si="6"/>
        <v>104.34457804103354</v>
      </c>
      <c r="BV29" s="322">
        <f t="shared" si="6"/>
        <v>188.81881068912224</v>
      </c>
      <c r="BW29" s="322">
        <f t="shared" si="6"/>
        <v>185.57390377498214</v>
      </c>
      <c r="BX29" s="187">
        <f t="shared" si="6"/>
        <v>183.08625202436508</v>
      </c>
      <c r="BY29" s="187">
        <f>BY30+BY34</f>
        <v>181.61036374167591</v>
      </c>
      <c r="BZ29" s="329">
        <f>BZ30+BZ34</f>
        <v>179.83104345028573</v>
      </c>
    </row>
    <row r="30" spans="1:78" s="232" customFormat="1" ht="24.75" customHeight="1" x14ac:dyDescent="0.35">
      <c r="A30" s="358"/>
      <c r="B30" s="522" t="s">
        <v>554</v>
      </c>
      <c r="C30" s="523"/>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f t="shared" ref="AR30:BF30" si="7">SUM(AR31:AR33)</f>
        <v>245.23815970120529</v>
      </c>
      <c r="AS30" s="322">
        <f t="shared" si="7"/>
        <v>179.52803312116501</v>
      </c>
      <c r="AT30" s="322">
        <f t="shared" si="7"/>
        <v>175.61623254814913</v>
      </c>
      <c r="AU30" s="322">
        <f t="shared" si="7"/>
        <v>213.82753016748705</v>
      </c>
      <c r="AV30" s="322">
        <f t="shared" si="7"/>
        <v>209.85303104546787</v>
      </c>
      <c r="AW30" s="322">
        <f t="shared" si="7"/>
        <v>224.79932198709267</v>
      </c>
      <c r="AX30" s="322">
        <f t="shared" si="7"/>
        <v>213.8368198918711</v>
      </c>
      <c r="AY30" s="322">
        <f t="shared" si="7"/>
        <v>212.35865427976373</v>
      </c>
      <c r="AZ30" s="322">
        <f t="shared" si="7"/>
        <v>200.36529212562789</v>
      </c>
      <c r="BA30" s="322">
        <f t="shared" si="7"/>
        <v>190.06659746015046</v>
      </c>
      <c r="BB30" s="322">
        <f t="shared" si="7"/>
        <v>207.79159070531199</v>
      </c>
      <c r="BC30" s="322">
        <f t="shared" si="7"/>
        <v>187.88133749609682</v>
      </c>
      <c r="BD30" s="322">
        <f t="shared" si="7"/>
        <v>179.48621826740259</v>
      </c>
      <c r="BE30" s="322">
        <f t="shared" si="7"/>
        <v>191.04523623083321</v>
      </c>
      <c r="BF30" s="322">
        <f t="shared" si="7"/>
        <v>186.03323973642776</v>
      </c>
      <c r="BG30" s="322">
        <f t="shared" ref="BG30:BZ30" si="8">SUM(BG31:BG33)</f>
        <v>208.02256410008795</v>
      </c>
      <c r="BH30" s="322">
        <f t="shared" si="8"/>
        <v>210.15738272078758</v>
      </c>
      <c r="BI30" s="322">
        <f t="shared" si="8"/>
        <v>242.90400566423162</v>
      </c>
      <c r="BJ30" s="322">
        <f t="shared" si="8"/>
        <v>336.48755904163886</v>
      </c>
      <c r="BK30" s="322">
        <f t="shared" si="8"/>
        <v>282.64684545959159</v>
      </c>
      <c r="BL30" s="322">
        <f t="shared" si="8"/>
        <v>255.51053760713393</v>
      </c>
      <c r="BM30" s="322">
        <f t="shared" si="8"/>
        <v>312.56629997586344</v>
      </c>
      <c r="BN30" s="322">
        <f t="shared" si="8"/>
        <v>310.69183589249576</v>
      </c>
      <c r="BO30" s="322">
        <f t="shared" si="8"/>
        <v>141.97662725644668</v>
      </c>
      <c r="BP30" s="322">
        <f t="shared" si="8"/>
        <v>106.36563388331192</v>
      </c>
      <c r="BQ30" s="322">
        <f t="shared" si="8"/>
        <v>9.4811213019661302</v>
      </c>
      <c r="BR30" s="322">
        <f t="shared" si="8"/>
        <v>0</v>
      </c>
      <c r="BS30" s="322">
        <f t="shared" si="8"/>
        <v>0</v>
      </c>
      <c r="BT30" s="322">
        <f t="shared" si="8"/>
        <v>0</v>
      </c>
      <c r="BU30" s="322">
        <f t="shared" si="8"/>
        <v>0</v>
      </c>
      <c r="BV30" s="322">
        <f t="shared" si="8"/>
        <v>0</v>
      </c>
      <c r="BW30" s="322">
        <f t="shared" si="8"/>
        <v>0</v>
      </c>
      <c r="BX30" s="187">
        <f t="shared" si="8"/>
        <v>0</v>
      </c>
      <c r="BY30" s="187">
        <f t="shared" si="8"/>
        <v>0</v>
      </c>
      <c r="BZ30" s="329">
        <f t="shared" si="8"/>
        <v>0</v>
      </c>
    </row>
    <row r="31" spans="1:78" x14ac:dyDescent="0.35">
      <c r="B31" s="265" t="s">
        <v>555</v>
      </c>
      <c r="C31" s="44"/>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v>141.32368525154203</v>
      </c>
      <c r="AS31" s="209">
        <v>48.260223957302422</v>
      </c>
      <c r="AT31" s="209">
        <v>39.26379182987074</v>
      </c>
      <c r="AU31" s="209">
        <v>60.997599828464786</v>
      </c>
      <c r="AV31" s="209">
        <v>44.884518011302276</v>
      </c>
      <c r="AW31" s="209">
        <v>51.208732975793197</v>
      </c>
      <c r="AX31" s="209">
        <v>44.411173798913417</v>
      </c>
      <c r="AY31" s="209">
        <v>49.354074421264848</v>
      </c>
      <c r="AZ31" s="209">
        <v>50.5750866730396</v>
      </c>
      <c r="BA31" s="209">
        <v>42.483143594246926</v>
      </c>
      <c r="BB31" s="209">
        <v>54.951473212531482</v>
      </c>
      <c r="BC31" s="209">
        <v>32.944042251733677</v>
      </c>
      <c r="BD31" s="209">
        <v>22.178928596007623</v>
      </c>
      <c r="BE31" s="209">
        <v>21.071165760753665</v>
      </c>
      <c r="BF31" s="209">
        <v>5.3738268998835297</v>
      </c>
      <c r="BG31" s="209">
        <v>30.818953629622762</v>
      </c>
      <c r="BH31" s="209">
        <v>25.704459622013097</v>
      </c>
      <c r="BI31" s="209">
        <v>49.571154394685578</v>
      </c>
      <c r="BJ31" s="209">
        <v>131.12438900688949</v>
      </c>
      <c r="BK31" s="209">
        <v>57.547601460665554</v>
      </c>
      <c r="BL31" s="209">
        <v>-0.28422031256889713</v>
      </c>
      <c r="BM31" s="209">
        <v>19.701949834776112</v>
      </c>
      <c r="BN31" s="209">
        <v>31.879796095908706</v>
      </c>
      <c r="BO31" s="209">
        <v>0.25633760020710522</v>
      </c>
      <c r="BP31" s="209">
        <v>-5.1305918427803405</v>
      </c>
      <c r="BQ31" s="237">
        <v>0</v>
      </c>
      <c r="BR31" s="209">
        <v>0</v>
      </c>
      <c r="BS31" s="209"/>
      <c r="BT31" s="209"/>
      <c r="BU31" s="209"/>
      <c r="BV31" s="209"/>
      <c r="BW31" s="209"/>
      <c r="BX31" s="210"/>
      <c r="BY31" s="210"/>
      <c r="BZ31" s="211"/>
    </row>
    <row r="32" spans="1:78" x14ac:dyDescent="0.35">
      <c r="B32" s="265" t="s">
        <v>556</v>
      </c>
      <c r="C32" s="44"/>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v>85.20986904872386</v>
      </c>
      <c r="AS32" s="209">
        <v>115.82453749752581</v>
      </c>
      <c r="AT32" s="209">
        <v>120.28998042424037</v>
      </c>
      <c r="AU32" s="209">
        <v>135.06104962295373</v>
      </c>
      <c r="AV32" s="209">
        <v>149.60682585715486</v>
      </c>
      <c r="AW32" s="209">
        <v>157.09707741621776</v>
      </c>
      <c r="AX32" s="209">
        <v>149.59369131149126</v>
      </c>
      <c r="AY32" s="209">
        <v>147.88781087920603</v>
      </c>
      <c r="AZ32" s="209">
        <v>143.30427197862832</v>
      </c>
      <c r="BA32" s="209">
        <v>142.69338230773525</v>
      </c>
      <c r="BB32" s="209">
        <v>142.54172769166831</v>
      </c>
      <c r="BC32" s="209">
        <v>142.4459339358898</v>
      </c>
      <c r="BD32" s="209">
        <v>142.16868135998268</v>
      </c>
      <c r="BE32" s="209">
        <v>144.68867155717516</v>
      </c>
      <c r="BF32" s="209">
        <v>149.45827381706721</v>
      </c>
      <c r="BG32" s="209">
        <v>156.91151090270407</v>
      </c>
      <c r="BH32" s="209">
        <v>167.32663587794568</v>
      </c>
      <c r="BI32" s="209">
        <v>175.75713751776914</v>
      </c>
      <c r="BJ32" s="209">
        <v>173.66139766522727</v>
      </c>
      <c r="BK32" s="209">
        <v>168.75424124123057</v>
      </c>
      <c r="BL32" s="209">
        <v>166.0375134248045</v>
      </c>
      <c r="BM32" s="209">
        <v>162.83194428932006</v>
      </c>
      <c r="BN32" s="209">
        <v>160.49225030955472</v>
      </c>
      <c r="BO32" s="209">
        <v>158.93938295165802</v>
      </c>
      <c r="BP32" s="209">
        <v>146.51556178800575</v>
      </c>
      <c r="BQ32" s="209">
        <v>9.4811213019661302</v>
      </c>
      <c r="BR32" s="209">
        <v>0</v>
      </c>
      <c r="BS32" s="209"/>
      <c r="BT32" s="209"/>
      <c r="BU32" s="209"/>
      <c r="BV32" s="209"/>
      <c r="BW32" s="209"/>
      <c r="BX32" s="210"/>
      <c r="BY32" s="210"/>
      <c r="BZ32" s="211"/>
    </row>
    <row r="33" spans="1:78" x14ac:dyDescent="0.35">
      <c r="B33" s="265" t="s">
        <v>557</v>
      </c>
      <c r="C33" s="44"/>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v>18.704605400939386</v>
      </c>
      <c r="AS33" s="209">
        <v>15.443271666336775</v>
      </c>
      <c r="AT33" s="209">
        <v>16.062460294038029</v>
      </c>
      <c r="AU33" s="209">
        <v>17.76888071606853</v>
      </c>
      <c r="AV33" s="209">
        <v>15.361687177010737</v>
      </c>
      <c r="AW33" s="209">
        <v>16.493511595081706</v>
      </c>
      <c r="AX33" s="209">
        <v>19.83195478146644</v>
      </c>
      <c r="AY33" s="209">
        <v>15.116768979292845</v>
      </c>
      <c r="AZ33" s="209">
        <v>6.485933473959955</v>
      </c>
      <c r="BA33" s="209">
        <v>4.8900715581682759</v>
      </c>
      <c r="BB33" s="209">
        <v>10.298389801112206</v>
      </c>
      <c r="BC33" s="209">
        <v>12.491361308473367</v>
      </c>
      <c r="BD33" s="209">
        <v>15.13860831141227</v>
      </c>
      <c r="BE33" s="209">
        <v>25.285398912904398</v>
      </c>
      <c r="BF33" s="209">
        <v>31.201139019477015</v>
      </c>
      <c r="BG33" s="209">
        <v>20.292099567761117</v>
      </c>
      <c r="BH33" s="209">
        <v>17.1262872208288</v>
      </c>
      <c r="BI33" s="209">
        <v>17.575713751776913</v>
      </c>
      <c r="BJ33" s="209">
        <v>31.701772369522129</v>
      </c>
      <c r="BK33" s="209">
        <v>56.345002757695433</v>
      </c>
      <c r="BL33" s="209">
        <v>89.75724449489833</v>
      </c>
      <c r="BM33" s="209">
        <v>130.03240585176727</v>
      </c>
      <c r="BN33" s="209">
        <v>118.3197894870323</v>
      </c>
      <c r="BO33" s="209">
        <v>-17.219093295418435</v>
      </c>
      <c r="BP33" s="209">
        <v>-35.019336061913485</v>
      </c>
      <c r="BQ33" s="209">
        <v>0</v>
      </c>
      <c r="BR33" s="209">
        <v>0</v>
      </c>
      <c r="BS33" s="209"/>
      <c r="BT33" s="209"/>
      <c r="BU33" s="209"/>
      <c r="BV33" s="209"/>
      <c r="BW33" s="209"/>
      <c r="BX33" s="210"/>
      <c r="BY33" s="210"/>
      <c r="BZ33" s="211"/>
    </row>
    <row r="34" spans="1:78" s="232" customFormat="1" ht="24.75" customHeight="1" x14ac:dyDescent="0.35">
      <c r="A34" s="358"/>
      <c r="B34" s="522" t="s">
        <v>558</v>
      </c>
      <c r="C34" s="523"/>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v>64.145950852882407</v>
      </c>
      <c r="AR34" s="322">
        <f>SUM(AR35:AR37)</f>
        <v>70.752269001437114</v>
      </c>
      <c r="AS34" s="322">
        <f t="shared" ref="AS34:BZ34" si="9">SUM(AS35:AS37)</f>
        <v>74.33325587470442</v>
      </c>
      <c r="AT34" s="322">
        <f t="shared" si="9"/>
        <v>101.01502807139471</v>
      </c>
      <c r="AU34" s="322">
        <f t="shared" si="9"/>
        <v>140.97613208819257</v>
      </c>
      <c r="AV34" s="322">
        <f t="shared" si="9"/>
        <v>138.58125814166524</v>
      </c>
      <c r="AW34" s="322">
        <f t="shared" si="9"/>
        <v>152.46923943110019</v>
      </c>
      <c r="AX34" s="322">
        <f t="shared" si="9"/>
        <v>131.89283672306132</v>
      </c>
      <c r="AY34" s="322">
        <f t="shared" si="9"/>
        <v>198.18649042762294</v>
      </c>
      <c r="AZ34" s="322">
        <f t="shared" si="9"/>
        <v>155.38681823661847</v>
      </c>
      <c r="BA34" s="322">
        <f t="shared" si="9"/>
        <v>84.83468260165472</v>
      </c>
      <c r="BB34" s="322">
        <f t="shared" si="9"/>
        <v>82.06638712970107</v>
      </c>
      <c r="BC34" s="322">
        <f t="shared" si="9"/>
        <v>80.996448419328303</v>
      </c>
      <c r="BD34" s="322">
        <f t="shared" si="9"/>
        <v>154.64530631999878</v>
      </c>
      <c r="BE34" s="322">
        <f t="shared" si="9"/>
        <v>161.54560416577812</v>
      </c>
      <c r="BF34" s="322">
        <f t="shared" si="9"/>
        <v>226.74941529996417</v>
      </c>
      <c r="BG34" s="322">
        <f t="shared" si="9"/>
        <v>232.66133965919582</v>
      </c>
      <c r="BH34" s="322">
        <f t="shared" si="9"/>
        <v>219.27005733283175</v>
      </c>
      <c r="BI34" s="322">
        <f t="shared" si="9"/>
        <v>221.25785849573884</v>
      </c>
      <c r="BJ34" s="322">
        <f t="shared" si="9"/>
        <v>210.16579528289213</v>
      </c>
      <c r="BK34" s="322">
        <f t="shared" si="9"/>
        <v>209.33411490978958</v>
      </c>
      <c r="BL34" s="322">
        <f t="shared" si="9"/>
        <v>463.23682877964745</v>
      </c>
      <c r="BM34" s="322">
        <f t="shared" si="9"/>
        <v>561.03614549189479</v>
      </c>
      <c r="BN34" s="322">
        <f t="shared" si="9"/>
        <v>694.5274863317585</v>
      </c>
      <c r="BO34" s="322">
        <f t="shared" si="9"/>
        <v>248.04998260271108</v>
      </c>
      <c r="BP34" s="322">
        <f t="shared" si="9"/>
        <v>246.72624213598135</v>
      </c>
      <c r="BQ34" s="322">
        <f t="shared" si="9"/>
        <v>96.746730552898825</v>
      </c>
      <c r="BR34" s="322">
        <f t="shared" si="9"/>
        <v>94.757786381033426</v>
      </c>
      <c r="BS34" s="322">
        <f t="shared" si="9"/>
        <v>78.088321907576926</v>
      </c>
      <c r="BT34" s="322">
        <f t="shared" si="9"/>
        <v>71.896599074693711</v>
      </c>
      <c r="BU34" s="322">
        <f t="shared" si="9"/>
        <v>104.34457804103354</v>
      </c>
      <c r="BV34" s="322">
        <f t="shared" si="9"/>
        <v>188.81881068912224</v>
      </c>
      <c r="BW34" s="322">
        <f t="shared" si="9"/>
        <v>185.57390377498214</v>
      </c>
      <c r="BX34" s="187">
        <f t="shared" si="9"/>
        <v>183.08625202436508</v>
      </c>
      <c r="BY34" s="187">
        <f t="shared" si="9"/>
        <v>181.61036374167591</v>
      </c>
      <c r="BZ34" s="329">
        <f t="shared" si="9"/>
        <v>179.83104345028573</v>
      </c>
    </row>
    <row r="35" spans="1:78" x14ac:dyDescent="0.35">
      <c r="B35" s="265" t="s">
        <v>141</v>
      </c>
      <c r="C35" s="44"/>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v>39.57271015992076</v>
      </c>
      <c r="AS35" s="209">
        <v>44.592446936547439</v>
      </c>
      <c r="AT35" s="209">
        <v>51.756816503011429</v>
      </c>
      <c r="AU35" s="209">
        <v>63.406510410056065</v>
      </c>
      <c r="AV35" s="209">
        <v>76.192519182201835</v>
      </c>
      <c r="AW35" s="209">
        <v>95.139402249678625</v>
      </c>
      <c r="AX35" s="209">
        <v>96.214402595762351</v>
      </c>
      <c r="AY35" s="209">
        <v>71.837837308885724</v>
      </c>
      <c r="AZ35" s="209">
        <v>61.482299556901523</v>
      </c>
      <c r="BA35" s="209">
        <v>54.402970274136386</v>
      </c>
      <c r="BB35" s="209">
        <v>55.275120230629859</v>
      </c>
      <c r="BC35" s="209">
        <v>54.285023580862642</v>
      </c>
      <c r="BD35" s="209">
        <v>49.559531924604578</v>
      </c>
      <c r="BE35" s="209">
        <v>53.380286593909283</v>
      </c>
      <c r="BF35" s="209">
        <v>55.466403881837429</v>
      </c>
      <c r="BG35" s="209">
        <v>62.250417843934684</v>
      </c>
      <c r="BH35" s="209">
        <v>60.7568271029036</v>
      </c>
      <c r="BI35" s="209">
        <v>56.463890831252009</v>
      </c>
      <c r="BJ35" s="209">
        <v>57.594455212877293</v>
      </c>
      <c r="BK35" s="209">
        <v>56.224501885654341</v>
      </c>
      <c r="BL35" s="209">
        <v>58.769009176177867</v>
      </c>
      <c r="BM35" s="209">
        <v>55.058724724824415</v>
      </c>
      <c r="BN35" s="209">
        <v>50.706778542686841</v>
      </c>
      <c r="BO35" s="209">
        <v>52.179573660563129</v>
      </c>
      <c r="BP35" s="209">
        <v>48.249302187636388</v>
      </c>
      <c r="BQ35" s="209">
        <v>47.604231845087597</v>
      </c>
      <c r="BR35" s="209">
        <v>46.994235292672244</v>
      </c>
      <c r="BS35" s="209">
        <v>42.110323508319745</v>
      </c>
      <c r="BT35" s="209">
        <v>39.648773405903178</v>
      </c>
      <c r="BU35" s="209">
        <v>37.254037034690903</v>
      </c>
      <c r="BV35" s="209">
        <v>37.978867824876502</v>
      </c>
      <c r="BW35" s="209">
        <v>38.74054618790268</v>
      </c>
      <c r="BX35" s="210">
        <v>39.260386949262966</v>
      </c>
      <c r="BY35" s="210">
        <v>39.668731050708857</v>
      </c>
      <c r="BZ35" s="211">
        <v>39.964660661486612</v>
      </c>
    </row>
    <row r="36" spans="1:78" x14ac:dyDescent="0.35">
      <c r="B36" s="265" t="s">
        <v>175</v>
      </c>
      <c r="C36" s="44"/>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v>31.174342334898977</v>
      </c>
      <c r="AS36" s="209">
        <v>28.956134374381453</v>
      </c>
      <c r="AT36" s="209">
        <v>33.909638398524727</v>
      </c>
      <c r="AU36" s="209">
        <v>38.316364667805772</v>
      </c>
      <c r="AV36" s="209">
        <v>37.178971881238681</v>
      </c>
      <c r="AW36" s="209">
        <v>37.722672421804923</v>
      </c>
      <c r="AX36" s="209">
        <v>35.678434127298964</v>
      </c>
      <c r="AY36" s="209">
        <v>33.800502744285687</v>
      </c>
      <c r="AZ36" s="209">
        <v>32.781224627460446</v>
      </c>
      <c r="BA36" s="209">
        <v>29.565192238892202</v>
      </c>
      <c r="BB36" s="209">
        <v>26.791266899071207</v>
      </c>
      <c r="BC36" s="209">
        <v>25.300594813850719</v>
      </c>
      <c r="BD36" s="209">
        <v>63.111188622684509</v>
      </c>
      <c r="BE36" s="209">
        <v>85.689407427064907</v>
      </c>
      <c r="BF36" s="209">
        <v>151.86448545320917</v>
      </c>
      <c r="BG36" s="209">
        <v>161.92039680249763</v>
      </c>
      <c r="BH36" s="209">
        <v>156.17788682942293</v>
      </c>
      <c r="BI36" s="209">
        <v>153.56843570737368</v>
      </c>
      <c r="BJ36" s="209">
        <v>148.32813607088437</v>
      </c>
      <c r="BK36" s="209">
        <v>148.30162822969555</v>
      </c>
      <c r="BL36" s="209">
        <v>156.54549455628458</v>
      </c>
      <c r="BM36" s="209">
        <v>160.69724803834603</v>
      </c>
      <c r="BN36" s="209">
        <v>148.81510291068912</v>
      </c>
      <c r="BO36" s="209">
        <v>51.598521643854738</v>
      </c>
      <c r="BP36" s="209">
        <v>42.860698557341948</v>
      </c>
      <c r="BQ36" s="209">
        <v>40.067263960500604</v>
      </c>
      <c r="BR36" s="209">
        <v>36.020578583211609</v>
      </c>
      <c r="BS36" s="209">
        <v>31.828479547450954</v>
      </c>
      <c r="BT36" s="209">
        <v>28.838834654666975</v>
      </c>
      <c r="BU36" s="209">
        <v>26.198536016737012</v>
      </c>
      <c r="BV36" s="209">
        <v>26.104589314654827</v>
      </c>
      <c r="BW36" s="209">
        <v>25.998498743901351</v>
      </c>
      <c r="BX36" s="210">
        <v>25.686193572387474</v>
      </c>
      <c r="BY36" s="210">
        <v>25.29287128517705</v>
      </c>
      <c r="BZ36" s="211">
        <v>24.815067050620787</v>
      </c>
    </row>
    <row r="37" spans="1:78" x14ac:dyDescent="0.35">
      <c r="A37" s="316"/>
      <c r="B37" s="97" t="s">
        <v>130</v>
      </c>
      <c r="C37" s="51"/>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v>5.2165066173730954E-3</v>
      </c>
      <c r="AS37" s="210">
        <v>0.7846745637755298</v>
      </c>
      <c r="AT37" s="210">
        <v>15.348573169858561</v>
      </c>
      <c r="AU37" s="210">
        <v>39.253257010330756</v>
      </c>
      <c r="AV37" s="210">
        <v>25.20976707822474</v>
      </c>
      <c r="AW37" s="210">
        <v>19.607164759616644</v>
      </c>
      <c r="AX37" s="210">
        <v>0</v>
      </c>
      <c r="AY37" s="210">
        <v>92.548150374451524</v>
      </c>
      <c r="AZ37" s="210">
        <v>61.123294052256512</v>
      </c>
      <c r="BA37" s="210">
        <v>0.86652008862612928</v>
      </c>
      <c r="BB37" s="210">
        <v>0</v>
      </c>
      <c r="BC37" s="210">
        <v>1.4108300246149328</v>
      </c>
      <c r="BD37" s="210">
        <v>41.974585772709688</v>
      </c>
      <c r="BE37" s="210">
        <v>22.475910144803908</v>
      </c>
      <c r="BF37" s="210">
        <v>19.418525964917571</v>
      </c>
      <c r="BG37" s="210">
        <v>8.4905250127634879</v>
      </c>
      <c r="BH37" s="210">
        <v>2.3353434005052316</v>
      </c>
      <c r="BI37" s="210">
        <v>11.225531957113168</v>
      </c>
      <c r="BJ37" s="210">
        <v>4.2432039991304595</v>
      </c>
      <c r="BK37" s="210">
        <v>4.8079847944396761</v>
      </c>
      <c r="BL37" s="210">
        <v>247.92232504718501</v>
      </c>
      <c r="BM37" s="210">
        <v>345.28017272872427</v>
      </c>
      <c r="BN37" s="210">
        <v>495.00560487838254</v>
      </c>
      <c r="BO37" s="210">
        <v>144.27188729829322</v>
      </c>
      <c r="BP37" s="210">
        <v>155.616241391003</v>
      </c>
      <c r="BQ37" s="210">
        <v>9.0752347473106258</v>
      </c>
      <c r="BR37" s="210">
        <v>11.742972505149575</v>
      </c>
      <c r="BS37" s="210">
        <v>4.1495188518062198</v>
      </c>
      <c r="BT37" s="210">
        <v>3.4089910141235547</v>
      </c>
      <c r="BU37" s="210">
        <v>40.892004989605617</v>
      </c>
      <c r="BV37" s="210">
        <v>124.73535354959091</v>
      </c>
      <c r="BW37" s="210">
        <v>120.83485884317811</v>
      </c>
      <c r="BX37" s="210">
        <v>118.13967150271465</v>
      </c>
      <c r="BY37" s="210">
        <v>116.64876140579</v>
      </c>
      <c r="BZ37" s="211">
        <v>115.05131573817835</v>
      </c>
    </row>
    <row r="38" spans="1:78" s="232" customFormat="1" ht="26.25" customHeight="1" x14ac:dyDescent="0.35">
      <c r="A38" s="358"/>
      <c r="B38" s="462" t="s">
        <v>324</v>
      </c>
      <c r="C38" s="366"/>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v>52.54852896493145</v>
      </c>
      <c r="AR38" s="209">
        <v>258.86017705785974</v>
      </c>
      <c r="AS38" s="209">
        <v>207.96382500384814</v>
      </c>
      <c r="AT38" s="209">
        <v>226.61704469251623</v>
      </c>
      <c r="AU38" s="209">
        <v>290.65607844315787</v>
      </c>
      <c r="AV38" s="209">
        <v>283.87831391496104</v>
      </c>
      <c r="AW38" s="209">
        <v>312.58181350382364</v>
      </c>
      <c r="AX38" s="209">
        <v>297.85942093553069</v>
      </c>
      <c r="AY38" s="209">
        <v>330.9019673200566</v>
      </c>
      <c r="AZ38" s="209">
        <v>294.82545003037632</v>
      </c>
      <c r="BA38" s="209">
        <v>242.81342012462596</v>
      </c>
      <c r="BB38" s="209">
        <v>257.63906297026506</v>
      </c>
      <c r="BC38" s="209">
        <v>236.63536009623687</v>
      </c>
      <c r="BD38" s="209">
        <v>283.42254603147558</v>
      </c>
      <c r="BE38" s="209">
        <v>313.27199308591673</v>
      </c>
      <c r="BF38" s="209">
        <v>372.76053164045135</v>
      </c>
      <c r="BG38" s="209">
        <v>399.86688977729057</v>
      </c>
      <c r="BH38" s="209">
        <v>386.87510121488066</v>
      </c>
      <c r="BI38" s="209">
        <v>412.11902934070531</v>
      </c>
      <c r="BJ38" s="209">
        <f>SUM(BJ39:BJ44)</f>
        <v>490.37828269042865</v>
      </c>
      <c r="BK38" s="209">
        <f>SUM(BK39:BK44)</f>
        <v>440.52230071026293</v>
      </c>
      <c r="BL38" s="209">
        <f>SUM(BL39:BL44)</f>
        <v>502.76605830196127</v>
      </c>
      <c r="BM38" s="209">
        <f>SUM(BM39:BM44)</f>
        <v>605.74225039807015</v>
      </c>
      <c r="BN38" s="209">
        <f t="shared" ref="BN38:BX38" si="10">SUM(BN39:BN44)</f>
        <v>661.19747911099057</v>
      </c>
      <c r="BO38" s="209">
        <f t="shared" si="10"/>
        <v>267.76987396690851</v>
      </c>
      <c r="BP38" s="209">
        <f t="shared" si="10"/>
        <v>231.93577894710847</v>
      </c>
      <c r="BQ38" s="209">
        <f t="shared" si="10"/>
        <v>81.053163599429709</v>
      </c>
      <c r="BR38" s="209">
        <f t="shared" si="10"/>
        <v>70.409187412857278</v>
      </c>
      <c r="BS38" s="209">
        <f t="shared" si="10"/>
        <v>60.916650576121356</v>
      </c>
      <c r="BT38" s="209">
        <f t="shared" si="10"/>
        <v>56.690676739971657</v>
      </c>
      <c r="BU38" s="209">
        <f t="shared" si="10"/>
        <v>68.83856452307198</v>
      </c>
      <c r="BV38" s="209">
        <f t="shared" si="10"/>
        <v>105.92951068602306</v>
      </c>
      <c r="BW38" s="209">
        <f t="shared" si="10"/>
        <v>103.50782261262432</v>
      </c>
      <c r="BX38" s="210">
        <f t="shared" si="10"/>
        <v>101.96905237453373</v>
      </c>
      <c r="BY38" s="210">
        <f>SUM(BY39:BY44)</f>
        <v>101.51207879553448</v>
      </c>
      <c r="BZ38" s="211">
        <f>SUM(BZ39:BZ44)</f>
        <v>100.83485240731846</v>
      </c>
    </row>
    <row r="39" spans="1:78" x14ac:dyDescent="0.35">
      <c r="B39" s="266" t="s">
        <v>555</v>
      </c>
      <c r="C39" s="11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v>124.04367200051745</v>
      </c>
      <c r="BK39" s="209">
        <v>53.922102568643631</v>
      </c>
      <c r="BL39" s="209">
        <v>-0.26460911100164325</v>
      </c>
      <c r="BM39" s="209">
        <v>18.283409446672231</v>
      </c>
      <c r="BN39" s="209">
        <v>29.32941240823601</v>
      </c>
      <c r="BO39" s="209">
        <v>0.23557425459032971</v>
      </c>
      <c r="BP39" s="209">
        <v>-4.7252750872006937</v>
      </c>
      <c r="BQ39" s="209">
        <v>0</v>
      </c>
      <c r="BR39" s="209">
        <v>0</v>
      </c>
      <c r="BS39" s="209"/>
      <c r="BT39" s="209"/>
      <c r="BU39" s="209"/>
      <c r="BV39" s="209"/>
      <c r="BW39" s="209"/>
      <c r="BX39" s="210"/>
      <c r="BY39" s="210"/>
      <c r="BZ39" s="211"/>
    </row>
    <row r="40" spans="1:78" x14ac:dyDescent="0.35">
      <c r="B40" s="266" t="s">
        <v>556</v>
      </c>
      <c r="C40" s="11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v>156.64258069403499</v>
      </c>
      <c r="BK40" s="209">
        <v>152.04757135834873</v>
      </c>
      <c r="BL40" s="209">
        <v>149.93187462259849</v>
      </c>
      <c r="BM40" s="209">
        <v>148.17706930328126</v>
      </c>
      <c r="BN40" s="209">
        <v>147.01090128355213</v>
      </c>
      <c r="BO40" s="209">
        <v>147.81362614504195</v>
      </c>
      <c r="BP40" s="209">
        <v>137.13856583357338</v>
      </c>
      <c r="BQ40" s="209">
        <v>8.8743295386402963</v>
      </c>
      <c r="BR40" s="209">
        <v>0</v>
      </c>
      <c r="BS40" s="209"/>
      <c r="BT40" s="209"/>
      <c r="BU40" s="209"/>
      <c r="BV40" s="209"/>
      <c r="BW40" s="209"/>
      <c r="BX40" s="210"/>
      <c r="BY40" s="210"/>
      <c r="BZ40" s="211"/>
    </row>
    <row r="41" spans="1:78" x14ac:dyDescent="0.35">
      <c r="B41" s="266" t="s">
        <v>557</v>
      </c>
      <c r="C41" s="11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v>31.162842239240252</v>
      </c>
      <c r="BK41" s="209">
        <v>55.556172719087698</v>
      </c>
      <c r="BL41" s="209">
        <v>88.410885827474857</v>
      </c>
      <c r="BM41" s="209">
        <v>128.34198457569428</v>
      </c>
      <c r="BN41" s="209">
        <v>116.78163222370087</v>
      </c>
      <c r="BO41" s="209">
        <v>-17.132997828941345</v>
      </c>
      <c r="BP41" s="209">
        <v>-34.879258717665834</v>
      </c>
      <c r="BQ41" s="209">
        <v>0</v>
      </c>
      <c r="BR41" s="209">
        <v>0</v>
      </c>
      <c r="BS41" s="209"/>
      <c r="BT41" s="209"/>
      <c r="BU41" s="209"/>
      <c r="BV41" s="209"/>
      <c r="BW41" s="209"/>
      <c r="BX41" s="210"/>
      <c r="BY41" s="210"/>
      <c r="BZ41" s="211"/>
    </row>
    <row r="42" spans="1:78" x14ac:dyDescent="0.35">
      <c r="B42" s="266" t="s">
        <v>141</v>
      </c>
      <c r="C42" s="119"/>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v>29.200388792928788</v>
      </c>
      <c r="BK42" s="209">
        <v>29.236740980540254</v>
      </c>
      <c r="BL42" s="209">
        <v>31.030036845021918</v>
      </c>
      <c r="BM42" s="209">
        <v>29.456417727781062</v>
      </c>
      <c r="BN42" s="209">
        <v>27.58448752722164</v>
      </c>
      <c r="BO42" s="209">
        <v>28.281328924025214</v>
      </c>
      <c r="BP42" s="209">
        <v>27.88809666445383</v>
      </c>
      <c r="BQ42" s="209">
        <v>28.27691371598203</v>
      </c>
      <c r="BR42" s="209">
        <v>29.183420116749467</v>
      </c>
      <c r="BS42" s="209">
        <v>26.998335041569501</v>
      </c>
      <c r="BT42" s="209">
        <v>26.122713333411212</v>
      </c>
      <c r="BU42" s="209">
        <v>24.592913435878263</v>
      </c>
      <c r="BV42" s="209">
        <v>25.07140388409719</v>
      </c>
      <c r="BW42" s="209">
        <v>25.574218922114177</v>
      </c>
      <c r="BX42" s="210">
        <v>25.917387068768182</v>
      </c>
      <c r="BY42" s="210">
        <v>26.186951710301091</v>
      </c>
      <c r="BZ42" s="211">
        <v>26.382306949095575</v>
      </c>
    </row>
    <row r="43" spans="1:78" x14ac:dyDescent="0.35">
      <c r="B43" s="266" t="s">
        <v>175</v>
      </c>
      <c r="C43" s="11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v>148.03147979874259</v>
      </c>
      <c r="BK43" s="209">
        <v>148.30162822969555</v>
      </c>
      <c r="BL43" s="209">
        <v>156.54549455628458</v>
      </c>
      <c r="BM43" s="209">
        <v>160.69724803834603</v>
      </c>
      <c r="BN43" s="209">
        <v>148.81510291068912</v>
      </c>
      <c r="BO43" s="209">
        <v>51.598521643854738</v>
      </c>
      <c r="BP43" s="209">
        <v>42.860698557341948</v>
      </c>
      <c r="BQ43" s="209">
        <v>40.067263960500604</v>
      </c>
      <c r="BR43" s="209">
        <v>36.020578583211609</v>
      </c>
      <c r="BS43" s="209">
        <v>31.823194882586197</v>
      </c>
      <c r="BT43" s="209">
        <v>28.831078943970258</v>
      </c>
      <c r="BU43" s="209">
        <v>26.192337662537188</v>
      </c>
      <c r="BV43" s="209">
        <v>26.098413187457883</v>
      </c>
      <c r="BW43" s="209">
        <v>25.9923477168449</v>
      </c>
      <c r="BX43" s="210">
        <v>25.680116434118943</v>
      </c>
      <c r="BY43" s="210">
        <v>25.286887203667462</v>
      </c>
      <c r="BZ43" s="211">
        <v>24.809196013591318</v>
      </c>
    </row>
    <row r="44" spans="1:78" x14ac:dyDescent="0.35">
      <c r="A44" s="316"/>
      <c r="B44" s="257" t="s">
        <v>130</v>
      </c>
      <c r="C44" s="61"/>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v>1.2973191649645623</v>
      </c>
      <c r="BK44" s="209">
        <v>1.4580848539470714</v>
      </c>
      <c r="BL44" s="209">
        <v>77.11237556158315</v>
      </c>
      <c r="BM44" s="209">
        <v>120.78612130629527</v>
      </c>
      <c r="BN44" s="209">
        <v>191.67594275759086</v>
      </c>
      <c r="BO44" s="209">
        <v>56.973820828337644</v>
      </c>
      <c r="BP44" s="209">
        <v>63.652951696605847</v>
      </c>
      <c r="BQ44" s="209">
        <v>3.8346563843067618</v>
      </c>
      <c r="BR44" s="209">
        <v>5.2051887128961987</v>
      </c>
      <c r="BS44" s="209">
        <v>2.0951206519656598</v>
      </c>
      <c r="BT44" s="209">
        <v>1.7368844625901902</v>
      </c>
      <c r="BU44" s="209">
        <v>18.053313424656533</v>
      </c>
      <c r="BV44" s="209">
        <v>54.759693614467992</v>
      </c>
      <c r="BW44" s="209">
        <v>51.94125597366525</v>
      </c>
      <c r="BX44" s="210">
        <v>50.371548871646603</v>
      </c>
      <c r="BY44" s="210">
        <v>50.038239881565929</v>
      </c>
      <c r="BZ44" s="211">
        <v>49.643349444631568</v>
      </c>
    </row>
    <row r="45" spans="1:78" s="232" customFormat="1" ht="26.25" customHeight="1" x14ac:dyDescent="0.35">
      <c r="B45" s="299" t="s">
        <v>561</v>
      </c>
      <c r="C45" s="223"/>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v>11.597421887950956</v>
      </c>
      <c r="AR45" s="210">
        <v>57.130251644782611</v>
      </c>
      <c r="AS45" s="210">
        <v>45.897463992021308</v>
      </c>
      <c r="AT45" s="210">
        <v>50.014215927027614</v>
      </c>
      <c r="AU45" s="210">
        <v>64.147583812521773</v>
      </c>
      <c r="AV45" s="210">
        <v>64.555975272172063</v>
      </c>
      <c r="AW45" s="210">
        <v>64.686747914369235</v>
      </c>
      <c r="AX45" s="210">
        <v>47.870235679401752</v>
      </c>
      <c r="AY45" s="210">
        <v>79.64317738733007</v>
      </c>
      <c r="AZ45" s="210">
        <v>60.926660331870039</v>
      </c>
      <c r="BA45" s="210">
        <v>32.087859937179189</v>
      </c>
      <c r="BB45" s="210">
        <v>32.218914864747987</v>
      </c>
      <c r="BC45" s="210">
        <v>32.242425819188291</v>
      </c>
      <c r="BD45" s="210">
        <v>50.708978555925796</v>
      </c>
      <c r="BE45" s="210">
        <v>39.318847310694558</v>
      </c>
      <c r="BF45" s="210">
        <v>40.022123395941179</v>
      </c>
      <c r="BG45" s="210">
        <v>40.817013981993163</v>
      </c>
      <c r="BH45" s="210">
        <v>42.552338838738557</v>
      </c>
      <c r="BI45" s="210">
        <v>52.042834819265138</v>
      </c>
      <c r="BJ45" s="210">
        <f>SUM(BJ46:BJ51)</f>
        <v>56.275071634102353</v>
      </c>
      <c r="BK45" s="210">
        <f t="shared" ref="BK45:BX45" si="11">SUM(BK46:BK51)</f>
        <v>51.458659659118183</v>
      </c>
      <c r="BL45" s="210">
        <f t="shared" si="11"/>
        <v>215.98130808482006</v>
      </c>
      <c r="BM45" s="210">
        <f t="shared" si="11"/>
        <v>267.86019506968802</v>
      </c>
      <c r="BN45" s="210">
        <f t="shared" si="11"/>
        <v>344.02184311326357</v>
      </c>
      <c r="BO45" s="210">
        <f t="shared" si="11"/>
        <v>122.25673589224922</v>
      </c>
      <c r="BP45" s="210">
        <f t="shared" si="11"/>
        <v>121.15609707218479</v>
      </c>
      <c r="BQ45" s="210">
        <f t="shared" si="11"/>
        <v>25.17468825543526</v>
      </c>
      <c r="BR45" s="210">
        <f t="shared" si="11"/>
        <v>24.348598968176155</v>
      </c>
      <c r="BS45" s="210">
        <f t="shared" si="11"/>
        <v>17.171671331455556</v>
      </c>
      <c r="BT45" s="210">
        <f t="shared" si="11"/>
        <v>15.205922334722043</v>
      </c>
      <c r="BU45" s="210">
        <f t="shared" si="11"/>
        <v>35.506013517961541</v>
      </c>
      <c r="BV45" s="210">
        <f t="shared" si="11"/>
        <v>82.88930000309918</v>
      </c>
      <c r="BW45" s="210">
        <f t="shared" si="11"/>
        <v>82.066081162357833</v>
      </c>
      <c r="BX45" s="210">
        <f t="shared" si="11"/>
        <v>81.117199649831363</v>
      </c>
      <c r="BY45" s="210">
        <f>SUM(BY46:BY51)</f>
        <v>80.098284946141405</v>
      </c>
      <c r="BZ45" s="211">
        <f>SUM(BZ46:BZ51)</f>
        <v>78.996191042967297</v>
      </c>
    </row>
    <row r="46" spans="1:78" x14ac:dyDescent="0.35">
      <c r="A46" s="316"/>
      <c r="B46" s="266" t="s">
        <v>555</v>
      </c>
      <c r="C46" s="51"/>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v>7.0807170063720317</v>
      </c>
      <c r="BK46" s="209">
        <v>3.62549889202193</v>
      </c>
      <c r="BL46" s="209">
        <v>-1.9611201567253905E-2</v>
      </c>
      <c r="BM46" s="209">
        <v>1.4185403881038798</v>
      </c>
      <c r="BN46" s="209">
        <v>2.5503836876726962</v>
      </c>
      <c r="BO46" s="209">
        <v>2.0763345616775522E-2</v>
      </c>
      <c r="BP46" s="209">
        <v>-0.40531675557964691</v>
      </c>
      <c r="BQ46" s="209">
        <v>0</v>
      </c>
      <c r="BR46" s="209">
        <v>0</v>
      </c>
      <c r="BS46" s="209"/>
      <c r="BT46" s="209"/>
      <c r="BU46" s="209"/>
      <c r="BV46" s="209"/>
      <c r="BW46" s="209"/>
      <c r="BX46" s="210"/>
      <c r="BY46" s="210"/>
      <c r="BZ46" s="211"/>
    </row>
    <row r="47" spans="1:78" x14ac:dyDescent="0.35">
      <c r="A47" s="316"/>
      <c r="B47" s="266" t="s">
        <v>556</v>
      </c>
      <c r="C47" s="51"/>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v>17.018816971192273</v>
      </c>
      <c r="BK47" s="209">
        <v>16.706669882881826</v>
      </c>
      <c r="BL47" s="209">
        <v>16.105638802206037</v>
      </c>
      <c r="BM47" s="209">
        <v>14.654874986038804</v>
      </c>
      <c r="BN47" s="209">
        <v>13.481349026002597</v>
      </c>
      <c r="BO47" s="209">
        <v>11.125756806616062</v>
      </c>
      <c r="BP47" s="209">
        <v>9.3769959544323687</v>
      </c>
      <c r="BQ47" s="209">
        <v>0.60679176332583229</v>
      </c>
      <c r="BR47" s="209">
        <v>0</v>
      </c>
      <c r="BS47" s="209"/>
      <c r="BT47" s="209"/>
      <c r="BU47" s="209"/>
      <c r="BV47" s="209"/>
      <c r="BW47" s="209"/>
      <c r="BX47" s="210"/>
      <c r="BY47" s="210"/>
      <c r="BZ47" s="211"/>
    </row>
    <row r="48" spans="1:78" x14ac:dyDescent="0.35">
      <c r="A48" s="316"/>
      <c r="B48" s="266" t="s">
        <v>557</v>
      </c>
      <c r="C48" s="51"/>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v>0.5389301302818762</v>
      </c>
      <c r="BK48" s="209">
        <v>0.78883003860773615</v>
      </c>
      <c r="BL48" s="209">
        <v>1.3463586674234749</v>
      </c>
      <c r="BM48" s="209">
        <v>1.6904212760729742</v>
      </c>
      <c r="BN48" s="209">
        <v>1.5381572633314198</v>
      </c>
      <c r="BO48" s="209">
        <v>-8.6095466477092195E-2</v>
      </c>
      <c r="BP48" s="209">
        <v>-0.14007734424765397</v>
      </c>
      <c r="BQ48" s="209">
        <v>0</v>
      </c>
      <c r="BR48" s="209">
        <v>0</v>
      </c>
      <c r="BS48" s="209"/>
      <c r="BT48" s="209"/>
      <c r="BU48" s="209"/>
      <c r="BV48" s="209"/>
      <c r="BW48" s="209"/>
      <c r="BX48" s="210"/>
      <c r="BY48" s="210"/>
      <c r="BZ48" s="211"/>
    </row>
    <row r="49" spans="1:78" x14ac:dyDescent="0.35">
      <c r="A49" s="316"/>
      <c r="B49" s="266" t="s">
        <v>141</v>
      </c>
      <c r="C49" s="51"/>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v>28.394066419948505</v>
      </c>
      <c r="BK49" s="209">
        <v>26.987760905114083</v>
      </c>
      <c r="BL49" s="209">
        <v>27.738972331155953</v>
      </c>
      <c r="BM49" s="209">
        <v>25.602306997043353</v>
      </c>
      <c r="BN49" s="209">
        <v>23.122291015465198</v>
      </c>
      <c r="BO49" s="209">
        <v>23.898244736537915</v>
      </c>
      <c r="BP49" s="209">
        <v>20.361205523182555</v>
      </c>
      <c r="BQ49" s="209">
        <v>19.327318129105564</v>
      </c>
      <c r="BR49" s="209">
        <v>17.81081517592278</v>
      </c>
      <c r="BS49" s="209">
        <v>15.111988466750242</v>
      </c>
      <c r="BT49" s="209">
        <v>13.526060072491964</v>
      </c>
      <c r="BU49" s="209">
        <v>12.661123598812638</v>
      </c>
      <c r="BV49" s="209">
        <v>12.907463940779312</v>
      </c>
      <c r="BW49" s="209">
        <v>13.166327265788505</v>
      </c>
      <c r="BX49" s="210">
        <v>13.342999880494784</v>
      </c>
      <c r="BY49" s="210">
        <v>13.481779340407762</v>
      </c>
      <c r="BZ49" s="211">
        <v>13.582353712391036</v>
      </c>
    </row>
    <row r="50" spans="1:78" x14ac:dyDescent="0.35">
      <c r="A50" s="316"/>
      <c r="B50" s="266" t="s">
        <v>175</v>
      </c>
      <c r="C50" s="51"/>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v>0.29665627214176876</v>
      </c>
      <c r="BK50" s="209">
        <v>0</v>
      </c>
      <c r="BL50" s="209">
        <v>0</v>
      </c>
      <c r="BM50" s="209">
        <v>0</v>
      </c>
      <c r="BN50" s="209">
        <v>0</v>
      </c>
      <c r="BO50" s="209">
        <v>0</v>
      </c>
      <c r="BP50" s="209">
        <v>0</v>
      </c>
      <c r="BQ50" s="209">
        <v>0</v>
      </c>
      <c r="BR50" s="209">
        <v>0</v>
      </c>
      <c r="BS50" s="209">
        <v>5.2846648647547016E-3</v>
      </c>
      <c r="BT50" s="209">
        <v>7.7557106967158099E-3</v>
      </c>
      <c r="BU50" s="209">
        <v>6.1983541998209754E-3</v>
      </c>
      <c r="BV50" s="209">
        <v>6.176127196944492E-3</v>
      </c>
      <c r="BW50" s="209">
        <v>6.1510270564509133E-3</v>
      </c>
      <c r="BX50" s="210">
        <v>6.077138268532449E-3</v>
      </c>
      <c r="BY50" s="210">
        <v>5.9840815095882089E-3</v>
      </c>
      <c r="BZ50" s="211">
        <v>5.8710370294665663E-3</v>
      </c>
    </row>
    <row r="51" spans="1:78" x14ac:dyDescent="0.35">
      <c r="A51" s="316"/>
      <c r="B51" s="266" t="s">
        <v>130</v>
      </c>
      <c r="C51" s="51"/>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v>2.9458848341658972</v>
      </c>
      <c r="BK51" s="209">
        <v>3.3498999404926044</v>
      </c>
      <c r="BL51" s="209">
        <v>170.80994948560186</v>
      </c>
      <c r="BM51" s="209">
        <v>224.49405142242901</v>
      </c>
      <c r="BN51" s="209">
        <v>303.32966212079168</v>
      </c>
      <c r="BO51" s="209">
        <v>87.298066469955572</v>
      </c>
      <c r="BP51" s="209">
        <v>91.963289694397162</v>
      </c>
      <c r="BQ51" s="209">
        <v>5.2405783630038636</v>
      </c>
      <c r="BR51" s="209">
        <v>6.5377837922533759</v>
      </c>
      <c r="BS51" s="209">
        <v>2.0543981998405596</v>
      </c>
      <c r="BT51" s="209">
        <v>1.6721065515333646</v>
      </c>
      <c r="BU51" s="209">
        <v>22.838691564949084</v>
      </c>
      <c r="BV51" s="209">
        <v>69.97565993512292</v>
      </c>
      <c r="BW51" s="209">
        <v>68.893602869512875</v>
      </c>
      <c r="BX51" s="210">
        <v>67.768122631068053</v>
      </c>
      <c r="BY51" s="210">
        <v>66.610521524224055</v>
      </c>
      <c r="BZ51" s="211">
        <v>65.407966293546792</v>
      </c>
    </row>
    <row r="52" spans="1:78" ht="16" thickBot="1" x14ac:dyDescent="0.4">
      <c r="A52" s="353"/>
      <c r="B52" s="437"/>
      <c r="C52" s="98"/>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7"/>
    </row>
    <row r="53" spans="1:78" x14ac:dyDescent="0.35">
      <c r="A53" s="316"/>
      <c r="B53" s="51"/>
      <c r="C53" s="51"/>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9"/>
  <sheetViews>
    <sheetView zoomScale="70" zoomScaleNormal="70" workbookViewId="0">
      <pane xSplit="3" topLeftCell="BS1" activePane="topRight" state="frozen"/>
      <selection activeCell="A22" sqref="A22"/>
      <selection pane="topRight"/>
    </sheetView>
  </sheetViews>
  <sheetFormatPr defaultColWidth="12.7265625" defaultRowHeight="15.5" x14ac:dyDescent="0.35"/>
  <cols>
    <col min="1" max="1" width="23.08984375" style="357" bestFit="1" customWidth="1"/>
    <col min="2" max="2" width="75.7265625" style="357" customWidth="1"/>
    <col min="3" max="3" width="25.7265625" style="357" customWidth="1"/>
    <col min="4" max="75" width="12.7265625" style="209" customWidth="1"/>
    <col min="76" max="76" width="12.7265625" style="316" customWidth="1"/>
    <col min="77" max="16384" width="12.7265625" style="316"/>
  </cols>
  <sheetData>
    <row r="1" spans="1:78" s="314" customFormat="1" ht="25.15" customHeight="1" thickBot="1" x14ac:dyDescent="0.3">
      <c r="A1" s="36" t="s">
        <v>42</v>
      </c>
      <c r="B1" s="37" t="s">
        <v>71</v>
      </c>
      <c r="C1" s="89"/>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c r="BX1" s="313"/>
    </row>
    <row r="2" spans="1:78" ht="15.75" customHeight="1" x14ac:dyDescent="0.35">
      <c r="A2" s="40" t="s">
        <v>588</v>
      </c>
      <c r="B2" s="16" t="s">
        <v>562</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360"/>
      <c r="B4" s="327" t="s">
        <v>88</v>
      </c>
      <c r="C4" s="358"/>
      <c r="D4" s="501">
        <f t="shared" ref="D4:BO4" si="0">SUM(D5,D12)</f>
        <v>176.4</v>
      </c>
      <c r="E4" s="501">
        <f t="shared" si="0"/>
        <v>248.9</v>
      </c>
      <c r="F4" s="501">
        <f t="shared" si="0"/>
        <v>248.6</v>
      </c>
      <c r="G4" s="501">
        <f t="shared" si="0"/>
        <v>275.2</v>
      </c>
      <c r="H4" s="501">
        <f t="shared" si="0"/>
        <v>315.5</v>
      </c>
      <c r="I4" s="501">
        <f t="shared" si="0"/>
        <v>334.1</v>
      </c>
      <c r="J4" s="501">
        <f t="shared" si="0"/>
        <v>348.1</v>
      </c>
      <c r="K4" s="501">
        <f t="shared" si="0"/>
        <v>432.5</v>
      </c>
      <c r="L4" s="501">
        <f t="shared" si="0"/>
        <v>447.9</v>
      </c>
      <c r="M4" s="501">
        <f t="shared" si="0"/>
        <v>482.1</v>
      </c>
      <c r="N4" s="501">
        <f t="shared" si="0"/>
        <v>617.4</v>
      </c>
      <c r="O4" s="501">
        <f t="shared" si="0"/>
        <v>657</v>
      </c>
      <c r="P4" s="501">
        <f t="shared" si="0"/>
        <v>676.9</v>
      </c>
      <c r="Q4" s="501">
        <f t="shared" si="0"/>
        <v>783.9</v>
      </c>
      <c r="R4" s="501">
        <f t="shared" si="0"/>
        <v>807.1</v>
      </c>
      <c r="S4" s="501">
        <f t="shared" si="0"/>
        <v>958.8</v>
      </c>
      <c r="T4" s="501">
        <f t="shared" si="0"/>
        <v>1014.7</v>
      </c>
      <c r="U4" s="501">
        <f t="shared" si="0"/>
        <v>1237.8</v>
      </c>
      <c r="V4" s="501">
        <f t="shared" si="0"/>
        <v>1271.5999999999999</v>
      </c>
      <c r="W4" s="501">
        <f t="shared" si="0"/>
        <v>1384.6</v>
      </c>
      <c r="X4" s="501">
        <f t="shared" si="0"/>
        <v>1543.3</v>
      </c>
      <c r="Y4" s="501">
        <f t="shared" si="0"/>
        <v>1626.9</v>
      </c>
      <c r="Z4" s="501">
        <f t="shared" si="0"/>
        <v>1785.2</v>
      </c>
      <c r="AA4" s="501">
        <f t="shared" si="0"/>
        <v>2068.1999999999998</v>
      </c>
      <c r="AB4" s="501">
        <f t="shared" si="0"/>
        <v>2395.6</v>
      </c>
      <c r="AC4" s="501">
        <f t="shared" si="0"/>
        <v>2779.8</v>
      </c>
      <c r="AD4" s="501">
        <f t="shared" si="0"/>
        <v>3609</v>
      </c>
      <c r="AE4" s="501">
        <f t="shared" si="0"/>
        <v>4824.8999999999996</v>
      </c>
      <c r="AF4" s="501">
        <f t="shared" si="0"/>
        <v>5687.1</v>
      </c>
      <c r="AG4" s="501">
        <f t="shared" si="0"/>
        <v>6627.5</v>
      </c>
      <c r="AH4" s="501">
        <f t="shared" si="0"/>
        <v>7589</v>
      </c>
      <c r="AI4" s="501">
        <f t="shared" si="0"/>
        <v>8852</v>
      </c>
      <c r="AJ4" s="501">
        <f t="shared" si="0"/>
        <v>10564</v>
      </c>
      <c r="AK4" s="501">
        <f t="shared" si="0"/>
        <v>12165</v>
      </c>
      <c r="AL4" s="501">
        <f t="shared" si="0"/>
        <v>13589</v>
      </c>
      <c r="AM4" s="501">
        <f t="shared" si="0"/>
        <v>14654</v>
      </c>
      <c r="AN4" s="501">
        <f t="shared" si="0"/>
        <v>15307</v>
      </c>
      <c r="AO4" s="501">
        <f t="shared" si="0"/>
        <v>16625</v>
      </c>
      <c r="AP4" s="501">
        <f t="shared" si="0"/>
        <v>17816.453000000001</v>
      </c>
      <c r="AQ4" s="501">
        <f t="shared" si="0"/>
        <v>18685.544999999998</v>
      </c>
      <c r="AR4" s="501">
        <f t="shared" si="0"/>
        <v>19273.72</v>
      </c>
      <c r="AS4" s="501">
        <f t="shared" si="0"/>
        <v>20731.936000000002</v>
      </c>
      <c r="AT4" s="501">
        <f t="shared" si="0"/>
        <v>22734.863000000001</v>
      </c>
      <c r="AU4" s="501">
        <f t="shared" si="0"/>
        <v>25578.864000000001</v>
      </c>
      <c r="AV4" s="501">
        <f t="shared" si="0"/>
        <v>26741.489000000001</v>
      </c>
      <c r="AW4" s="501">
        <f t="shared" si="0"/>
        <v>28219.280000000002</v>
      </c>
      <c r="AX4" s="501">
        <f t="shared" si="0"/>
        <v>28779.506000000001</v>
      </c>
      <c r="AY4" s="501">
        <f t="shared" si="0"/>
        <v>29998.344000000005</v>
      </c>
      <c r="AZ4" s="501">
        <f t="shared" si="0"/>
        <v>32024.285999999996</v>
      </c>
      <c r="BA4" s="501">
        <f t="shared" si="0"/>
        <v>33586</v>
      </c>
      <c r="BB4" s="501">
        <f t="shared" si="0"/>
        <v>35603.290999999997</v>
      </c>
      <c r="BC4" s="501">
        <f t="shared" si="0"/>
        <v>37802.438000000002</v>
      </c>
      <c r="BD4" s="501">
        <f t="shared" si="0"/>
        <v>38745.199999999997</v>
      </c>
      <c r="BE4" s="501">
        <f t="shared" si="0"/>
        <v>41921.603135450001</v>
      </c>
      <c r="BF4" s="501">
        <f t="shared" si="0"/>
        <v>44367.258565528275</v>
      </c>
      <c r="BG4" s="501">
        <f t="shared" si="0"/>
        <v>46506.352382756908</v>
      </c>
      <c r="BH4" s="501">
        <f t="shared" si="0"/>
        <v>48801.804999999993</v>
      </c>
      <c r="BI4" s="501">
        <f t="shared" si="0"/>
        <v>51422.462685709994</v>
      </c>
      <c r="BJ4" s="501">
        <f t="shared" si="0"/>
        <v>53663.45674691999</v>
      </c>
      <c r="BK4" s="501">
        <f t="shared" si="0"/>
        <v>57593.742352232308</v>
      </c>
      <c r="BL4" s="501">
        <f t="shared" si="0"/>
        <v>61584.34965923</v>
      </c>
      <c r="BM4" s="501">
        <f t="shared" si="0"/>
        <v>66895.841990320012</v>
      </c>
      <c r="BN4" s="501">
        <f t="shared" si="0"/>
        <v>69835.141333070016</v>
      </c>
      <c r="BO4" s="501">
        <f t="shared" si="0"/>
        <v>74150.519898250015</v>
      </c>
      <c r="BP4" s="501">
        <f t="shared" ref="BP4:BU4" si="1">SUM(BP5,BP12)</f>
        <v>79809.006438810029</v>
      </c>
      <c r="BQ4" s="501">
        <f t="shared" si="1"/>
        <v>83110.340476999991</v>
      </c>
      <c r="BR4" s="501">
        <f t="shared" si="1"/>
        <v>86515.830874880034</v>
      </c>
      <c r="BS4" s="501">
        <f t="shared" si="1"/>
        <v>89367.86147389999</v>
      </c>
      <c r="BT4" s="501">
        <f t="shared" si="1"/>
        <v>91580.290263549934</v>
      </c>
      <c r="BU4" s="501">
        <f t="shared" si="1"/>
        <v>93799.58737052037</v>
      </c>
      <c r="BV4" s="501">
        <f>SUM(BV5,BV12)</f>
        <v>96620.415918627506</v>
      </c>
      <c r="BW4" s="501">
        <f>SUM(BW5,BW12)</f>
        <v>98931.378130322453</v>
      </c>
      <c r="BX4" s="502">
        <f>SUM(BX5,BX12)</f>
        <v>100794.37613610092</v>
      </c>
      <c r="BY4" s="502">
        <f>SUM(BY5,BY12)</f>
        <v>105152.71707506935</v>
      </c>
      <c r="BZ4" s="503">
        <f>SUM(BZ5,BZ12)</f>
        <v>110256.29055016937</v>
      </c>
    </row>
    <row r="5" spans="1:78" ht="26.25" customHeight="1" x14ac:dyDescent="0.35">
      <c r="B5" s="119" t="s">
        <v>563</v>
      </c>
      <c r="C5" s="528"/>
      <c r="D5" s="504">
        <f t="shared" ref="D5:BM5" si="2">SUM(D6:D9)</f>
        <v>176.4</v>
      </c>
      <c r="E5" s="504">
        <f t="shared" si="2"/>
        <v>248.9</v>
      </c>
      <c r="F5" s="504">
        <f t="shared" si="2"/>
        <v>248.6</v>
      </c>
      <c r="G5" s="504">
        <f t="shared" si="2"/>
        <v>275.2</v>
      </c>
      <c r="H5" s="504">
        <f t="shared" si="2"/>
        <v>315.5</v>
      </c>
      <c r="I5" s="504">
        <f t="shared" si="2"/>
        <v>334.1</v>
      </c>
      <c r="J5" s="504">
        <f t="shared" si="2"/>
        <v>348.1</v>
      </c>
      <c r="K5" s="504">
        <f t="shared" si="2"/>
        <v>432.5</v>
      </c>
      <c r="L5" s="504">
        <f t="shared" si="2"/>
        <v>447.9</v>
      </c>
      <c r="M5" s="504">
        <f t="shared" si="2"/>
        <v>482.1</v>
      </c>
      <c r="N5" s="504">
        <f t="shared" si="2"/>
        <v>617.4</v>
      </c>
      <c r="O5" s="504">
        <f t="shared" si="2"/>
        <v>657</v>
      </c>
      <c r="P5" s="504">
        <f t="shared" si="2"/>
        <v>676.9</v>
      </c>
      <c r="Q5" s="504">
        <f t="shared" si="2"/>
        <v>783.9</v>
      </c>
      <c r="R5" s="504">
        <f t="shared" si="2"/>
        <v>807.1</v>
      </c>
      <c r="S5" s="504">
        <f t="shared" si="2"/>
        <v>958.8</v>
      </c>
      <c r="T5" s="504">
        <f t="shared" si="2"/>
        <v>1014.7</v>
      </c>
      <c r="U5" s="504">
        <f t="shared" si="2"/>
        <v>1237.8</v>
      </c>
      <c r="V5" s="504">
        <f t="shared" si="2"/>
        <v>1271.5999999999999</v>
      </c>
      <c r="W5" s="504">
        <f t="shared" si="2"/>
        <v>1384.6</v>
      </c>
      <c r="X5" s="504">
        <f t="shared" si="2"/>
        <v>1543.3</v>
      </c>
      <c r="Y5" s="504">
        <f t="shared" si="2"/>
        <v>1626.9</v>
      </c>
      <c r="Z5" s="504">
        <f t="shared" si="2"/>
        <v>1777.8</v>
      </c>
      <c r="AA5" s="504">
        <f t="shared" si="2"/>
        <v>2045.3</v>
      </c>
      <c r="AB5" s="504">
        <f t="shared" si="2"/>
        <v>2368.6</v>
      </c>
      <c r="AC5" s="504">
        <f t="shared" si="2"/>
        <v>2752</v>
      </c>
      <c r="AD5" s="504">
        <f t="shared" si="2"/>
        <v>3578.4</v>
      </c>
      <c r="AE5" s="504">
        <f t="shared" si="2"/>
        <v>4791</v>
      </c>
      <c r="AF5" s="504">
        <f t="shared" si="2"/>
        <v>5651.3</v>
      </c>
      <c r="AG5" s="504">
        <f t="shared" si="2"/>
        <v>6591.6</v>
      </c>
      <c r="AH5" s="504">
        <f t="shared" si="2"/>
        <v>7552</v>
      </c>
      <c r="AI5" s="504">
        <f t="shared" si="2"/>
        <v>8816</v>
      </c>
      <c r="AJ5" s="504">
        <f t="shared" si="2"/>
        <v>10526</v>
      </c>
      <c r="AK5" s="504">
        <f t="shared" si="2"/>
        <v>12126</v>
      </c>
      <c r="AL5" s="504">
        <f t="shared" si="2"/>
        <v>13549</v>
      </c>
      <c r="AM5" s="504">
        <f t="shared" si="2"/>
        <v>14613</v>
      </c>
      <c r="AN5" s="504">
        <f t="shared" si="2"/>
        <v>15268</v>
      </c>
      <c r="AO5" s="504">
        <f t="shared" si="2"/>
        <v>16584</v>
      </c>
      <c r="AP5" s="504">
        <f t="shared" si="2"/>
        <v>17779.453000000001</v>
      </c>
      <c r="AQ5" s="504">
        <f t="shared" si="2"/>
        <v>18648.391</v>
      </c>
      <c r="AR5" s="504">
        <f t="shared" si="2"/>
        <v>19237.593000000001</v>
      </c>
      <c r="AS5" s="504">
        <f t="shared" si="2"/>
        <v>20697.363000000001</v>
      </c>
      <c r="AT5" s="504">
        <f t="shared" si="2"/>
        <v>22699.034</v>
      </c>
      <c r="AU5" s="504">
        <f t="shared" si="2"/>
        <v>25543.024000000001</v>
      </c>
      <c r="AV5" s="504">
        <f t="shared" si="2"/>
        <v>26705.927</v>
      </c>
      <c r="AW5" s="504">
        <f t="shared" si="2"/>
        <v>28183.114000000001</v>
      </c>
      <c r="AX5" s="504">
        <f t="shared" si="2"/>
        <v>28744.81</v>
      </c>
      <c r="AY5" s="504">
        <f t="shared" si="2"/>
        <v>29962.569000000003</v>
      </c>
      <c r="AZ5" s="504">
        <f t="shared" si="2"/>
        <v>31994.560999999998</v>
      </c>
      <c r="BA5" s="504">
        <f t="shared" si="2"/>
        <v>33556.756999999998</v>
      </c>
      <c r="BB5" s="504">
        <f t="shared" si="2"/>
        <v>35574.510999999999</v>
      </c>
      <c r="BC5" s="504">
        <f t="shared" si="2"/>
        <v>37774.760999999999</v>
      </c>
      <c r="BD5" s="504">
        <f t="shared" si="2"/>
        <v>38717.656999999999</v>
      </c>
      <c r="BE5" s="504">
        <f t="shared" si="2"/>
        <v>41893.0018538</v>
      </c>
      <c r="BF5" s="504">
        <f t="shared" si="2"/>
        <v>44338.400971748277</v>
      </c>
      <c r="BG5" s="504">
        <f t="shared" si="2"/>
        <v>46476.654559836905</v>
      </c>
      <c r="BH5" s="504">
        <f t="shared" si="2"/>
        <v>48771.517999999996</v>
      </c>
      <c r="BI5" s="504">
        <f t="shared" si="2"/>
        <v>51391.939927299994</v>
      </c>
      <c r="BJ5" s="504">
        <f t="shared" si="2"/>
        <v>53629.367547699992</v>
      </c>
      <c r="BK5" s="504">
        <f t="shared" si="2"/>
        <v>57554.148143162311</v>
      </c>
      <c r="BL5" s="504">
        <f t="shared" si="2"/>
        <v>61539.334872430001</v>
      </c>
      <c r="BM5" s="504">
        <f t="shared" si="2"/>
        <v>66848.160442100008</v>
      </c>
      <c r="BN5" s="504">
        <f t="shared" ref="BN5:BS5" si="3">SUM(BN6:BN9)</f>
        <v>69777.042747120009</v>
      </c>
      <c r="BO5" s="504">
        <f t="shared" si="3"/>
        <v>74087.953530660016</v>
      </c>
      <c r="BP5" s="504">
        <f t="shared" si="3"/>
        <v>79733.982094140025</v>
      </c>
      <c r="BQ5" s="504">
        <f t="shared" si="3"/>
        <v>83014.68745279999</v>
      </c>
      <c r="BR5" s="504">
        <f t="shared" si="3"/>
        <v>86427.717724600036</v>
      </c>
      <c r="BS5" s="504">
        <f t="shared" si="3"/>
        <v>89274.966169329986</v>
      </c>
      <c r="BT5" s="504">
        <f t="shared" ref="BT5:BZ5" si="4">SUM(BT6:BT11)</f>
        <v>91481.012978129933</v>
      </c>
      <c r="BU5" s="504">
        <f t="shared" si="4"/>
        <v>93695.741853484622</v>
      </c>
      <c r="BV5" s="504">
        <f t="shared" si="4"/>
        <v>96508.332859565708</v>
      </c>
      <c r="BW5" s="504">
        <f t="shared" si="4"/>
        <v>98809.698212139541</v>
      </c>
      <c r="BX5" s="505">
        <f t="shared" si="4"/>
        <v>100665.47927023289</v>
      </c>
      <c r="BY5" s="505">
        <f t="shared" si="4"/>
        <v>105013.04773308687</v>
      </c>
      <c r="BZ5" s="506">
        <f t="shared" si="4"/>
        <v>110108.20888294902</v>
      </c>
    </row>
    <row r="6" spans="1:78" x14ac:dyDescent="0.35">
      <c r="B6" s="265" t="s">
        <v>564</v>
      </c>
      <c r="C6" s="430"/>
      <c r="D6" s="507">
        <v>176.4</v>
      </c>
      <c r="E6" s="507">
        <v>248.9</v>
      </c>
      <c r="F6" s="507">
        <v>248.6</v>
      </c>
      <c r="G6" s="507">
        <v>275.2</v>
      </c>
      <c r="H6" s="507">
        <v>315.5</v>
      </c>
      <c r="I6" s="507">
        <v>334.1</v>
      </c>
      <c r="J6" s="507">
        <v>348.1</v>
      </c>
      <c r="K6" s="507">
        <v>432.5</v>
      </c>
      <c r="L6" s="507">
        <v>447.9</v>
      </c>
      <c r="M6" s="507">
        <v>482.1</v>
      </c>
      <c r="N6" s="507">
        <v>617.4</v>
      </c>
      <c r="O6" s="507">
        <v>657</v>
      </c>
      <c r="P6" s="507">
        <v>676.9</v>
      </c>
      <c r="Q6" s="507">
        <v>783.9</v>
      </c>
      <c r="R6" s="507">
        <v>807.1</v>
      </c>
      <c r="S6" s="507">
        <v>958.8</v>
      </c>
      <c r="T6" s="507">
        <v>1014.7</v>
      </c>
      <c r="U6" s="507">
        <v>1237.8</v>
      </c>
      <c r="V6" s="507">
        <v>1271.5999999999999</v>
      </c>
      <c r="W6" s="507">
        <v>1384.6</v>
      </c>
      <c r="X6" s="507">
        <v>1543.3</v>
      </c>
      <c r="Y6" s="507">
        <v>1626.9</v>
      </c>
      <c r="Z6" s="507">
        <v>1777.8</v>
      </c>
      <c r="AA6" s="507">
        <v>2045.3</v>
      </c>
      <c r="AB6" s="507">
        <v>2368.6</v>
      </c>
      <c r="AC6" s="507">
        <v>2752</v>
      </c>
      <c r="AD6" s="507">
        <v>3578.4</v>
      </c>
      <c r="AE6" s="507">
        <v>4791</v>
      </c>
      <c r="AF6" s="507">
        <v>5651.3</v>
      </c>
      <c r="AG6" s="507">
        <v>6591.6</v>
      </c>
      <c r="AH6" s="507">
        <v>7552</v>
      </c>
      <c r="AI6" s="507">
        <v>8815</v>
      </c>
      <c r="AJ6" s="507">
        <v>10518</v>
      </c>
      <c r="AK6" s="507">
        <v>12107</v>
      </c>
      <c r="AL6" s="507">
        <v>13509</v>
      </c>
      <c r="AM6" s="507">
        <v>14553</v>
      </c>
      <c r="AN6" s="507">
        <v>15181</v>
      </c>
      <c r="AO6" s="507">
        <v>16443</v>
      </c>
      <c r="AP6" s="507">
        <v>17560.36</v>
      </c>
      <c r="AQ6" s="507">
        <v>18355.971000000001</v>
      </c>
      <c r="AR6" s="507">
        <v>18857.098000000002</v>
      </c>
      <c r="AS6" s="507">
        <v>20171.257000000001</v>
      </c>
      <c r="AT6" s="507">
        <v>21972.580999999998</v>
      </c>
      <c r="AU6" s="507">
        <v>24450.99</v>
      </c>
      <c r="AV6" s="507">
        <v>25364.328000000001</v>
      </c>
      <c r="AW6" s="507">
        <v>26546.062000000002</v>
      </c>
      <c r="AX6" s="507">
        <v>26859.15</v>
      </c>
      <c r="AY6" s="507">
        <v>27740.434000000001</v>
      </c>
      <c r="AZ6" s="507">
        <v>29238.920999999998</v>
      </c>
      <c r="BA6" s="507">
        <v>30391.121999999999</v>
      </c>
      <c r="BB6" s="507">
        <v>31914.134999999998</v>
      </c>
      <c r="BC6" s="507">
        <v>33377.665495317</v>
      </c>
      <c r="BD6" s="507">
        <v>32886.690685359994</v>
      </c>
      <c r="BE6" s="507">
        <v>35420.719669182879</v>
      </c>
      <c r="BF6" s="507">
        <v>37284.042076120684</v>
      </c>
      <c r="BG6" s="507">
        <v>38505.283116754588</v>
      </c>
      <c r="BH6" s="507">
        <v>40026.295326250001</v>
      </c>
      <c r="BI6" s="507">
        <v>41780.351999849998</v>
      </c>
      <c r="BJ6" s="507">
        <v>43129.110323089997</v>
      </c>
      <c r="BK6" s="507">
        <v>45774.817325406155</v>
      </c>
      <c r="BL6" s="507">
        <v>48323.221362397162</v>
      </c>
      <c r="BM6" s="507">
        <v>51848.801061122263</v>
      </c>
      <c r="BN6" s="507">
        <v>54097.476088878946</v>
      </c>
      <c r="BO6" s="507">
        <v>57360.707342025926</v>
      </c>
      <c r="BP6" s="507">
        <v>61155.804856264447</v>
      </c>
      <c r="BQ6" s="507">
        <v>63491.474743577586</v>
      </c>
      <c r="BR6" s="507">
        <v>65864.526208284093</v>
      </c>
      <c r="BS6" s="507">
        <v>68092.517947238579</v>
      </c>
      <c r="BT6" s="507">
        <v>68936.397712484904</v>
      </c>
      <c r="BU6" s="507">
        <v>68243.245424859691</v>
      </c>
      <c r="BV6" s="507">
        <v>67716.379913318378</v>
      </c>
      <c r="BW6" s="507">
        <v>67151.661447120641</v>
      </c>
      <c r="BX6" s="508">
        <v>65919.627473677407</v>
      </c>
      <c r="BY6" s="508">
        <v>64740.80776023979</v>
      </c>
      <c r="BZ6" s="509">
        <v>63629.448983858259</v>
      </c>
    </row>
    <row r="7" spans="1:78" x14ac:dyDescent="0.35">
      <c r="B7" s="265" t="s">
        <v>269</v>
      </c>
      <c r="C7" s="429"/>
      <c r="BD7" s="507">
        <v>1099.6683146400001</v>
      </c>
      <c r="BE7" s="507">
        <v>1144.4988485600004</v>
      </c>
      <c r="BF7" s="507">
        <v>1185.4171848499998</v>
      </c>
      <c r="BG7" s="507">
        <v>1322.9499594399999</v>
      </c>
      <c r="BH7" s="507">
        <v>1382.4806737499998</v>
      </c>
      <c r="BI7" s="507">
        <v>1450.2460951499997</v>
      </c>
      <c r="BJ7" s="507">
        <v>1507.2713076100001</v>
      </c>
      <c r="BK7" s="507">
        <v>1595.1330525061512</v>
      </c>
      <c r="BL7" s="507">
        <v>1696.1175015328326</v>
      </c>
      <c r="BM7" s="507">
        <v>1803.6566907777408</v>
      </c>
      <c r="BN7" s="507">
        <v>1841.4891045270388</v>
      </c>
      <c r="BO7" s="507">
        <v>1928.517541864087</v>
      </c>
      <c r="BP7" s="507">
        <v>2057.8452180005802</v>
      </c>
      <c r="BQ7" s="507">
        <v>2120.523072903236</v>
      </c>
      <c r="BR7" s="507">
        <v>2184.8482328354826</v>
      </c>
      <c r="BS7" s="507">
        <v>2207.3069311882009</v>
      </c>
      <c r="BT7" s="507">
        <v>2157.4583034014645</v>
      </c>
      <c r="BU7" s="507">
        <v>2097.4890322845604</v>
      </c>
      <c r="BV7" s="507">
        <v>2075.698139054673</v>
      </c>
      <c r="BW7" s="507">
        <v>2047.6044069991865</v>
      </c>
      <c r="BX7" s="508">
        <v>1993.4739832890557</v>
      </c>
      <c r="BY7" s="508">
        <v>1945.3945588027721</v>
      </c>
      <c r="BZ7" s="509">
        <v>1896.7804333189974</v>
      </c>
    </row>
    <row r="8" spans="1:78" x14ac:dyDescent="0.35">
      <c r="B8" s="265" t="s">
        <v>565</v>
      </c>
      <c r="C8" s="429"/>
      <c r="D8" s="507">
        <v>0</v>
      </c>
      <c r="E8" s="507">
        <v>0</v>
      </c>
      <c r="F8" s="507">
        <v>0</v>
      </c>
      <c r="G8" s="507">
        <v>0</v>
      </c>
      <c r="H8" s="507">
        <v>0</v>
      </c>
      <c r="I8" s="507">
        <v>0</v>
      </c>
      <c r="J8" s="507">
        <v>0</v>
      </c>
      <c r="K8" s="507">
        <v>0</v>
      </c>
      <c r="L8" s="507">
        <v>0</v>
      </c>
      <c r="M8" s="507">
        <v>0</v>
      </c>
      <c r="N8" s="507">
        <v>0</v>
      </c>
      <c r="O8" s="507">
        <v>0</v>
      </c>
      <c r="P8" s="507">
        <v>0</v>
      </c>
      <c r="Q8" s="507">
        <v>0</v>
      </c>
      <c r="R8" s="507">
        <v>0</v>
      </c>
      <c r="S8" s="507">
        <v>0</v>
      </c>
      <c r="T8" s="507">
        <v>0</v>
      </c>
      <c r="U8" s="507">
        <v>0</v>
      </c>
      <c r="V8" s="507">
        <v>0</v>
      </c>
      <c r="W8" s="507">
        <v>0</v>
      </c>
      <c r="X8" s="507">
        <v>0</v>
      </c>
      <c r="Y8" s="507">
        <v>0</v>
      </c>
      <c r="Z8" s="507">
        <v>0</v>
      </c>
      <c r="AA8" s="507">
        <v>0</v>
      </c>
      <c r="AB8" s="507">
        <v>0</v>
      </c>
      <c r="AC8" s="507">
        <v>0</v>
      </c>
      <c r="AD8" s="507">
        <v>0</v>
      </c>
      <c r="AE8" s="507">
        <v>0</v>
      </c>
      <c r="AF8" s="507">
        <v>0</v>
      </c>
      <c r="AG8" s="507">
        <v>0</v>
      </c>
      <c r="AH8" s="507">
        <v>0</v>
      </c>
      <c r="AI8" s="507">
        <v>0</v>
      </c>
      <c r="AJ8" s="507">
        <v>0</v>
      </c>
      <c r="AK8" s="507">
        <v>0</v>
      </c>
      <c r="AL8" s="507">
        <v>0</v>
      </c>
      <c r="AM8" s="507">
        <v>0</v>
      </c>
      <c r="AN8" s="507">
        <v>0</v>
      </c>
      <c r="AO8" s="507">
        <v>0</v>
      </c>
      <c r="AP8" s="507">
        <v>0</v>
      </c>
      <c r="AQ8" s="507">
        <v>0</v>
      </c>
      <c r="AR8" s="507">
        <v>0</v>
      </c>
      <c r="AS8" s="507">
        <v>0</v>
      </c>
      <c r="AT8" s="507">
        <v>0</v>
      </c>
      <c r="AU8" s="507">
        <v>0</v>
      </c>
      <c r="AV8" s="507">
        <v>0</v>
      </c>
      <c r="AW8" s="507">
        <v>0</v>
      </c>
      <c r="AX8" s="507">
        <v>0</v>
      </c>
      <c r="AY8" s="507">
        <v>0</v>
      </c>
      <c r="AZ8" s="507">
        <v>0</v>
      </c>
      <c r="BA8" s="507">
        <v>0</v>
      </c>
      <c r="BB8" s="507">
        <v>0</v>
      </c>
      <c r="BC8" s="507">
        <v>0</v>
      </c>
      <c r="BD8" s="507">
        <v>0</v>
      </c>
      <c r="BE8" s="507">
        <v>0</v>
      </c>
      <c r="BF8" s="507">
        <v>0</v>
      </c>
      <c r="BG8" s="507">
        <v>0</v>
      </c>
      <c r="BH8" s="507">
        <v>0</v>
      </c>
      <c r="BI8" s="507">
        <v>0</v>
      </c>
      <c r="BJ8" s="507">
        <v>41.005154839999996</v>
      </c>
      <c r="BK8" s="507">
        <v>158.65031815</v>
      </c>
      <c r="BL8" s="507">
        <v>347.99640159999996</v>
      </c>
      <c r="BM8" s="507">
        <v>499.48331779</v>
      </c>
      <c r="BN8" s="507">
        <v>763.72664662801776</v>
      </c>
      <c r="BO8" s="507">
        <v>632.22697060000007</v>
      </c>
      <c r="BP8" s="507">
        <v>753.45013339999991</v>
      </c>
      <c r="BQ8" s="507">
        <v>738.99857426000017</v>
      </c>
      <c r="BR8" s="507">
        <v>745.19955327293599</v>
      </c>
      <c r="BS8" s="507">
        <v>750.35909004872349</v>
      </c>
      <c r="BT8" s="507">
        <v>843.26833552000005</v>
      </c>
      <c r="BU8" s="507">
        <v>770.0357592685159</v>
      </c>
      <c r="BV8" s="507">
        <v>680.03274982317953</v>
      </c>
      <c r="BW8" s="507">
        <v>565.33646992027809</v>
      </c>
      <c r="BX8" s="508">
        <v>461.37294488276871</v>
      </c>
      <c r="BY8" s="508">
        <v>352.76950762925145</v>
      </c>
      <c r="BZ8" s="509">
        <v>235.66355387022014</v>
      </c>
    </row>
    <row r="9" spans="1:78" x14ac:dyDescent="0.35">
      <c r="A9" s="316"/>
      <c r="B9" s="265" t="s">
        <v>566</v>
      </c>
      <c r="C9" s="529"/>
      <c r="D9" s="507">
        <v>0</v>
      </c>
      <c r="E9" s="507">
        <v>0</v>
      </c>
      <c r="F9" s="507">
        <v>0</v>
      </c>
      <c r="G9" s="507">
        <v>0</v>
      </c>
      <c r="H9" s="507">
        <v>0</v>
      </c>
      <c r="I9" s="507">
        <v>0</v>
      </c>
      <c r="J9" s="507">
        <v>0</v>
      </c>
      <c r="K9" s="507">
        <v>0</v>
      </c>
      <c r="L9" s="507">
        <v>0</v>
      </c>
      <c r="M9" s="507">
        <v>0</v>
      </c>
      <c r="N9" s="507">
        <v>0</v>
      </c>
      <c r="O9" s="507">
        <v>0</v>
      </c>
      <c r="P9" s="507">
        <v>0</v>
      </c>
      <c r="Q9" s="507">
        <v>0</v>
      </c>
      <c r="R9" s="507">
        <v>0</v>
      </c>
      <c r="S9" s="507">
        <v>0</v>
      </c>
      <c r="T9" s="507">
        <v>0</v>
      </c>
      <c r="U9" s="507">
        <v>0</v>
      </c>
      <c r="V9" s="507">
        <v>0</v>
      </c>
      <c r="W9" s="507">
        <v>0</v>
      </c>
      <c r="X9" s="507">
        <v>0</v>
      </c>
      <c r="Y9" s="507">
        <v>0</v>
      </c>
      <c r="Z9" s="507">
        <v>0</v>
      </c>
      <c r="AA9" s="507">
        <v>0</v>
      </c>
      <c r="AB9" s="507">
        <v>0</v>
      </c>
      <c r="AC9" s="507">
        <v>0</v>
      </c>
      <c r="AD9" s="507">
        <v>0</v>
      </c>
      <c r="AE9" s="507">
        <v>0</v>
      </c>
      <c r="AF9" s="507">
        <v>0</v>
      </c>
      <c r="AG9" s="507">
        <v>0</v>
      </c>
      <c r="AH9" s="507">
        <v>0</v>
      </c>
      <c r="AI9" s="507">
        <v>1</v>
      </c>
      <c r="AJ9" s="507">
        <v>8</v>
      </c>
      <c r="AK9" s="507">
        <v>19</v>
      </c>
      <c r="AL9" s="507">
        <v>40</v>
      </c>
      <c r="AM9" s="507">
        <v>60</v>
      </c>
      <c r="AN9" s="507">
        <v>87</v>
      </c>
      <c r="AO9" s="507">
        <v>141</v>
      </c>
      <c r="AP9" s="507">
        <v>219.09299999999999</v>
      </c>
      <c r="AQ9" s="507">
        <v>292.42</v>
      </c>
      <c r="AR9" s="507">
        <v>380.495</v>
      </c>
      <c r="AS9" s="507">
        <v>526.10599999999999</v>
      </c>
      <c r="AT9" s="507">
        <v>726.45299999999997</v>
      </c>
      <c r="AU9" s="507">
        <v>1092.0340000000001</v>
      </c>
      <c r="AV9" s="507">
        <v>1341.5989999999999</v>
      </c>
      <c r="AW9" s="507">
        <v>1637.0519999999999</v>
      </c>
      <c r="AX9" s="507">
        <v>1885.66</v>
      </c>
      <c r="AY9" s="507">
        <v>2222.1350000000002</v>
      </c>
      <c r="AZ9" s="507">
        <v>2755.64</v>
      </c>
      <c r="BA9" s="507">
        <v>3165.6350000000002</v>
      </c>
      <c r="BB9" s="507">
        <v>3660.3760000000002</v>
      </c>
      <c r="BC9" s="507">
        <v>4397.0955046829995</v>
      </c>
      <c r="BD9" s="507">
        <v>4731.2979999999998</v>
      </c>
      <c r="BE9" s="507">
        <v>5327.7833360571276</v>
      </c>
      <c r="BF9" s="507">
        <v>5868.9417107775953</v>
      </c>
      <c r="BG9" s="507">
        <v>6648.4214836423171</v>
      </c>
      <c r="BH9" s="507">
        <v>7362.7420000000002</v>
      </c>
      <c r="BI9" s="507">
        <v>8161.3418322999996</v>
      </c>
      <c r="BJ9" s="507">
        <v>8951.9807621599994</v>
      </c>
      <c r="BK9" s="507">
        <v>10025.547447100002</v>
      </c>
      <c r="BL9" s="507">
        <v>11171.999606900003</v>
      </c>
      <c r="BM9" s="507">
        <v>12696.219372410003</v>
      </c>
      <c r="BN9" s="507">
        <v>13074.350907085996</v>
      </c>
      <c r="BO9" s="507">
        <v>14166.501676169999</v>
      </c>
      <c r="BP9" s="507">
        <v>15766.881886475003</v>
      </c>
      <c r="BQ9" s="507">
        <v>16663.691062059166</v>
      </c>
      <c r="BR9" s="507">
        <v>17633.143730207517</v>
      </c>
      <c r="BS9" s="507">
        <v>18224.782200854486</v>
      </c>
      <c r="BT9" s="507">
        <v>18134.792022653575</v>
      </c>
      <c r="BU9" s="507">
        <v>17985.847351036995</v>
      </c>
      <c r="BV9" s="507">
        <v>18192.496269121093</v>
      </c>
      <c r="BW9" s="507">
        <v>18273.893259497323</v>
      </c>
      <c r="BX9" s="508">
        <v>18049.965644009681</v>
      </c>
      <c r="BY9" s="508">
        <v>17878.674264509806</v>
      </c>
      <c r="BZ9" s="509">
        <v>17666.883422038205</v>
      </c>
    </row>
    <row r="10" spans="1:78" x14ac:dyDescent="0.35">
      <c r="A10" s="316"/>
      <c r="B10" s="265" t="s">
        <v>271</v>
      </c>
      <c r="C10" s="529"/>
      <c r="D10" s="507"/>
      <c r="E10" s="507"/>
      <c r="F10" s="507"/>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7"/>
      <c r="AW10" s="507"/>
      <c r="AX10" s="507"/>
      <c r="AY10" s="507"/>
      <c r="AZ10" s="507"/>
      <c r="BA10" s="507"/>
      <c r="BB10" s="507"/>
      <c r="BC10" s="507"/>
      <c r="BD10" s="507"/>
      <c r="BE10" s="507"/>
      <c r="BF10" s="507"/>
      <c r="BG10" s="507"/>
      <c r="BH10" s="507"/>
      <c r="BI10" s="507"/>
      <c r="BJ10" s="507"/>
      <c r="BK10" s="507"/>
      <c r="BL10" s="507"/>
      <c r="BM10" s="507"/>
      <c r="BN10" s="507"/>
      <c r="BO10" s="507"/>
      <c r="BP10" s="507"/>
      <c r="BQ10" s="507"/>
      <c r="BR10" s="507"/>
      <c r="BS10" s="507"/>
      <c r="BT10" s="507">
        <v>1346.5040417899927</v>
      </c>
      <c r="BU10" s="507">
        <v>4405.5674539566735</v>
      </c>
      <c r="BV10" s="507">
        <v>7513.1261925262943</v>
      </c>
      <c r="BW10" s="507">
        <v>10327.984687087292</v>
      </c>
      <c r="BX10" s="508">
        <v>13689.18556424248</v>
      </c>
      <c r="BY10" s="508">
        <v>19360.860160135358</v>
      </c>
      <c r="BZ10" s="509">
        <v>25752.887558555689</v>
      </c>
    </row>
    <row r="11" spans="1:78" x14ac:dyDescent="0.35">
      <c r="A11" s="316"/>
      <c r="B11" s="265" t="s">
        <v>272</v>
      </c>
      <c r="C11" s="529"/>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c r="AW11" s="507"/>
      <c r="AX11" s="507"/>
      <c r="AY11" s="507"/>
      <c r="AZ11" s="507"/>
      <c r="BA11" s="507"/>
      <c r="BB11" s="507"/>
      <c r="BC11" s="507"/>
      <c r="BD11" s="507"/>
      <c r="BE11" s="507"/>
      <c r="BF11" s="507"/>
      <c r="BG11" s="507"/>
      <c r="BH11" s="507"/>
      <c r="BI11" s="507"/>
      <c r="BJ11" s="507"/>
      <c r="BK11" s="507"/>
      <c r="BL11" s="507"/>
      <c r="BM11" s="507"/>
      <c r="BN11" s="507"/>
      <c r="BO11" s="507"/>
      <c r="BP11" s="507"/>
      <c r="BQ11" s="507"/>
      <c r="BR11" s="507"/>
      <c r="BS11" s="507"/>
      <c r="BT11" s="507">
        <v>62.592562279999946</v>
      </c>
      <c r="BU11" s="507">
        <v>193.55683207818319</v>
      </c>
      <c r="BV11" s="507">
        <v>330.59959572209436</v>
      </c>
      <c r="BW11" s="507">
        <v>443.21794151481515</v>
      </c>
      <c r="BX11" s="508">
        <v>551.85366013149439</v>
      </c>
      <c r="BY11" s="508">
        <v>734.54148176987849</v>
      </c>
      <c r="BZ11" s="509">
        <v>926.54493130764104</v>
      </c>
    </row>
    <row r="12" spans="1:78" x14ac:dyDescent="0.35">
      <c r="A12" s="316"/>
      <c r="B12" s="530" t="s">
        <v>567</v>
      </c>
      <c r="C12" s="530"/>
      <c r="D12" s="507">
        <v>0</v>
      </c>
      <c r="E12" s="507">
        <v>0</v>
      </c>
      <c r="F12" s="507">
        <v>0</v>
      </c>
      <c r="G12" s="507">
        <v>0</v>
      </c>
      <c r="H12" s="507">
        <v>0</v>
      </c>
      <c r="I12" s="507">
        <v>0</v>
      </c>
      <c r="J12" s="507">
        <v>0</v>
      </c>
      <c r="K12" s="507">
        <v>0</v>
      </c>
      <c r="L12" s="507">
        <v>0</v>
      </c>
      <c r="M12" s="507">
        <v>0</v>
      </c>
      <c r="N12" s="507">
        <v>0</v>
      </c>
      <c r="O12" s="507">
        <v>0</v>
      </c>
      <c r="P12" s="507">
        <v>0</v>
      </c>
      <c r="Q12" s="507">
        <v>0</v>
      </c>
      <c r="R12" s="507">
        <v>0</v>
      </c>
      <c r="S12" s="507">
        <v>0</v>
      </c>
      <c r="T12" s="507">
        <v>0</v>
      </c>
      <c r="U12" s="507">
        <v>0</v>
      </c>
      <c r="V12" s="507">
        <v>0</v>
      </c>
      <c r="W12" s="507">
        <v>0</v>
      </c>
      <c r="X12" s="507">
        <v>0</v>
      </c>
      <c r="Y12" s="507">
        <v>0</v>
      </c>
      <c r="Z12" s="507">
        <v>7.4</v>
      </c>
      <c r="AA12" s="507">
        <v>22.9</v>
      </c>
      <c r="AB12" s="507">
        <v>27</v>
      </c>
      <c r="AC12" s="507">
        <v>27.8</v>
      </c>
      <c r="AD12" s="507">
        <v>30.6</v>
      </c>
      <c r="AE12" s="507">
        <v>33.9</v>
      </c>
      <c r="AF12" s="507">
        <v>35.799999999999997</v>
      </c>
      <c r="AG12" s="507">
        <v>35.9</v>
      </c>
      <c r="AH12" s="507">
        <v>37</v>
      </c>
      <c r="AI12" s="507">
        <v>36</v>
      </c>
      <c r="AJ12" s="507">
        <v>38</v>
      </c>
      <c r="AK12" s="507">
        <v>39</v>
      </c>
      <c r="AL12" s="507">
        <v>40</v>
      </c>
      <c r="AM12" s="507">
        <v>41</v>
      </c>
      <c r="AN12" s="507">
        <v>39</v>
      </c>
      <c r="AO12" s="507">
        <v>41</v>
      </c>
      <c r="AP12" s="507">
        <v>37</v>
      </c>
      <c r="AQ12" s="507">
        <v>37.154000000000003</v>
      </c>
      <c r="AR12" s="507">
        <v>36.127000000000002</v>
      </c>
      <c r="AS12" s="507">
        <v>34.573</v>
      </c>
      <c r="AT12" s="507">
        <v>35.829000000000001</v>
      </c>
      <c r="AU12" s="507">
        <v>35.840000000000003</v>
      </c>
      <c r="AV12" s="507">
        <v>35.561999999999998</v>
      </c>
      <c r="AW12" s="507">
        <v>36.165999999999997</v>
      </c>
      <c r="AX12" s="507">
        <v>34.695999999999998</v>
      </c>
      <c r="AY12" s="507">
        <v>35.774999999999999</v>
      </c>
      <c r="AZ12" s="507">
        <v>29.725000000000001</v>
      </c>
      <c r="BA12" s="507">
        <v>29.242999999999999</v>
      </c>
      <c r="BB12" s="507">
        <v>28.78</v>
      </c>
      <c r="BC12" s="507">
        <v>27.677</v>
      </c>
      <c r="BD12" s="507">
        <v>27.542999999999999</v>
      </c>
      <c r="BE12" s="507">
        <v>28.601281650000001</v>
      </c>
      <c r="BF12" s="507">
        <v>28.857593779999998</v>
      </c>
      <c r="BG12" s="507">
        <v>29.69782292</v>
      </c>
      <c r="BH12" s="507">
        <v>30.286999999999999</v>
      </c>
      <c r="BI12" s="507">
        <v>30.522758409999998</v>
      </c>
      <c r="BJ12" s="507">
        <v>34.089199220000005</v>
      </c>
      <c r="BK12" s="507">
        <v>39.594209070000005</v>
      </c>
      <c r="BL12" s="507">
        <v>45.014786799999996</v>
      </c>
      <c r="BM12" s="507">
        <v>47.681548220000018</v>
      </c>
      <c r="BN12" s="507">
        <v>58.09858595</v>
      </c>
      <c r="BO12" s="507">
        <v>62.566367589999992</v>
      </c>
      <c r="BP12" s="507">
        <v>75.024344669999962</v>
      </c>
      <c r="BQ12" s="507">
        <v>95.653024200000061</v>
      </c>
      <c r="BR12" s="507">
        <v>88.113150280000013</v>
      </c>
      <c r="BS12" s="507">
        <v>92.895304570000008</v>
      </c>
      <c r="BT12" s="507">
        <v>99.277285419999984</v>
      </c>
      <c r="BU12" s="507">
        <v>103.84551703574844</v>
      </c>
      <c r="BV12" s="507">
        <v>112.08305906180043</v>
      </c>
      <c r="BW12" s="507">
        <v>121.67991818291038</v>
      </c>
      <c r="BX12" s="508">
        <v>128.89686586803376</v>
      </c>
      <c r="BY12" s="508">
        <v>139.66934198246659</v>
      </c>
      <c r="BZ12" s="509">
        <v>148.08166722035477</v>
      </c>
    </row>
    <row r="13" spans="1:78" ht="26.25" customHeight="1" x14ac:dyDescent="0.35">
      <c r="B13" s="119" t="s">
        <v>568</v>
      </c>
      <c r="C13" s="430"/>
      <c r="BD13" s="504">
        <v>1396.9807118136234</v>
      </c>
      <c r="BE13" s="504">
        <v>1514.0330256590748</v>
      </c>
      <c r="BF13" s="504">
        <v>1622.685744422949</v>
      </c>
      <c r="BG13" s="504">
        <v>1753.5941622288271</v>
      </c>
      <c r="BH13" s="504">
        <v>1890.9482456924106</v>
      </c>
      <c r="BI13" s="504">
        <v>2035.6212325466122</v>
      </c>
      <c r="BJ13" s="504">
        <v>2173.936356712717</v>
      </c>
      <c r="BK13" s="504">
        <v>2333.216346707105</v>
      </c>
      <c r="BL13" s="504">
        <v>2511.1234542366046</v>
      </c>
      <c r="BM13" s="504">
        <v>2753.6384223247896</v>
      </c>
      <c r="BN13" s="504">
        <v>3015.8112222628183</v>
      </c>
      <c r="BO13" s="504">
        <v>3174.4124856362937</v>
      </c>
      <c r="BP13" s="504">
        <v>3407.5967994059415</v>
      </c>
      <c r="BQ13" s="504">
        <v>3481.0106828642861</v>
      </c>
      <c r="BR13" s="504">
        <v>3677.9968933946316</v>
      </c>
      <c r="BS13" s="504">
        <v>3755.2251642728688</v>
      </c>
      <c r="BT13" s="504">
        <v>3882.6812206423519</v>
      </c>
      <c r="BU13" s="504">
        <v>4022.9117851076853</v>
      </c>
      <c r="BV13" s="504">
        <v>4182.4271928166781</v>
      </c>
      <c r="BW13" s="504">
        <v>4337.8683740233109</v>
      </c>
      <c r="BX13" s="505">
        <v>4464.1589849394322</v>
      </c>
      <c r="BY13" s="505">
        <v>4679.9642543554201</v>
      </c>
      <c r="BZ13" s="506">
        <v>4925.3882423306486</v>
      </c>
    </row>
    <row r="14" spans="1:78" ht="15.75" customHeight="1" thickBot="1" x14ac:dyDescent="0.4">
      <c r="B14" s="531"/>
      <c r="C14" s="430"/>
      <c r="BX14" s="210"/>
      <c r="BY14" s="210"/>
      <c r="BZ14" s="211"/>
    </row>
    <row r="15" spans="1:78" ht="26.25" customHeight="1" x14ac:dyDescent="0.35">
      <c r="A15" s="532"/>
      <c r="B15" s="88" t="s">
        <v>569</v>
      </c>
      <c r="C15" s="406"/>
      <c r="D15" s="42" t="s">
        <v>619</v>
      </c>
      <c r="E15" s="42" t="s">
        <v>620</v>
      </c>
      <c r="F15" s="42" t="s">
        <v>621</v>
      </c>
      <c r="G15" s="42" t="s">
        <v>622</v>
      </c>
      <c r="H15" s="42" t="s">
        <v>623</v>
      </c>
      <c r="I15" s="42" t="s">
        <v>624</v>
      </c>
      <c r="J15" s="42" t="s">
        <v>625</v>
      </c>
      <c r="K15" s="42" t="s">
        <v>626</v>
      </c>
      <c r="L15" s="42" t="s">
        <v>627</v>
      </c>
      <c r="M15" s="42" t="s">
        <v>628</v>
      </c>
      <c r="N15" s="42" t="s">
        <v>629</v>
      </c>
      <c r="O15" s="42" t="s">
        <v>630</v>
      </c>
      <c r="P15" s="42" t="s">
        <v>631</v>
      </c>
      <c r="Q15" s="42" t="s">
        <v>632</v>
      </c>
      <c r="R15" s="42" t="s">
        <v>633</v>
      </c>
      <c r="S15" s="42" t="s">
        <v>634</v>
      </c>
      <c r="T15" s="42" t="s">
        <v>635</v>
      </c>
      <c r="U15" s="42" t="s">
        <v>636</v>
      </c>
      <c r="V15" s="42" t="s">
        <v>637</v>
      </c>
      <c r="W15" s="42" t="s">
        <v>638</v>
      </c>
      <c r="X15" s="42" t="s">
        <v>639</v>
      </c>
      <c r="Y15" s="42" t="s">
        <v>640</v>
      </c>
      <c r="Z15" s="42" t="s">
        <v>641</v>
      </c>
      <c r="AA15" s="42" t="s">
        <v>642</v>
      </c>
      <c r="AB15" s="42" t="s">
        <v>643</v>
      </c>
      <c r="AC15" s="42" t="s">
        <v>644</v>
      </c>
      <c r="AD15" s="42" t="s">
        <v>645</v>
      </c>
      <c r="AE15" s="42" t="s">
        <v>646</v>
      </c>
      <c r="AF15" s="42" t="s">
        <v>647</v>
      </c>
      <c r="AG15" s="42" t="s">
        <v>648</v>
      </c>
      <c r="AH15" s="42" t="s">
        <v>649</v>
      </c>
      <c r="AI15" s="42" t="s">
        <v>650</v>
      </c>
      <c r="AJ15" s="42" t="s">
        <v>651</v>
      </c>
      <c r="AK15" s="42" t="s">
        <v>652</v>
      </c>
      <c r="AL15" s="42" t="s">
        <v>653</v>
      </c>
      <c r="AM15" s="42" t="s">
        <v>654</v>
      </c>
      <c r="AN15" s="42" t="s">
        <v>655</v>
      </c>
      <c r="AO15" s="42" t="s">
        <v>656</v>
      </c>
      <c r="AP15" s="42" t="s">
        <v>657</v>
      </c>
      <c r="AQ15" s="42" t="s">
        <v>658</v>
      </c>
      <c r="AR15" s="42" t="s">
        <v>659</v>
      </c>
      <c r="AS15" s="42" t="s">
        <v>660</v>
      </c>
      <c r="AT15" s="42" t="s">
        <v>661</v>
      </c>
      <c r="AU15" s="42" t="s">
        <v>662</v>
      </c>
      <c r="AV15" s="42" t="s">
        <v>663</v>
      </c>
      <c r="AW15" s="42" t="s">
        <v>664</v>
      </c>
      <c r="AX15" s="42" t="s">
        <v>665</v>
      </c>
      <c r="AY15" s="42" t="s">
        <v>589</v>
      </c>
      <c r="AZ15" s="42" t="s">
        <v>590</v>
      </c>
      <c r="BA15" s="42" t="s">
        <v>591</v>
      </c>
      <c r="BB15" s="42" t="s">
        <v>592</v>
      </c>
      <c r="BC15" s="42" t="s">
        <v>593</v>
      </c>
      <c r="BD15" s="42" t="s">
        <v>594</v>
      </c>
      <c r="BE15" s="42" t="s">
        <v>595</v>
      </c>
      <c r="BF15" s="42" t="s">
        <v>596</v>
      </c>
      <c r="BG15" s="42" t="s">
        <v>597</v>
      </c>
      <c r="BH15" s="42" t="s">
        <v>598</v>
      </c>
      <c r="BI15" s="42" t="s">
        <v>599</v>
      </c>
      <c r="BJ15" s="42" t="s">
        <v>600</v>
      </c>
      <c r="BK15" s="42" t="s">
        <v>601</v>
      </c>
      <c r="BL15" s="42" t="s">
        <v>602</v>
      </c>
      <c r="BM15" s="42" t="s">
        <v>603</v>
      </c>
      <c r="BN15" s="42" t="s">
        <v>604</v>
      </c>
      <c r="BO15" s="42" t="s">
        <v>605</v>
      </c>
      <c r="BP15" s="42" t="s">
        <v>606</v>
      </c>
      <c r="BQ15" s="42" t="s">
        <v>607</v>
      </c>
      <c r="BR15" s="42" t="s">
        <v>608</v>
      </c>
      <c r="BS15" s="42" t="s">
        <v>609</v>
      </c>
      <c r="BT15" s="42" t="s">
        <v>610</v>
      </c>
      <c r="BU15" s="42" t="s">
        <v>611</v>
      </c>
      <c r="BV15" s="42" t="s">
        <v>612</v>
      </c>
      <c r="BW15" s="42" t="s">
        <v>613</v>
      </c>
      <c r="BX15" s="42" t="s">
        <v>614</v>
      </c>
      <c r="BY15" s="42" t="s">
        <v>615</v>
      </c>
      <c r="BZ15" s="43" t="s">
        <v>616</v>
      </c>
    </row>
    <row r="16" spans="1:78" x14ac:dyDescent="0.35">
      <c r="A16" s="532"/>
      <c r="B16" s="370" t="s">
        <v>222</v>
      </c>
      <c r="C16" s="371"/>
      <c r="D16" s="279" t="s">
        <v>617</v>
      </c>
      <c r="E16" s="279" t="s">
        <v>617</v>
      </c>
      <c r="F16" s="279" t="s">
        <v>617</v>
      </c>
      <c r="G16" s="279" t="s">
        <v>617</v>
      </c>
      <c r="H16" s="279" t="s">
        <v>617</v>
      </c>
      <c r="I16" s="279" t="s">
        <v>617</v>
      </c>
      <c r="J16" s="279" t="s">
        <v>617</v>
      </c>
      <c r="K16" s="279" t="s">
        <v>617</v>
      </c>
      <c r="L16" s="279" t="s">
        <v>617</v>
      </c>
      <c r="M16" s="279" t="s">
        <v>617</v>
      </c>
      <c r="N16" s="279" t="s">
        <v>617</v>
      </c>
      <c r="O16" s="279" t="s">
        <v>617</v>
      </c>
      <c r="P16" s="279" t="s">
        <v>617</v>
      </c>
      <c r="Q16" s="279" t="s">
        <v>617</v>
      </c>
      <c r="R16" s="279" t="s">
        <v>617</v>
      </c>
      <c r="S16" s="279" t="s">
        <v>617</v>
      </c>
      <c r="T16" s="279" t="s">
        <v>617</v>
      </c>
      <c r="U16" s="279" t="s">
        <v>617</v>
      </c>
      <c r="V16" s="279" t="s">
        <v>617</v>
      </c>
      <c r="W16" s="279" t="s">
        <v>617</v>
      </c>
      <c r="X16" s="279" t="s">
        <v>617</v>
      </c>
      <c r="Y16" s="279" t="s">
        <v>617</v>
      </c>
      <c r="Z16" s="279" t="s">
        <v>617</v>
      </c>
      <c r="AA16" s="279" t="s">
        <v>617</v>
      </c>
      <c r="AB16" s="279" t="s">
        <v>617</v>
      </c>
      <c r="AC16" s="279" t="s">
        <v>617</v>
      </c>
      <c r="AD16" s="279" t="s">
        <v>617</v>
      </c>
      <c r="AE16" s="279" t="s">
        <v>617</v>
      </c>
      <c r="AF16" s="279" t="s">
        <v>617</v>
      </c>
      <c r="AG16" s="279" t="s">
        <v>617</v>
      </c>
      <c r="AH16" s="279" t="s">
        <v>617</v>
      </c>
      <c r="AI16" s="279" t="s">
        <v>617</v>
      </c>
      <c r="AJ16" s="279" t="s">
        <v>617</v>
      </c>
      <c r="AK16" s="279" t="s">
        <v>617</v>
      </c>
      <c r="AL16" s="279" t="s">
        <v>617</v>
      </c>
      <c r="AM16" s="279" t="s">
        <v>617</v>
      </c>
      <c r="AN16" s="279" t="s">
        <v>617</v>
      </c>
      <c r="AO16" s="279" t="s">
        <v>617</v>
      </c>
      <c r="AP16" s="279" t="s">
        <v>617</v>
      </c>
      <c r="AQ16" s="279" t="s">
        <v>617</v>
      </c>
      <c r="AR16" s="279" t="s">
        <v>617</v>
      </c>
      <c r="AS16" s="279" t="s">
        <v>617</v>
      </c>
      <c r="AT16" s="279" t="s">
        <v>617</v>
      </c>
      <c r="AU16" s="279" t="s">
        <v>617</v>
      </c>
      <c r="AV16" s="279" t="s">
        <v>617</v>
      </c>
      <c r="AW16" s="279" t="s">
        <v>617</v>
      </c>
      <c r="AX16" s="279" t="s">
        <v>617</v>
      </c>
      <c r="AY16" s="279" t="s">
        <v>617</v>
      </c>
      <c r="AZ16" s="279" t="s">
        <v>617</v>
      </c>
      <c r="BA16" s="279" t="s">
        <v>617</v>
      </c>
      <c r="BB16" s="279" t="s">
        <v>617</v>
      </c>
      <c r="BC16" s="279" t="s">
        <v>617</v>
      </c>
      <c r="BD16" s="279" t="s">
        <v>617</v>
      </c>
      <c r="BE16" s="279" t="s">
        <v>617</v>
      </c>
      <c r="BF16" s="279" t="s">
        <v>617</v>
      </c>
      <c r="BG16" s="279" t="s">
        <v>617</v>
      </c>
      <c r="BH16" s="279" t="s">
        <v>617</v>
      </c>
      <c r="BI16" s="279" t="s">
        <v>617</v>
      </c>
      <c r="BJ16" s="279" t="s">
        <v>617</v>
      </c>
      <c r="BK16" s="279" t="s">
        <v>617</v>
      </c>
      <c r="BL16" s="279" t="s">
        <v>617</v>
      </c>
      <c r="BM16" s="279" t="s">
        <v>617</v>
      </c>
      <c r="BN16" s="279" t="s">
        <v>617</v>
      </c>
      <c r="BO16" s="279" t="s">
        <v>617</v>
      </c>
      <c r="BP16" s="279" t="s">
        <v>617</v>
      </c>
      <c r="BQ16" s="279" t="s">
        <v>617</v>
      </c>
      <c r="BR16" s="279" t="s">
        <v>617</v>
      </c>
      <c r="BS16" s="279" t="s">
        <v>617</v>
      </c>
      <c r="BT16" s="279" t="s">
        <v>617</v>
      </c>
      <c r="BU16" s="279" t="s">
        <v>618</v>
      </c>
      <c r="BV16" s="279" t="s">
        <v>618</v>
      </c>
      <c r="BW16" s="279" t="s">
        <v>618</v>
      </c>
      <c r="BX16" s="279" t="s">
        <v>618</v>
      </c>
      <c r="BY16" s="279" t="s">
        <v>618</v>
      </c>
      <c r="BZ16" s="280" t="s">
        <v>618</v>
      </c>
    </row>
    <row r="17" spans="1:78" s="232" customFormat="1" ht="24" customHeight="1" x14ac:dyDescent="0.35">
      <c r="A17" s="533"/>
      <c r="B17" s="88" t="s">
        <v>88</v>
      </c>
      <c r="C17" s="358"/>
      <c r="D17" s="501">
        <f t="shared" ref="D17:BO17" si="5">SUM(D18,D25)</f>
        <v>5626.163003567588</v>
      </c>
      <c r="E17" s="501">
        <f t="shared" si="5"/>
        <v>7740.0406592872632</v>
      </c>
      <c r="F17" s="501">
        <f t="shared" si="5"/>
        <v>7542.1576219220706</v>
      </c>
      <c r="G17" s="501">
        <f t="shared" si="5"/>
        <v>7779.9013456877692</v>
      </c>
      <c r="H17" s="501">
        <f t="shared" si="5"/>
        <v>8175.9167939103099</v>
      </c>
      <c r="I17" s="501">
        <f t="shared" si="5"/>
        <v>8481.2278819224957</v>
      </c>
      <c r="J17" s="501">
        <f t="shared" si="5"/>
        <v>8659.8896054572779</v>
      </c>
      <c r="K17" s="501">
        <f t="shared" si="5"/>
        <v>10345.729162597707</v>
      </c>
      <c r="L17" s="501">
        <f t="shared" si="5"/>
        <v>10078.847714656047</v>
      </c>
      <c r="M17" s="501">
        <f t="shared" si="5"/>
        <v>10363.139454454989</v>
      </c>
      <c r="N17" s="501">
        <f t="shared" si="5"/>
        <v>12946.88915582291</v>
      </c>
      <c r="O17" s="501">
        <f t="shared" si="5"/>
        <v>13712.580537830489</v>
      </c>
      <c r="P17" s="501">
        <f t="shared" si="5"/>
        <v>13840.064610422454</v>
      </c>
      <c r="Q17" s="501">
        <f t="shared" si="5"/>
        <v>15513.198594633621</v>
      </c>
      <c r="R17" s="501">
        <f t="shared" si="5"/>
        <v>15487.50312978026</v>
      </c>
      <c r="S17" s="501">
        <f t="shared" si="5"/>
        <v>18112.380256034739</v>
      </c>
      <c r="T17" s="501">
        <f t="shared" si="5"/>
        <v>18302.892755102403</v>
      </c>
      <c r="U17" s="501">
        <f t="shared" si="5"/>
        <v>21202.093262305978</v>
      </c>
      <c r="V17" s="501">
        <f t="shared" si="5"/>
        <v>20741.180829445653</v>
      </c>
      <c r="W17" s="501">
        <f t="shared" si="5"/>
        <v>21972.197226062341</v>
      </c>
      <c r="X17" s="501">
        <f t="shared" si="5"/>
        <v>23302.240816095291</v>
      </c>
      <c r="Y17" s="501">
        <f t="shared" si="5"/>
        <v>23016.818898380676</v>
      </c>
      <c r="Z17" s="501">
        <f t="shared" si="5"/>
        <v>22982.667167806907</v>
      </c>
      <c r="AA17" s="501">
        <f t="shared" si="5"/>
        <v>24759.081824099922</v>
      </c>
      <c r="AB17" s="501">
        <f t="shared" si="5"/>
        <v>26422.80604752844</v>
      </c>
      <c r="AC17" s="501">
        <f t="shared" si="5"/>
        <v>28172.932784033495</v>
      </c>
      <c r="AD17" s="501">
        <f t="shared" si="5"/>
        <v>30441.026794597106</v>
      </c>
      <c r="AE17" s="501">
        <f t="shared" si="5"/>
        <v>32695.471777513598</v>
      </c>
      <c r="AF17" s="501">
        <f t="shared" si="5"/>
        <v>33830.097845310345</v>
      </c>
      <c r="AG17" s="501">
        <f t="shared" si="5"/>
        <v>34650.716708539272</v>
      </c>
      <c r="AH17" s="501">
        <f t="shared" si="5"/>
        <v>35684.576616607912</v>
      </c>
      <c r="AI17" s="501">
        <f t="shared" si="5"/>
        <v>35609.637538322233</v>
      </c>
      <c r="AJ17" s="501">
        <f t="shared" si="5"/>
        <v>35665.67815689819</v>
      </c>
      <c r="AK17" s="501">
        <f t="shared" si="5"/>
        <v>37165.032605352186</v>
      </c>
      <c r="AL17" s="501">
        <f t="shared" si="5"/>
        <v>38693.796998654987</v>
      </c>
      <c r="AM17" s="501">
        <f t="shared" si="5"/>
        <v>39834.734076561428</v>
      </c>
      <c r="AN17" s="501">
        <f t="shared" si="5"/>
        <v>39350.569237257318</v>
      </c>
      <c r="AO17" s="501">
        <f t="shared" si="5"/>
        <v>40448.345780872827</v>
      </c>
      <c r="AP17" s="501">
        <f t="shared" si="5"/>
        <v>41623.953507852792</v>
      </c>
      <c r="AQ17" s="501">
        <f t="shared" si="5"/>
        <v>41356.774937179027</v>
      </c>
      <c r="AR17" s="501">
        <f t="shared" si="5"/>
        <v>40056.369689799278</v>
      </c>
      <c r="AS17" s="501">
        <f t="shared" si="5"/>
        <v>40021.114977138423</v>
      </c>
      <c r="AT17" s="501">
        <f t="shared" si="5"/>
        <v>40575.314914210481</v>
      </c>
      <c r="AU17" s="501">
        <f t="shared" si="5"/>
        <v>43179.534796555163</v>
      </c>
      <c r="AV17" s="501">
        <f t="shared" si="5"/>
        <v>44038.849556761757</v>
      </c>
      <c r="AW17" s="501">
        <f t="shared" si="5"/>
        <v>45408.294818034869</v>
      </c>
      <c r="AX17" s="501">
        <f t="shared" si="5"/>
        <v>45770.157307533445</v>
      </c>
      <c r="AY17" s="501">
        <f t="shared" si="5"/>
        <v>46301.61690926645</v>
      </c>
      <c r="AZ17" s="501">
        <f t="shared" si="5"/>
        <v>47704.958325003943</v>
      </c>
      <c r="BA17" s="501">
        <f t="shared" si="5"/>
        <v>49663.726444705077</v>
      </c>
      <c r="BB17" s="501">
        <f t="shared" si="5"/>
        <v>51904.950300174118</v>
      </c>
      <c r="BC17" s="501">
        <f t="shared" si="5"/>
        <v>54869.150755189788</v>
      </c>
      <c r="BD17" s="501">
        <f t="shared" si="5"/>
        <v>55095.660975702667</v>
      </c>
      <c r="BE17" s="501">
        <f t="shared" si="5"/>
        <v>58889.136574906508</v>
      </c>
      <c r="BF17" s="501">
        <f t="shared" si="5"/>
        <v>60899.608570504162</v>
      </c>
      <c r="BG17" s="501">
        <f t="shared" si="5"/>
        <v>62468.493617812113</v>
      </c>
      <c r="BH17" s="501">
        <f t="shared" si="5"/>
        <v>63776.705785950326</v>
      </c>
      <c r="BI17" s="501">
        <f t="shared" si="5"/>
        <v>65491.774244599153</v>
      </c>
      <c r="BJ17" s="501">
        <f t="shared" si="5"/>
        <v>66270.37086021404</v>
      </c>
      <c r="BK17" s="501">
        <f t="shared" si="5"/>
        <v>69400.961775541175</v>
      </c>
      <c r="BL17" s="501">
        <f t="shared" si="5"/>
        <v>72328.607890490108</v>
      </c>
      <c r="BM17" s="501">
        <f t="shared" si="5"/>
        <v>77441.596042563848</v>
      </c>
      <c r="BN17" s="501">
        <f t="shared" si="5"/>
        <v>79393.638089619664</v>
      </c>
      <c r="BO17" s="501">
        <f t="shared" si="5"/>
        <v>83102.893263964696</v>
      </c>
      <c r="BP17" s="501">
        <f t="shared" ref="BP17:BX17" si="6">SUM(BP18,BP25)</f>
        <v>87624.103876602283</v>
      </c>
      <c r="BQ17" s="501">
        <f t="shared" si="6"/>
        <v>89716.408916104105</v>
      </c>
      <c r="BR17" s="501">
        <f t="shared" si="6"/>
        <v>92058.084743012572</v>
      </c>
      <c r="BS17" s="501">
        <f t="shared" si="6"/>
        <v>94455.839513895713</v>
      </c>
      <c r="BT17" s="501">
        <f t="shared" si="6"/>
        <v>94702.698240710131</v>
      </c>
      <c r="BU17" s="501">
        <f t="shared" si="6"/>
        <v>95222.850480852576</v>
      </c>
      <c r="BV17" s="501">
        <f t="shared" si="6"/>
        <v>96620.415918627506</v>
      </c>
      <c r="BW17" s="501">
        <f t="shared" si="6"/>
        <v>97401.795122586278</v>
      </c>
      <c r="BX17" s="502">
        <f t="shared" si="6"/>
        <v>97614.79131511107</v>
      </c>
      <c r="BY17" s="502">
        <f>SUM(BY18,BY25)</f>
        <v>100096.08703199125</v>
      </c>
      <c r="BZ17" s="503">
        <f>SUM(BZ18,BZ25)</f>
        <v>103059.42184932642</v>
      </c>
    </row>
    <row r="18" spans="1:78" ht="26.25" customHeight="1" x14ac:dyDescent="0.35">
      <c r="A18" s="316"/>
      <c r="B18" s="119" t="s">
        <v>563</v>
      </c>
      <c r="C18" s="430"/>
      <c r="D18" s="504">
        <f>SUM(D19:D22)</f>
        <v>5626.163003567588</v>
      </c>
      <c r="E18" s="504">
        <f t="shared" ref="E18:BP18" si="7">SUM(E19:E22)</f>
        <v>7740.0406592872632</v>
      </c>
      <c r="F18" s="504">
        <f t="shared" si="7"/>
        <v>7542.1576219220706</v>
      </c>
      <c r="G18" s="504">
        <f t="shared" si="7"/>
        <v>7779.9013456877692</v>
      </c>
      <c r="H18" s="504">
        <f t="shared" si="7"/>
        <v>8175.9167939103099</v>
      </c>
      <c r="I18" s="504">
        <f t="shared" si="7"/>
        <v>8481.2278819224957</v>
      </c>
      <c r="J18" s="504">
        <f t="shared" si="7"/>
        <v>8659.8896054572779</v>
      </c>
      <c r="K18" s="504">
        <f t="shared" si="7"/>
        <v>10345.729162597707</v>
      </c>
      <c r="L18" s="504">
        <f t="shared" si="7"/>
        <v>10078.847714656047</v>
      </c>
      <c r="M18" s="504">
        <f t="shared" si="7"/>
        <v>10363.139454454989</v>
      </c>
      <c r="N18" s="504">
        <f t="shared" si="7"/>
        <v>12946.88915582291</v>
      </c>
      <c r="O18" s="504">
        <f t="shared" si="7"/>
        <v>13712.580537830489</v>
      </c>
      <c r="P18" s="504">
        <f t="shared" si="7"/>
        <v>13840.064610422454</v>
      </c>
      <c r="Q18" s="504">
        <f t="shared" si="7"/>
        <v>15513.198594633621</v>
      </c>
      <c r="R18" s="504">
        <f t="shared" si="7"/>
        <v>15487.50312978026</v>
      </c>
      <c r="S18" s="504">
        <f t="shared" si="7"/>
        <v>18112.380256034739</v>
      </c>
      <c r="T18" s="504">
        <f t="shared" si="7"/>
        <v>18302.892755102403</v>
      </c>
      <c r="U18" s="504">
        <f t="shared" si="7"/>
        <v>21202.093262305978</v>
      </c>
      <c r="V18" s="504">
        <f t="shared" si="7"/>
        <v>20741.180829445653</v>
      </c>
      <c r="W18" s="504">
        <f t="shared" si="7"/>
        <v>21972.197226062341</v>
      </c>
      <c r="X18" s="504">
        <f t="shared" si="7"/>
        <v>23302.240816095291</v>
      </c>
      <c r="Y18" s="504">
        <f t="shared" si="7"/>
        <v>23016.818898380676</v>
      </c>
      <c r="Z18" s="504">
        <f t="shared" si="7"/>
        <v>22887.399557991888</v>
      </c>
      <c r="AA18" s="504">
        <f t="shared" si="7"/>
        <v>24484.938620458161</v>
      </c>
      <c r="AB18" s="504">
        <f t="shared" si="7"/>
        <v>26125.003508171591</v>
      </c>
      <c r="AC18" s="504">
        <f t="shared" si="7"/>
        <v>27891.183186437938</v>
      </c>
      <c r="AD18" s="504">
        <f t="shared" si="7"/>
        <v>30182.923325515734</v>
      </c>
      <c r="AE18" s="504">
        <f t="shared" si="7"/>
        <v>32465.75168108513</v>
      </c>
      <c r="AF18" s="504">
        <f t="shared" si="7"/>
        <v>33617.139131227224</v>
      </c>
      <c r="AG18" s="504">
        <f t="shared" si="7"/>
        <v>34463.01988019728</v>
      </c>
      <c r="AH18" s="504">
        <f t="shared" si="7"/>
        <v>35510.59726032718</v>
      </c>
      <c r="AI18" s="504">
        <f t="shared" si="7"/>
        <v>35464.817503146049</v>
      </c>
      <c r="AJ18" s="504">
        <f t="shared" si="7"/>
        <v>35537.38435057841</v>
      </c>
      <c r="AK18" s="504">
        <f t="shared" si="7"/>
        <v>37045.884535347359</v>
      </c>
      <c r="AL18" s="504">
        <f t="shared" si="7"/>
        <v>38579.899590461137</v>
      </c>
      <c r="AM18" s="504">
        <f t="shared" si="7"/>
        <v>39723.281633737693</v>
      </c>
      <c r="AN18" s="504">
        <f t="shared" si="7"/>
        <v>39250.309735052244</v>
      </c>
      <c r="AO18" s="504">
        <f t="shared" si="7"/>
        <v>40348.593469473381</v>
      </c>
      <c r="AP18" s="504">
        <f t="shared" si="7"/>
        <v>41537.511707131256</v>
      </c>
      <c r="AQ18" s="504">
        <f t="shared" si="7"/>
        <v>41274.541873277711</v>
      </c>
      <c r="AR18" s="504">
        <f t="shared" si="7"/>
        <v>39981.287325430421</v>
      </c>
      <c r="AS18" s="504">
        <f t="shared" si="7"/>
        <v>39954.374948223391</v>
      </c>
      <c r="AT18" s="504">
        <f t="shared" si="7"/>
        <v>40511.370259779913</v>
      </c>
      <c r="AU18" s="504">
        <f t="shared" si="7"/>
        <v>43119.033496454089</v>
      </c>
      <c r="AV18" s="504">
        <f t="shared" si="7"/>
        <v>43980.284771235507</v>
      </c>
      <c r="AW18" s="504">
        <f t="shared" si="7"/>
        <v>45350.099272635089</v>
      </c>
      <c r="AX18" s="504">
        <f t="shared" si="7"/>
        <v>45714.977716266585</v>
      </c>
      <c r="AY18" s="504">
        <f t="shared" si="7"/>
        <v>46246.399183083668</v>
      </c>
      <c r="AZ18" s="504">
        <f t="shared" si="7"/>
        <v>47660.678496682063</v>
      </c>
      <c r="BA18" s="504">
        <f t="shared" si="7"/>
        <v>49620.484726357477</v>
      </c>
      <c r="BB18" s="504">
        <f t="shared" si="7"/>
        <v>51862.992817377402</v>
      </c>
      <c r="BC18" s="504">
        <f t="shared" si="7"/>
        <v>54828.978386268733</v>
      </c>
      <c r="BD18" s="504">
        <f t="shared" si="7"/>
        <v>55056.494839245664</v>
      </c>
      <c r="BE18" s="504">
        <f t="shared" si="7"/>
        <v>58848.959085132032</v>
      </c>
      <c r="BF18" s="504">
        <f t="shared" si="7"/>
        <v>60859.997915658474</v>
      </c>
      <c r="BG18" s="504">
        <f t="shared" si="7"/>
        <v>62428.602760617541</v>
      </c>
      <c r="BH18" s="504">
        <f t="shared" si="7"/>
        <v>63737.125178467897</v>
      </c>
      <c r="BI18" s="504">
        <f t="shared" si="7"/>
        <v>65452.900384836197</v>
      </c>
      <c r="BJ18" s="504">
        <f t="shared" si="7"/>
        <v>66228.273239009883</v>
      </c>
      <c r="BK18" s="504">
        <f t="shared" si="7"/>
        <v>69353.250408334046</v>
      </c>
      <c r="BL18" s="504">
        <f t="shared" si="7"/>
        <v>72275.739639355728</v>
      </c>
      <c r="BM18" s="504">
        <f t="shared" si="7"/>
        <v>77386.397765868693</v>
      </c>
      <c r="BN18" s="504">
        <f t="shared" si="7"/>
        <v>79327.587416299866</v>
      </c>
      <c r="BO18" s="504">
        <f t="shared" si="7"/>
        <v>83032.773106009219</v>
      </c>
      <c r="BP18" s="504">
        <f t="shared" si="7"/>
        <v>87541.732960536829</v>
      </c>
      <c r="BQ18" s="504">
        <f>SUM(BQ19:BQ22)</f>
        <v>89613.152861755923</v>
      </c>
      <c r="BR18" s="504">
        <f>SUM(BR19:BR22)</f>
        <v>91964.327013664966</v>
      </c>
      <c r="BS18" s="504">
        <f>SUM(BS19:BS22)</f>
        <v>94357.655403463345</v>
      </c>
      <c r="BT18" s="504">
        <f t="shared" ref="BT18:BZ18" si="8">SUM(BT19:BT24)</f>
        <v>94600.036120113757</v>
      </c>
      <c r="BU18" s="504">
        <f t="shared" si="8"/>
        <v>95117.429269320579</v>
      </c>
      <c r="BV18" s="504">
        <f t="shared" si="8"/>
        <v>96508.332859565708</v>
      </c>
      <c r="BW18" s="504">
        <f t="shared" si="8"/>
        <v>97281.996503731774</v>
      </c>
      <c r="BX18" s="505">
        <f t="shared" si="8"/>
        <v>97489.960534414626</v>
      </c>
      <c r="BY18" s="505">
        <f t="shared" si="8"/>
        <v>99963.134170670543</v>
      </c>
      <c r="BZ18" s="506">
        <f t="shared" si="8"/>
        <v>102921.00606430352</v>
      </c>
    </row>
    <row r="19" spans="1:78" x14ac:dyDescent="0.35">
      <c r="A19" s="316"/>
      <c r="B19" s="265" t="s">
        <v>564</v>
      </c>
      <c r="C19" s="430"/>
      <c r="D19" s="364">
        <v>5626.163003567588</v>
      </c>
      <c r="E19" s="364">
        <v>7740.0406592872632</v>
      </c>
      <c r="F19" s="364">
        <v>7542.1576219220706</v>
      </c>
      <c r="G19" s="364">
        <v>7779.9013456877692</v>
      </c>
      <c r="H19" s="364">
        <v>8175.9167939103099</v>
      </c>
      <c r="I19" s="364">
        <v>8481.2278819224957</v>
      </c>
      <c r="J19" s="364">
        <v>8659.8896054572779</v>
      </c>
      <c r="K19" s="364">
        <v>10345.729162597707</v>
      </c>
      <c r="L19" s="364">
        <v>10078.847714656047</v>
      </c>
      <c r="M19" s="364">
        <v>10363.139454454989</v>
      </c>
      <c r="N19" s="364">
        <v>12946.88915582291</v>
      </c>
      <c r="O19" s="364">
        <v>13712.580537830489</v>
      </c>
      <c r="P19" s="364">
        <v>13840.064610422454</v>
      </c>
      <c r="Q19" s="364">
        <v>15513.198594633621</v>
      </c>
      <c r="R19" s="364">
        <v>15487.50312978026</v>
      </c>
      <c r="S19" s="364">
        <v>18112.380256034739</v>
      </c>
      <c r="T19" s="364">
        <v>18302.892755102403</v>
      </c>
      <c r="U19" s="364">
        <v>21202.093262305978</v>
      </c>
      <c r="V19" s="364">
        <v>20741.180829445653</v>
      </c>
      <c r="W19" s="364">
        <v>21972.197226062341</v>
      </c>
      <c r="X19" s="364">
        <v>23302.240816095291</v>
      </c>
      <c r="Y19" s="364">
        <v>23016.818898380676</v>
      </c>
      <c r="Z19" s="364">
        <v>22887.399557991888</v>
      </c>
      <c r="AA19" s="364">
        <v>24484.938620458161</v>
      </c>
      <c r="AB19" s="364">
        <v>26125.003508171591</v>
      </c>
      <c r="AC19" s="364">
        <v>27891.183186437938</v>
      </c>
      <c r="AD19" s="364">
        <v>30182.923325515734</v>
      </c>
      <c r="AE19" s="364">
        <v>32465.75168108513</v>
      </c>
      <c r="AF19" s="364">
        <v>33617.139131227224</v>
      </c>
      <c r="AG19" s="364">
        <v>34463.01988019728</v>
      </c>
      <c r="AH19" s="364">
        <v>35510.59726032718</v>
      </c>
      <c r="AI19" s="364">
        <v>35460.794724391155</v>
      </c>
      <c r="AJ19" s="364">
        <v>35510.375128195301</v>
      </c>
      <c r="AK19" s="364">
        <v>36987.83803970398</v>
      </c>
      <c r="AL19" s="364">
        <v>38466.002182267286</v>
      </c>
      <c r="AM19" s="364">
        <v>39560.18049789808</v>
      </c>
      <c r="AN19" s="364">
        <v>39026.653922440928</v>
      </c>
      <c r="AO19" s="364">
        <v>40005.542837587484</v>
      </c>
      <c r="AP19" s="364">
        <v>41025.65242482091</v>
      </c>
      <c r="AQ19" s="364">
        <v>40627.327776652222</v>
      </c>
      <c r="AR19" s="364">
        <v>39190.508566315926</v>
      </c>
      <c r="AS19" s="364">
        <v>38938.775212812172</v>
      </c>
      <c r="AT19" s="364">
        <v>39214.856652226044</v>
      </c>
      <c r="AU19" s="364">
        <v>41275.577113792948</v>
      </c>
      <c r="AV19" s="364">
        <v>41770.891101103603</v>
      </c>
      <c r="AW19" s="364">
        <v>42715.881112269068</v>
      </c>
      <c r="AX19" s="364">
        <v>42716.074440146294</v>
      </c>
      <c r="AY19" s="364">
        <v>42816.595074874465</v>
      </c>
      <c r="AZ19" s="364">
        <v>43555.741032698825</v>
      </c>
      <c r="BA19" s="364">
        <v>44939.450049296087</v>
      </c>
      <c r="BB19" s="364">
        <v>46526.642468193386</v>
      </c>
      <c r="BC19" s="364">
        <v>48446.720815171895</v>
      </c>
      <c r="BD19" s="364">
        <v>46764.862760119788</v>
      </c>
      <c r="BE19" s="364">
        <v>49757.057034302677</v>
      </c>
      <c r="BF19" s="364">
        <v>51177.00849171052</v>
      </c>
      <c r="BG19" s="364">
        <v>51721.257621633362</v>
      </c>
      <c r="BH19" s="364">
        <v>52308.418934992362</v>
      </c>
      <c r="BI19" s="364">
        <v>53211.558492597367</v>
      </c>
      <c r="BJ19" s="364">
        <v>53261.237893444202</v>
      </c>
      <c r="BK19" s="364">
        <v>55159.054052332482</v>
      </c>
      <c r="BL19" s="364">
        <v>56753.888760150949</v>
      </c>
      <c r="BM19" s="364">
        <v>60022.473558935148</v>
      </c>
      <c r="BN19" s="364">
        <v>61501.922329874928</v>
      </c>
      <c r="BO19" s="364">
        <v>64286.00563193619</v>
      </c>
      <c r="BP19" s="364">
        <v>67144.33416097083</v>
      </c>
      <c r="BQ19" s="364">
        <v>68538.12748315814</v>
      </c>
      <c r="BR19" s="364">
        <v>70083.845626004317</v>
      </c>
      <c r="BS19" s="364">
        <v>71969.22742970445</v>
      </c>
      <c r="BT19" s="364">
        <v>71286.767617567224</v>
      </c>
      <c r="BU19" s="364">
        <v>69278.730723519708</v>
      </c>
      <c r="BV19" s="364">
        <v>67716.379913318378</v>
      </c>
      <c r="BW19" s="364">
        <v>66113.426235684878</v>
      </c>
      <c r="BX19" s="373">
        <v>63840.175673334947</v>
      </c>
      <c r="BY19" s="373">
        <v>61627.523361702959</v>
      </c>
      <c r="BZ19" s="365">
        <v>59476.100566649882</v>
      </c>
    </row>
    <row r="20" spans="1:78" x14ac:dyDescent="0.35">
      <c r="A20" s="316"/>
      <c r="B20" s="265" t="s">
        <v>269</v>
      </c>
      <c r="C20" s="429"/>
      <c r="D20" s="364">
        <v>0</v>
      </c>
      <c r="E20" s="364">
        <v>0</v>
      </c>
      <c r="F20" s="364">
        <v>0</v>
      </c>
      <c r="G20" s="364">
        <v>0</v>
      </c>
      <c r="H20" s="364">
        <v>0</v>
      </c>
      <c r="I20" s="364">
        <v>0</v>
      </c>
      <c r="J20" s="364">
        <v>0</v>
      </c>
      <c r="K20" s="364">
        <v>0</v>
      </c>
      <c r="L20" s="364">
        <v>0</v>
      </c>
      <c r="M20" s="364">
        <v>0</v>
      </c>
      <c r="N20" s="364">
        <v>0</v>
      </c>
      <c r="O20" s="364">
        <v>0</v>
      </c>
      <c r="P20" s="364">
        <v>0</v>
      </c>
      <c r="Q20" s="364">
        <v>0</v>
      </c>
      <c r="R20" s="364">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1563.7279624089635</v>
      </c>
      <c r="BE20" s="364">
        <v>1607.7283300666315</v>
      </c>
      <c r="BF20" s="364">
        <v>1627.1332708891789</v>
      </c>
      <c r="BG20" s="364">
        <v>1777.0194148488788</v>
      </c>
      <c r="BH20" s="364">
        <v>1806.6967642798481</v>
      </c>
      <c r="BI20" s="364">
        <v>1847.0369737672913</v>
      </c>
      <c r="BJ20" s="364">
        <v>1861.3677649084254</v>
      </c>
      <c r="BK20" s="364">
        <v>1922.149238485644</v>
      </c>
      <c r="BL20" s="364">
        <v>1992.0291175175148</v>
      </c>
      <c r="BM20" s="364">
        <v>2087.9930454704354</v>
      </c>
      <c r="BN20" s="364">
        <v>2093.5379626927775</v>
      </c>
      <c r="BO20" s="364">
        <v>2161.3521747269251</v>
      </c>
      <c r="BP20" s="364">
        <v>2259.3545664836952</v>
      </c>
      <c r="BQ20" s="364">
        <v>2289.0739471494417</v>
      </c>
      <c r="BR20" s="364">
        <v>2324.810866809687</v>
      </c>
      <c r="BS20" s="364">
        <v>2332.9754769964261</v>
      </c>
      <c r="BT20" s="364">
        <v>2231.0163255211264</v>
      </c>
      <c r="BU20" s="364">
        <v>2129.315171904821</v>
      </c>
      <c r="BV20" s="364">
        <v>2075.698139054673</v>
      </c>
      <c r="BW20" s="364">
        <v>2015.9462923878054</v>
      </c>
      <c r="BX20" s="373">
        <v>1930.5893278024698</v>
      </c>
      <c r="BY20" s="373">
        <v>1851.8435708177456</v>
      </c>
      <c r="BZ20" s="365">
        <v>1772.9699943426078</v>
      </c>
    </row>
    <row r="21" spans="1:78" x14ac:dyDescent="0.35">
      <c r="A21" s="316"/>
      <c r="B21" s="265" t="s">
        <v>565</v>
      </c>
      <c r="C21" s="429"/>
      <c r="D21" s="364">
        <v>0</v>
      </c>
      <c r="E21" s="364">
        <v>0</v>
      </c>
      <c r="F21" s="364">
        <v>0</v>
      </c>
      <c r="G21" s="364">
        <v>0</v>
      </c>
      <c r="H21" s="364">
        <v>0</v>
      </c>
      <c r="I21" s="364">
        <v>0</v>
      </c>
      <c r="J21" s="364">
        <v>0</v>
      </c>
      <c r="K21" s="364">
        <v>0</v>
      </c>
      <c r="L21" s="364">
        <v>0</v>
      </c>
      <c r="M21" s="364">
        <v>0</v>
      </c>
      <c r="N21" s="364">
        <v>0</v>
      </c>
      <c r="O21" s="364">
        <v>0</v>
      </c>
      <c r="P21" s="364">
        <v>0</v>
      </c>
      <c r="Q21" s="364">
        <v>0</v>
      </c>
      <c r="R21" s="364">
        <v>0</v>
      </c>
      <c r="S21" s="364">
        <v>0</v>
      </c>
      <c r="T21" s="364">
        <v>0</v>
      </c>
      <c r="U21" s="364">
        <v>0</v>
      </c>
      <c r="V21" s="364">
        <v>0</v>
      </c>
      <c r="W21" s="364">
        <v>0</v>
      </c>
      <c r="X21" s="364">
        <v>0</v>
      </c>
      <c r="Y21" s="364">
        <v>0</v>
      </c>
      <c r="Z21" s="364">
        <v>0</v>
      </c>
      <c r="AA21" s="364">
        <v>0</v>
      </c>
      <c r="AB21" s="364">
        <v>0</v>
      </c>
      <c r="AC21" s="364">
        <v>0</v>
      </c>
      <c r="AD21" s="364">
        <v>0</v>
      </c>
      <c r="AE21" s="364">
        <v>0</v>
      </c>
      <c r="AF21" s="364">
        <v>0</v>
      </c>
      <c r="AG21" s="364">
        <v>0</v>
      </c>
      <c r="AH21" s="364">
        <v>0</v>
      </c>
      <c r="AI21" s="364">
        <v>0</v>
      </c>
      <c r="AJ21" s="364">
        <v>0</v>
      </c>
      <c r="AK21" s="364">
        <v>0</v>
      </c>
      <c r="AL21" s="364">
        <v>0</v>
      </c>
      <c r="AM21" s="364">
        <v>0</v>
      </c>
      <c r="AN21" s="364">
        <v>0</v>
      </c>
      <c r="AO21" s="364">
        <v>0</v>
      </c>
      <c r="AP21" s="364">
        <v>0</v>
      </c>
      <c r="AQ21" s="364">
        <v>0</v>
      </c>
      <c r="AR21" s="364">
        <v>0</v>
      </c>
      <c r="AS21" s="364">
        <v>0</v>
      </c>
      <c r="AT21" s="364">
        <v>0</v>
      </c>
      <c r="AU21" s="364">
        <v>0</v>
      </c>
      <c r="AV21" s="364">
        <v>0</v>
      </c>
      <c r="AW21" s="364">
        <v>0</v>
      </c>
      <c r="AX21" s="364">
        <v>0</v>
      </c>
      <c r="AY21" s="364">
        <v>0</v>
      </c>
      <c r="AZ21" s="364">
        <v>0</v>
      </c>
      <c r="BA21" s="364">
        <v>0</v>
      </c>
      <c r="BB21" s="364">
        <v>0</v>
      </c>
      <c r="BC21" s="364">
        <v>0</v>
      </c>
      <c r="BD21" s="364">
        <v>0</v>
      </c>
      <c r="BE21" s="364">
        <v>0</v>
      </c>
      <c r="BF21" s="364">
        <v>0</v>
      </c>
      <c r="BG21" s="364">
        <v>0</v>
      </c>
      <c r="BH21" s="364">
        <v>0</v>
      </c>
      <c r="BI21" s="364">
        <v>0</v>
      </c>
      <c r="BJ21" s="364">
        <v>50.6383111181757</v>
      </c>
      <c r="BK21" s="364">
        <v>191.17501686672102</v>
      </c>
      <c r="BL21" s="364">
        <v>408.70928113885719</v>
      </c>
      <c r="BM21" s="364">
        <v>578.22405960433139</v>
      </c>
      <c r="BN21" s="364">
        <v>868.25967305761503</v>
      </c>
      <c r="BO21" s="364">
        <v>708.55727685344948</v>
      </c>
      <c r="BP21" s="364">
        <v>827.22985413306208</v>
      </c>
      <c r="BQ21" s="364">
        <v>797.73825851520962</v>
      </c>
      <c r="BR21" s="364">
        <v>792.93746510817618</v>
      </c>
      <c r="BS21" s="364">
        <v>793.07926382611754</v>
      </c>
      <c r="BT21" s="364">
        <v>872.01936666586039</v>
      </c>
      <c r="BU21" s="364">
        <v>781.71985640078071</v>
      </c>
      <c r="BV21" s="364">
        <v>680.03274982317953</v>
      </c>
      <c r="BW21" s="364">
        <v>556.59577435547465</v>
      </c>
      <c r="BX21" s="373">
        <v>446.81881529141322</v>
      </c>
      <c r="BY21" s="373">
        <v>335.80537260565097</v>
      </c>
      <c r="BZ21" s="365">
        <v>220.28085192809138</v>
      </c>
    </row>
    <row r="22" spans="1:78" x14ac:dyDescent="0.35">
      <c r="A22" s="316"/>
      <c r="B22" s="265" t="s">
        <v>566</v>
      </c>
      <c r="C22" s="529"/>
      <c r="D22" s="364">
        <v>0</v>
      </c>
      <c r="E22" s="364">
        <v>0</v>
      </c>
      <c r="F22" s="364">
        <v>0</v>
      </c>
      <c r="G22" s="364">
        <v>0</v>
      </c>
      <c r="H22" s="364">
        <v>0</v>
      </c>
      <c r="I22" s="364">
        <v>0</v>
      </c>
      <c r="J22" s="364">
        <v>0</v>
      </c>
      <c r="K22" s="364">
        <v>0</v>
      </c>
      <c r="L22" s="364">
        <v>0</v>
      </c>
      <c r="M22" s="364">
        <v>0</v>
      </c>
      <c r="N22" s="364">
        <v>0</v>
      </c>
      <c r="O22" s="364">
        <v>0</v>
      </c>
      <c r="P22" s="364">
        <v>0</v>
      </c>
      <c r="Q22" s="364">
        <v>0</v>
      </c>
      <c r="R22" s="364">
        <v>0</v>
      </c>
      <c r="S22" s="364">
        <v>0</v>
      </c>
      <c r="T22" s="364">
        <v>0</v>
      </c>
      <c r="U22" s="364">
        <v>0</v>
      </c>
      <c r="V22" s="364">
        <v>0</v>
      </c>
      <c r="W22" s="364">
        <v>0</v>
      </c>
      <c r="X22" s="364">
        <v>0</v>
      </c>
      <c r="Y22" s="364">
        <v>0</v>
      </c>
      <c r="Z22" s="364">
        <v>0</v>
      </c>
      <c r="AA22" s="364">
        <v>0</v>
      </c>
      <c r="AB22" s="364">
        <v>0</v>
      </c>
      <c r="AC22" s="364">
        <v>0</v>
      </c>
      <c r="AD22" s="364">
        <v>0</v>
      </c>
      <c r="AE22" s="364">
        <v>0</v>
      </c>
      <c r="AF22" s="364">
        <v>0</v>
      </c>
      <c r="AG22" s="364">
        <v>0</v>
      </c>
      <c r="AH22" s="364">
        <v>0</v>
      </c>
      <c r="AI22" s="364">
        <v>4.0227787548940626</v>
      </c>
      <c r="AJ22" s="364">
        <v>27.009222383111087</v>
      </c>
      <c r="AK22" s="364">
        <v>58.046495643377853</v>
      </c>
      <c r="AL22" s="364">
        <v>113.89740819384791</v>
      </c>
      <c r="AM22" s="364">
        <v>163.10113583961279</v>
      </c>
      <c r="AN22" s="364">
        <v>223.65581261131422</v>
      </c>
      <c r="AO22" s="364">
        <v>343.05063188589889</v>
      </c>
      <c r="AP22" s="364">
        <v>511.85928231034484</v>
      </c>
      <c r="AQ22" s="364">
        <v>647.21409662548729</v>
      </c>
      <c r="AR22" s="364">
        <v>790.77875911449235</v>
      </c>
      <c r="AS22" s="364">
        <v>1015.5997354112219</v>
      </c>
      <c r="AT22" s="364">
        <v>1296.5136075538676</v>
      </c>
      <c r="AU22" s="364">
        <v>1843.4563826611425</v>
      </c>
      <c r="AV22" s="364">
        <v>2209.3936701319067</v>
      </c>
      <c r="AW22" s="364">
        <v>2634.2181603660192</v>
      </c>
      <c r="AX22" s="364">
        <v>2998.9032761202893</v>
      </c>
      <c r="AY22" s="364">
        <v>3429.8041082092</v>
      </c>
      <c r="AZ22" s="364">
        <v>4104.9374639832358</v>
      </c>
      <c r="BA22" s="364">
        <v>4681.0346770613942</v>
      </c>
      <c r="BB22" s="364">
        <v>5336.3503491840174</v>
      </c>
      <c r="BC22" s="364">
        <v>6382.2575710968385</v>
      </c>
      <c r="BD22" s="364">
        <v>6727.9041167169116</v>
      </c>
      <c r="BE22" s="364">
        <v>7484.1737207627257</v>
      </c>
      <c r="BF22" s="364">
        <v>8055.8561530587749</v>
      </c>
      <c r="BG22" s="364">
        <v>8930.3257241353003</v>
      </c>
      <c r="BH22" s="364">
        <v>9622.0094791956872</v>
      </c>
      <c r="BI22" s="364">
        <v>10394.304918471542</v>
      </c>
      <c r="BJ22" s="364">
        <v>11055.029269539073</v>
      </c>
      <c r="BK22" s="364">
        <v>12080.872100649201</v>
      </c>
      <c r="BL22" s="364">
        <v>13121.112480548409</v>
      </c>
      <c r="BM22" s="364">
        <v>14697.707101858778</v>
      </c>
      <c r="BN22" s="364">
        <v>14863.867450674554</v>
      </c>
      <c r="BO22" s="364">
        <v>15876.858022492661</v>
      </c>
      <c r="BP22" s="364">
        <v>17310.814378949231</v>
      </c>
      <c r="BQ22" s="364">
        <v>17988.213172933138</v>
      </c>
      <c r="BR22" s="364">
        <v>18762.733055742792</v>
      </c>
      <c r="BS22" s="364">
        <v>19262.373232936348</v>
      </c>
      <c r="BT22" s="364">
        <v>18753.093396374072</v>
      </c>
      <c r="BU22" s="364">
        <v>18258.754660764054</v>
      </c>
      <c r="BV22" s="364">
        <v>18192.496269121093</v>
      </c>
      <c r="BW22" s="364">
        <v>17991.359677703982</v>
      </c>
      <c r="BX22" s="373">
        <v>17480.574781333107</v>
      </c>
      <c r="BY22" s="373">
        <v>17018.91672394349</v>
      </c>
      <c r="BZ22" s="365">
        <v>16513.695339008573</v>
      </c>
    </row>
    <row r="23" spans="1:78" x14ac:dyDescent="0.35">
      <c r="A23" s="316"/>
      <c r="B23" s="265" t="s">
        <v>271</v>
      </c>
      <c r="C23" s="529"/>
      <c r="D23" s="364"/>
      <c r="E23" s="364"/>
      <c r="F23" s="364"/>
      <c r="G23" s="364"/>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v>1392.4127733441762</v>
      </c>
      <c r="BU23" s="364">
        <v>4472.4151002317931</v>
      </c>
      <c r="BV23" s="364">
        <v>7513.1261925262943</v>
      </c>
      <c r="BW23" s="364">
        <v>10168.303196946541</v>
      </c>
      <c r="BX23" s="373">
        <v>13257.356643817331</v>
      </c>
      <c r="BY23" s="373">
        <v>18429.82661322585</v>
      </c>
      <c r="BZ23" s="365">
        <v>24071.893671479804</v>
      </c>
    </row>
    <row r="24" spans="1:78" x14ac:dyDescent="0.35">
      <c r="A24" s="316"/>
      <c r="B24" s="265" t="s">
        <v>272</v>
      </c>
      <c r="C24" s="529"/>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v>64.726640641310354</v>
      </c>
      <c r="BU24" s="364">
        <v>196.49375649941175</v>
      </c>
      <c r="BV24" s="364">
        <v>330.59959572209436</v>
      </c>
      <c r="BW24" s="364">
        <v>436.36532665310961</v>
      </c>
      <c r="BX24" s="373">
        <v>534.44529283536178</v>
      </c>
      <c r="BY24" s="373">
        <v>699.21852837483709</v>
      </c>
      <c r="BZ24" s="365">
        <v>866.06564089456083</v>
      </c>
    </row>
    <row r="25" spans="1:78" x14ac:dyDescent="0.35">
      <c r="A25" s="316"/>
      <c r="B25" s="530" t="s">
        <v>567</v>
      </c>
      <c r="C25" s="530"/>
      <c r="D25" s="364">
        <v>0</v>
      </c>
      <c r="E25" s="364">
        <v>0</v>
      </c>
      <c r="F25" s="364">
        <v>0</v>
      </c>
      <c r="G25" s="364">
        <v>0</v>
      </c>
      <c r="H25" s="364">
        <v>0</v>
      </c>
      <c r="I25" s="364">
        <v>0</v>
      </c>
      <c r="J25" s="364">
        <v>0</v>
      </c>
      <c r="K25" s="364">
        <v>0</v>
      </c>
      <c r="L25" s="364">
        <v>0</v>
      </c>
      <c r="M25" s="364">
        <v>0</v>
      </c>
      <c r="N25" s="364">
        <v>0</v>
      </c>
      <c r="O25" s="364">
        <v>0</v>
      </c>
      <c r="P25" s="364">
        <v>0</v>
      </c>
      <c r="Q25" s="364">
        <v>0</v>
      </c>
      <c r="R25" s="364">
        <v>0</v>
      </c>
      <c r="S25" s="364">
        <v>0</v>
      </c>
      <c r="T25" s="364">
        <v>0</v>
      </c>
      <c r="U25" s="364">
        <v>0</v>
      </c>
      <c r="V25" s="364">
        <v>0</v>
      </c>
      <c r="W25" s="364">
        <v>0</v>
      </c>
      <c r="X25" s="364">
        <v>0</v>
      </c>
      <c r="Y25" s="364">
        <v>0</v>
      </c>
      <c r="Z25" s="364">
        <v>95.26760981501856</v>
      </c>
      <c r="AA25" s="364">
        <v>274.14320364176007</v>
      </c>
      <c r="AB25" s="364">
        <v>297.80253935684919</v>
      </c>
      <c r="AC25" s="364">
        <v>281.74959759555765</v>
      </c>
      <c r="AD25" s="364">
        <v>258.103469081372</v>
      </c>
      <c r="AE25" s="364">
        <v>229.72009642846712</v>
      </c>
      <c r="AF25" s="364">
        <v>212.95871408311973</v>
      </c>
      <c r="AG25" s="364">
        <v>187.69682834199318</v>
      </c>
      <c r="AH25" s="364">
        <v>173.97935628073432</v>
      </c>
      <c r="AI25" s="364">
        <v>144.82003517618625</v>
      </c>
      <c r="AJ25" s="364">
        <v>128.29380631977767</v>
      </c>
      <c r="AK25" s="364">
        <v>119.14807000482821</v>
      </c>
      <c r="AL25" s="364">
        <v>113.89740819384791</v>
      </c>
      <c r="AM25" s="364">
        <v>111.45244282373541</v>
      </c>
      <c r="AN25" s="364">
        <v>100.25950220507188</v>
      </c>
      <c r="AO25" s="364">
        <v>99.752311399445773</v>
      </c>
      <c r="AP25" s="364">
        <v>86.441800721532687</v>
      </c>
      <c r="AQ25" s="364">
        <v>82.23306390131782</v>
      </c>
      <c r="AR25" s="364">
        <v>75.082364368859686</v>
      </c>
      <c r="AS25" s="364">
        <v>66.740028915032667</v>
      </c>
      <c r="AT25" s="364">
        <v>63.9446544305654</v>
      </c>
      <c r="AU25" s="364">
        <v>60.501300101073177</v>
      </c>
      <c r="AV25" s="364">
        <v>58.564785526249551</v>
      </c>
      <c r="AW25" s="364">
        <v>58.195545399778041</v>
      </c>
      <c r="AX25" s="364">
        <v>55.17959126686123</v>
      </c>
      <c r="AY25" s="364">
        <v>55.217726182785526</v>
      </c>
      <c r="AZ25" s="364">
        <v>44.279828321878654</v>
      </c>
      <c r="BA25" s="364">
        <v>43.241718347600511</v>
      </c>
      <c r="BB25" s="364">
        <v>41.957482796717059</v>
      </c>
      <c r="BC25" s="364">
        <v>40.1723689210571</v>
      </c>
      <c r="BD25" s="364">
        <v>39.166136457000576</v>
      </c>
      <c r="BE25" s="364">
        <v>40.177489774476804</v>
      </c>
      <c r="BF25" s="364">
        <v>39.610654845689808</v>
      </c>
      <c r="BG25" s="364">
        <v>39.890857194570607</v>
      </c>
      <c r="BH25" s="364">
        <v>39.580607482429748</v>
      </c>
      <c r="BI25" s="364">
        <v>38.87385976295662</v>
      </c>
      <c r="BJ25" s="364">
        <v>42.097621204149874</v>
      </c>
      <c r="BK25" s="364">
        <v>47.711367207124184</v>
      </c>
      <c r="BL25" s="364">
        <v>52.86825113437299</v>
      </c>
      <c r="BM25" s="364">
        <v>55.19827669515827</v>
      </c>
      <c r="BN25" s="364">
        <v>66.050673319804204</v>
      </c>
      <c r="BO25" s="364">
        <v>70.120157955473204</v>
      </c>
      <c r="BP25" s="364">
        <v>82.370916065448853</v>
      </c>
      <c r="BQ25" s="364">
        <v>103.25605434818425</v>
      </c>
      <c r="BR25" s="364">
        <v>93.757729347603529</v>
      </c>
      <c r="BS25" s="364">
        <v>98.184110432372719</v>
      </c>
      <c r="BT25" s="364">
        <v>102.66212059636976</v>
      </c>
      <c r="BU25" s="364">
        <v>105.42121153199956</v>
      </c>
      <c r="BV25" s="364">
        <v>112.08305906180043</v>
      </c>
      <c r="BW25" s="364">
        <v>119.79861885449984</v>
      </c>
      <c r="BX25" s="373">
        <v>124.83078069643879</v>
      </c>
      <c r="BY25" s="373">
        <v>132.95286132071359</v>
      </c>
      <c r="BZ25" s="365">
        <v>138.41578502289519</v>
      </c>
    </row>
    <row r="26" spans="1:78" ht="26.25" customHeight="1" x14ac:dyDescent="0.35">
      <c r="A26" s="316"/>
      <c r="B26" s="119" t="s">
        <v>568</v>
      </c>
      <c r="C26" s="430"/>
      <c r="D26" s="364">
        <v>0</v>
      </c>
      <c r="E26" s="364">
        <v>0</v>
      </c>
      <c r="F26" s="364">
        <v>0</v>
      </c>
      <c r="G26" s="364">
        <v>0</v>
      </c>
      <c r="H26" s="364">
        <v>0</v>
      </c>
      <c r="I26" s="364">
        <v>0</v>
      </c>
      <c r="J26" s="364">
        <v>0</v>
      </c>
      <c r="K26" s="364">
        <v>0</v>
      </c>
      <c r="L26" s="364">
        <v>0</v>
      </c>
      <c r="M26" s="364">
        <v>0</v>
      </c>
      <c r="N26" s="364">
        <v>0</v>
      </c>
      <c r="O26" s="364">
        <v>0</v>
      </c>
      <c r="P26" s="364">
        <v>0</v>
      </c>
      <c r="Q26" s="364">
        <v>0</v>
      </c>
      <c r="R26" s="364">
        <v>0</v>
      </c>
      <c r="S26" s="364">
        <v>0</v>
      </c>
      <c r="T26" s="364">
        <v>0</v>
      </c>
      <c r="U26" s="364">
        <v>0</v>
      </c>
      <c r="V26" s="364">
        <v>0</v>
      </c>
      <c r="W26" s="364">
        <v>0</v>
      </c>
      <c r="X26" s="364">
        <v>0</v>
      </c>
      <c r="Y26" s="364">
        <v>0</v>
      </c>
      <c r="Z26" s="364">
        <v>0</v>
      </c>
      <c r="AA26" s="364">
        <v>0</v>
      </c>
      <c r="AB26" s="364">
        <v>0</v>
      </c>
      <c r="AC26" s="364">
        <v>0</v>
      </c>
      <c r="AD26" s="364">
        <v>0</v>
      </c>
      <c r="AE26" s="364">
        <v>0</v>
      </c>
      <c r="AF26" s="364">
        <v>0</v>
      </c>
      <c r="AG26" s="364">
        <v>0</v>
      </c>
      <c r="AH26" s="364">
        <v>0</v>
      </c>
      <c r="AI26" s="364">
        <v>0</v>
      </c>
      <c r="AJ26" s="364">
        <v>0</v>
      </c>
      <c r="AK26" s="364">
        <v>0</v>
      </c>
      <c r="AL26" s="364">
        <v>0</v>
      </c>
      <c r="AM26" s="364">
        <v>0</v>
      </c>
      <c r="AN26" s="364">
        <v>0</v>
      </c>
      <c r="AO26" s="364">
        <v>0</v>
      </c>
      <c r="AP26" s="364">
        <v>0</v>
      </c>
      <c r="AQ26" s="364">
        <v>0</v>
      </c>
      <c r="AR26" s="364">
        <v>0</v>
      </c>
      <c r="AS26" s="364">
        <v>0</v>
      </c>
      <c r="AT26" s="364">
        <v>0</v>
      </c>
      <c r="AU26" s="364">
        <v>0</v>
      </c>
      <c r="AV26" s="364">
        <v>0</v>
      </c>
      <c r="AW26" s="364">
        <v>0</v>
      </c>
      <c r="AX26" s="364">
        <v>0</v>
      </c>
      <c r="AY26" s="364">
        <v>0</v>
      </c>
      <c r="AZ26" s="364">
        <v>0</v>
      </c>
      <c r="BA26" s="364">
        <v>0</v>
      </c>
      <c r="BB26" s="364">
        <v>0</v>
      </c>
      <c r="BC26" s="364">
        <v>0</v>
      </c>
      <c r="BD26" s="364">
        <v>1986.5060881781276</v>
      </c>
      <c r="BE26" s="364">
        <v>2126.8293900611848</v>
      </c>
      <c r="BF26" s="364">
        <v>2227.3390302522539</v>
      </c>
      <c r="BG26" s="364">
        <v>2355.4714596804133</v>
      </c>
      <c r="BH26" s="364">
        <v>2471.1883079321306</v>
      </c>
      <c r="BI26" s="364">
        <v>2592.572180454968</v>
      </c>
      <c r="BJ26" s="364">
        <v>2684.6494303429868</v>
      </c>
      <c r="BK26" s="364">
        <v>2811.5460443874313</v>
      </c>
      <c r="BL26" s="364">
        <v>2949.2243514967622</v>
      </c>
      <c r="BM26" s="364">
        <v>3187.7340654418617</v>
      </c>
      <c r="BN26" s="364">
        <v>3428.5922553659129</v>
      </c>
      <c r="BO26" s="364">
        <v>3557.6670579197876</v>
      </c>
      <c r="BP26" s="364">
        <v>3741.277197200197</v>
      </c>
      <c r="BQ26" s="364">
        <v>3757.7006191137707</v>
      </c>
      <c r="BR26" s="364">
        <v>3913.6114890502631</v>
      </c>
      <c r="BS26" s="364">
        <v>3969.0212969758963</v>
      </c>
      <c r="BT26" s="364">
        <v>4015.0603033163125</v>
      </c>
      <c r="BU26" s="364">
        <v>4083.9532256979014</v>
      </c>
      <c r="BV26" s="364">
        <v>4182.4271928166781</v>
      </c>
      <c r="BW26" s="364">
        <v>4270.8003731514173</v>
      </c>
      <c r="BX26" s="373">
        <v>4323.3359282261017</v>
      </c>
      <c r="BY26" s="373">
        <v>4454.9120777938715</v>
      </c>
      <c r="BZ26" s="365">
        <v>4603.8884684506274</v>
      </c>
    </row>
    <row r="27" spans="1:78" ht="15.75" customHeight="1" thickBot="1" x14ac:dyDescent="0.4">
      <c r="A27" s="316"/>
      <c r="B27" s="531"/>
      <c r="C27" s="430"/>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73"/>
      <c r="BY27" s="373"/>
      <c r="BZ27" s="365"/>
    </row>
    <row r="28" spans="1:78" ht="39.75" customHeight="1" x14ac:dyDescent="0.35">
      <c r="A28" s="386"/>
      <c r="B28" s="374" t="s">
        <v>570</v>
      </c>
      <c r="C28" s="375"/>
      <c r="D28" s="376" t="s">
        <v>666</v>
      </c>
      <c r="E28" s="376" t="s">
        <v>667</v>
      </c>
      <c r="F28" s="376" t="s">
        <v>668</v>
      </c>
      <c r="G28" s="376" t="s">
        <v>669</v>
      </c>
      <c r="H28" s="376" t="s">
        <v>670</v>
      </c>
      <c r="I28" s="376" t="s">
        <v>671</v>
      </c>
      <c r="J28" s="376" t="s">
        <v>672</v>
      </c>
      <c r="K28" s="376" t="s">
        <v>673</v>
      </c>
      <c r="L28" s="376" t="s">
        <v>674</v>
      </c>
      <c r="M28" s="376" t="s">
        <v>675</v>
      </c>
      <c r="N28" s="376" t="s">
        <v>676</v>
      </c>
      <c r="O28" s="376" t="s">
        <v>677</v>
      </c>
      <c r="P28" s="376" t="s">
        <v>678</v>
      </c>
      <c r="Q28" s="376" t="s">
        <v>679</v>
      </c>
      <c r="R28" s="376" t="s">
        <v>680</v>
      </c>
      <c r="S28" s="376" t="s">
        <v>681</v>
      </c>
      <c r="T28" s="376" t="s">
        <v>682</v>
      </c>
      <c r="U28" s="376" t="s">
        <v>683</v>
      </c>
      <c r="V28" s="376" t="s">
        <v>684</v>
      </c>
      <c r="W28" s="376" t="s">
        <v>685</v>
      </c>
      <c r="X28" s="376" t="s">
        <v>686</v>
      </c>
      <c r="Y28" s="376" t="s">
        <v>687</v>
      </c>
      <c r="Z28" s="376" t="s">
        <v>688</v>
      </c>
      <c r="AA28" s="376" t="s">
        <v>689</v>
      </c>
      <c r="AB28" s="376" t="s">
        <v>690</v>
      </c>
      <c r="AC28" s="376" t="s">
        <v>691</v>
      </c>
      <c r="AD28" s="376" t="s">
        <v>692</v>
      </c>
      <c r="AE28" s="376" t="s">
        <v>693</v>
      </c>
      <c r="AF28" s="376" t="s">
        <v>694</v>
      </c>
      <c r="AG28" s="376" t="s">
        <v>695</v>
      </c>
      <c r="AH28" s="376" t="s">
        <v>696</v>
      </c>
      <c r="AI28" s="376" t="s">
        <v>697</v>
      </c>
      <c r="AJ28" s="376" t="s">
        <v>698</v>
      </c>
      <c r="AK28" s="376" t="s">
        <v>699</v>
      </c>
      <c r="AL28" s="376" t="s">
        <v>700</v>
      </c>
      <c r="AM28" s="376" t="s">
        <v>701</v>
      </c>
      <c r="AN28" s="376" t="s">
        <v>702</v>
      </c>
      <c r="AO28" s="376" t="s">
        <v>703</v>
      </c>
      <c r="AP28" s="376" t="s">
        <v>704</v>
      </c>
      <c r="AQ28" s="376" t="s">
        <v>705</v>
      </c>
      <c r="AR28" s="376" t="s">
        <v>706</v>
      </c>
      <c r="AS28" s="376" t="s">
        <v>707</v>
      </c>
      <c r="AT28" s="376" t="s">
        <v>708</v>
      </c>
      <c r="AU28" s="376" t="s">
        <v>709</v>
      </c>
      <c r="AV28" s="376" t="s">
        <v>710</v>
      </c>
      <c r="AW28" s="376" t="s">
        <v>711</v>
      </c>
      <c r="AX28" s="376" t="s">
        <v>712</v>
      </c>
      <c r="AY28" s="376" t="s">
        <v>713</v>
      </c>
      <c r="AZ28" s="376" t="s">
        <v>714</v>
      </c>
      <c r="BA28" s="376" t="s">
        <v>715</v>
      </c>
      <c r="BB28" s="376" t="s">
        <v>716</v>
      </c>
      <c r="BC28" s="376" t="s">
        <v>717</v>
      </c>
      <c r="BD28" s="376" t="s">
        <v>718</v>
      </c>
      <c r="BE28" s="376" t="s">
        <v>719</v>
      </c>
      <c r="BF28" s="376" t="s">
        <v>720</v>
      </c>
      <c r="BG28" s="376" t="s">
        <v>721</v>
      </c>
      <c r="BH28" s="376" t="s">
        <v>722</v>
      </c>
      <c r="BI28" s="376" t="s">
        <v>723</v>
      </c>
      <c r="BJ28" s="376" t="s">
        <v>724</v>
      </c>
      <c r="BK28" s="376" t="s">
        <v>725</v>
      </c>
      <c r="BL28" s="376" t="s">
        <v>726</v>
      </c>
      <c r="BM28" s="376" t="s">
        <v>727</v>
      </c>
      <c r="BN28" s="376" t="s">
        <v>728</v>
      </c>
      <c r="BO28" s="376" t="s">
        <v>729</v>
      </c>
      <c r="BP28" s="376" t="s">
        <v>730</v>
      </c>
      <c r="BQ28" s="376" t="s">
        <v>731</v>
      </c>
      <c r="BR28" s="376" t="s">
        <v>732</v>
      </c>
      <c r="BS28" s="376" t="s">
        <v>733</v>
      </c>
      <c r="BT28" s="376" t="s">
        <v>734</v>
      </c>
      <c r="BU28" s="376" t="s">
        <v>735</v>
      </c>
      <c r="BV28" s="376" t="s">
        <v>736</v>
      </c>
      <c r="BW28" s="376" t="s">
        <v>737</v>
      </c>
      <c r="BX28" s="376" t="s">
        <v>738</v>
      </c>
      <c r="BY28" s="376" t="s">
        <v>739</v>
      </c>
      <c r="BZ28" s="377" t="s">
        <v>740</v>
      </c>
    </row>
    <row r="29" spans="1:78" s="232" customFormat="1" ht="26.25" customHeight="1" x14ac:dyDescent="0.35">
      <c r="A29" s="426"/>
      <c r="B29" s="88" t="s">
        <v>571</v>
      </c>
      <c r="C29" s="358"/>
      <c r="D29" s="322"/>
      <c r="E29" s="322"/>
      <c r="F29" s="322"/>
      <c r="G29" s="322"/>
      <c r="H29" s="322"/>
      <c r="I29" s="322"/>
      <c r="J29" s="322"/>
      <c r="K29" s="322">
        <v>4621</v>
      </c>
      <c r="L29" s="322">
        <v>4729</v>
      </c>
      <c r="M29" s="322">
        <v>4832</v>
      </c>
      <c r="N29" s="322">
        <v>5412</v>
      </c>
      <c r="O29" s="322">
        <v>5541</v>
      </c>
      <c r="P29" s="322">
        <v>5661</v>
      </c>
      <c r="Q29" s="322">
        <v>5778</v>
      </c>
      <c r="R29" s="322">
        <v>5919</v>
      </c>
      <c r="S29" s="322">
        <v>5965</v>
      </c>
      <c r="T29" s="322">
        <v>6142</v>
      </c>
      <c r="U29" s="322">
        <v>6340</v>
      </c>
      <c r="V29" s="322">
        <v>6523</v>
      </c>
      <c r="W29" s="322">
        <v>6751</v>
      </c>
      <c r="X29" s="322">
        <v>6955</v>
      </c>
      <c r="Y29" s="322">
        <v>7151</v>
      </c>
      <c r="Z29" s="322">
        <v>7344</v>
      </c>
      <c r="AA29" s="322">
        <v>7495</v>
      </c>
      <c r="AB29" s="322">
        <v>7648</v>
      </c>
      <c r="AC29" s="322">
        <v>7803</v>
      </c>
      <c r="AD29" s="322">
        <v>7951</v>
      </c>
      <c r="AE29" s="322">
        <v>8128</v>
      </c>
      <c r="AF29" s="322">
        <v>8315</v>
      </c>
      <c r="AG29" s="322">
        <v>8436</v>
      </c>
      <c r="AH29" s="322">
        <v>8579</v>
      </c>
      <c r="AI29" s="322">
        <v>8727</v>
      </c>
      <c r="AJ29" s="322">
        <v>8895</v>
      </c>
      <c r="AK29" s="322">
        <v>9074</v>
      </c>
      <c r="AL29" s="322">
        <v>9164</v>
      </c>
      <c r="AM29" s="322">
        <v>9261</v>
      </c>
      <c r="AN29" s="322">
        <v>9298</v>
      </c>
      <c r="AO29" s="322">
        <v>9495</v>
      </c>
      <c r="AP29" s="322">
        <v>9627</v>
      </c>
      <c r="AQ29" s="322">
        <v>9700</v>
      </c>
      <c r="AR29" s="322">
        <v>9755</v>
      </c>
      <c r="AS29" s="322">
        <v>9755</v>
      </c>
      <c r="AT29" s="322">
        <v>9930</v>
      </c>
      <c r="AU29" s="322">
        <v>9990</v>
      </c>
      <c r="AV29" s="322">
        <v>10056</v>
      </c>
      <c r="AW29" s="322">
        <v>10061</v>
      </c>
      <c r="AX29" s="322">
        <v>10097</v>
      </c>
      <c r="AY29" s="322">
        <v>10384</v>
      </c>
      <c r="AZ29" s="322">
        <v>10536</v>
      </c>
      <c r="BA29" s="322">
        <v>10680</v>
      </c>
      <c r="BB29" s="322">
        <v>10782</v>
      </c>
      <c r="BC29" s="322">
        <v>10936</v>
      </c>
      <c r="BD29" s="322">
        <v>11004</v>
      </c>
      <c r="BE29" s="322">
        <v>11095</v>
      </c>
      <c r="BF29" s="322">
        <v>11195</v>
      </c>
      <c r="BG29" s="322">
        <v>11320</v>
      </c>
      <c r="BH29" s="322">
        <v>11477</v>
      </c>
      <c r="BI29" s="322">
        <v>11585</v>
      </c>
      <c r="BJ29" s="322">
        <v>11715</v>
      </c>
      <c r="BK29" s="322">
        <v>11938</v>
      </c>
      <c r="BL29" s="322">
        <v>12160</v>
      </c>
      <c r="BM29" s="322">
        <v>12410</v>
      </c>
      <c r="BN29" s="322">
        <v>12566</v>
      </c>
      <c r="BO29" s="322">
        <v>12667</v>
      </c>
      <c r="BP29" s="322">
        <v>12810</v>
      </c>
      <c r="BQ29" s="322">
        <v>12888</v>
      </c>
      <c r="BR29" s="322">
        <v>12958</v>
      </c>
      <c r="BS29" s="322">
        <v>12957</v>
      </c>
      <c r="BT29" s="322">
        <v>12930</v>
      </c>
      <c r="BU29" s="322">
        <v>12797</v>
      </c>
      <c r="BV29" s="322">
        <v>12698</v>
      </c>
      <c r="BW29" s="322">
        <v>12530</v>
      </c>
      <c r="BX29" s="187">
        <v>12431</v>
      </c>
      <c r="BY29" s="187">
        <v>12579</v>
      </c>
      <c r="BZ29" s="329">
        <v>12766</v>
      </c>
    </row>
    <row r="30" spans="1:78" ht="26.25" customHeight="1" x14ac:dyDescent="0.35">
      <c r="B30" s="119" t="s">
        <v>563</v>
      </c>
      <c r="K30" s="209">
        <f t="shared" ref="K30:BV30" si="9">K29-K37</f>
        <v>4621</v>
      </c>
      <c r="L30" s="209">
        <f t="shared" si="9"/>
        <v>4729</v>
      </c>
      <c r="M30" s="209">
        <f t="shared" si="9"/>
        <v>4832</v>
      </c>
      <c r="N30" s="209">
        <f t="shared" si="9"/>
        <v>5412</v>
      </c>
      <c r="O30" s="209">
        <f t="shared" si="9"/>
        <v>5541</v>
      </c>
      <c r="P30" s="209">
        <f t="shared" si="9"/>
        <v>5661</v>
      </c>
      <c r="Q30" s="209">
        <f t="shared" si="9"/>
        <v>5778</v>
      </c>
      <c r="R30" s="209">
        <f t="shared" si="9"/>
        <v>5919</v>
      </c>
      <c r="S30" s="209">
        <f t="shared" si="9"/>
        <v>5965</v>
      </c>
      <c r="T30" s="209">
        <f t="shared" si="9"/>
        <v>6142</v>
      </c>
      <c r="U30" s="209">
        <f t="shared" si="9"/>
        <v>6340</v>
      </c>
      <c r="V30" s="209">
        <f t="shared" si="9"/>
        <v>6523</v>
      </c>
      <c r="W30" s="209">
        <f t="shared" si="9"/>
        <v>6751</v>
      </c>
      <c r="X30" s="209">
        <f t="shared" si="9"/>
        <v>6955</v>
      </c>
      <c r="Y30" s="209">
        <f t="shared" si="9"/>
        <v>7151</v>
      </c>
      <c r="Z30" s="209">
        <f t="shared" si="9"/>
        <v>7344</v>
      </c>
      <c r="AA30" s="209">
        <f t="shared" si="9"/>
        <v>7365</v>
      </c>
      <c r="AB30" s="209">
        <f t="shared" si="9"/>
        <v>7525</v>
      </c>
      <c r="AC30" s="209">
        <f t="shared" si="9"/>
        <v>7693</v>
      </c>
      <c r="AD30" s="209">
        <f t="shared" si="9"/>
        <v>7853</v>
      </c>
      <c r="AE30" s="209">
        <f t="shared" si="9"/>
        <v>8035</v>
      </c>
      <c r="AF30" s="209">
        <f t="shared" si="9"/>
        <v>8236</v>
      </c>
      <c r="AG30" s="209">
        <f t="shared" si="9"/>
        <v>8364</v>
      </c>
      <c r="AH30" s="209">
        <f t="shared" si="9"/>
        <v>8516</v>
      </c>
      <c r="AI30" s="209">
        <f t="shared" si="9"/>
        <v>8672</v>
      </c>
      <c r="AJ30" s="209">
        <f t="shared" si="9"/>
        <v>8844</v>
      </c>
      <c r="AK30" s="209">
        <f t="shared" si="9"/>
        <v>9028</v>
      </c>
      <c r="AL30" s="209">
        <f t="shared" si="9"/>
        <v>9121</v>
      </c>
      <c r="AM30" s="209">
        <f t="shared" si="9"/>
        <v>9221</v>
      </c>
      <c r="AN30" s="209">
        <f t="shared" si="9"/>
        <v>9259</v>
      </c>
      <c r="AO30" s="209">
        <f t="shared" si="9"/>
        <v>9459</v>
      </c>
      <c r="AP30" s="209">
        <f t="shared" si="9"/>
        <v>9589</v>
      </c>
      <c r="AQ30" s="209">
        <f t="shared" si="9"/>
        <v>9663</v>
      </c>
      <c r="AR30" s="209">
        <f t="shared" si="9"/>
        <v>9719</v>
      </c>
      <c r="AS30" s="209">
        <f t="shared" si="9"/>
        <v>9720</v>
      </c>
      <c r="AT30" s="209">
        <f t="shared" si="9"/>
        <v>9898</v>
      </c>
      <c r="AU30" s="209">
        <f t="shared" si="9"/>
        <v>9959</v>
      </c>
      <c r="AV30" s="209">
        <f t="shared" si="9"/>
        <v>10027</v>
      </c>
      <c r="AW30" s="209">
        <f t="shared" si="9"/>
        <v>10033</v>
      </c>
      <c r="AX30" s="209">
        <f t="shared" si="9"/>
        <v>10070</v>
      </c>
      <c r="AY30" s="209">
        <f t="shared" si="9"/>
        <v>10356</v>
      </c>
      <c r="AZ30" s="209">
        <f t="shared" si="9"/>
        <v>10509</v>
      </c>
      <c r="BA30" s="209">
        <f t="shared" si="9"/>
        <v>10654</v>
      </c>
      <c r="BB30" s="209">
        <f t="shared" si="9"/>
        <v>10758</v>
      </c>
      <c r="BC30" s="209">
        <f t="shared" si="9"/>
        <v>10913</v>
      </c>
      <c r="BD30" s="209">
        <f t="shared" si="9"/>
        <v>10981</v>
      </c>
      <c r="BE30" s="209">
        <f t="shared" si="9"/>
        <v>11072</v>
      </c>
      <c r="BF30" s="209">
        <f t="shared" si="9"/>
        <v>11171</v>
      </c>
      <c r="BG30" s="209">
        <f t="shared" si="9"/>
        <v>11297</v>
      </c>
      <c r="BH30" s="209">
        <f t="shared" si="9"/>
        <v>11454</v>
      </c>
      <c r="BI30" s="209">
        <f t="shared" si="9"/>
        <v>11562</v>
      </c>
      <c r="BJ30" s="209">
        <f t="shared" si="9"/>
        <v>11692</v>
      </c>
      <c r="BK30" s="209">
        <f t="shared" si="9"/>
        <v>11913</v>
      </c>
      <c r="BL30" s="209">
        <f t="shared" si="9"/>
        <v>12134</v>
      </c>
      <c r="BM30" s="209">
        <f t="shared" si="9"/>
        <v>12382</v>
      </c>
      <c r="BN30" s="209">
        <f t="shared" si="9"/>
        <v>12537</v>
      </c>
      <c r="BO30" s="209">
        <f t="shared" si="9"/>
        <v>12634</v>
      </c>
      <c r="BP30" s="209">
        <f t="shared" si="9"/>
        <v>12775</v>
      </c>
      <c r="BQ30" s="209">
        <f t="shared" si="9"/>
        <v>12846</v>
      </c>
      <c r="BR30" s="209">
        <f t="shared" si="9"/>
        <v>12912</v>
      </c>
      <c r="BS30" s="209">
        <f t="shared" si="9"/>
        <v>12909</v>
      </c>
      <c r="BT30" s="209">
        <f t="shared" si="9"/>
        <v>12879</v>
      </c>
      <c r="BU30" s="209">
        <f t="shared" si="9"/>
        <v>12749</v>
      </c>
      <c r="BV30" s="209">
        <f t="shared" si="9"/>
        <v>12647</v>
      </c>
      <c r="BW30" s="209">
        <f>BW29-BW37</f>
        <v>12477</v>
      </c>
      <c r="BX30" s="210">
        <f>BX29-BX37</f>
        <v>12376</v>
      </c>
      <c r="BY30" s="210">
        <f>BY29-BY37</f>
        <v>12521</v>
      </c>
      <c r="BZ30" s="211">
        <f>BZ29-BZ37</f>
        <v>12706</v>
      </c>
    </row>
    <row r="31" spans="1:78" x14ac:dyDescent="0.35">
      <c r="B31" s="265" t="s">
        <v>564</v>
      </c>
      <c r="K31" s="209">
        <v>0</v>
      </c>
      <c r="L31" s="209">
        <v>0</v>
      </c>
      <c r="M31" s="209">
        <v>0</v>
      </c>
      <c r="N31" s="209">
        <v>0</v>
      </c>
      <c r="O31" s="209">
        <v>0</v>
      </c>
      <c r="P31" s="209">
        <v>0</v>
      </c>
      <c r="Q31" s="209">
        <v>0</v>
      </c>
      <c r="R31" s="209">
        <v>0</v>
      </c>
      <c r="S31" s="209">
        <v>0</v>
      </c>
      <c r="T31" s="209">
        <v>0</v>
      </c>
      <c r="U31" s="209">
        <v>0</v>
      </c>
      <c r="V31" s="209">
        <v>0</v>
      </c>
      <c r="W31" s="209">
        <v>0</v>
      </c>
      <c r="X31" s="209">
        <v>0</v>
      </c>
      <c r="Y31" s="209">
        <v>0</v>
      </c>
      <c r="Z31" s="209">
        <v>0</v>
      </c>
      <c r="AA31" s="209">
        <v>0</v>
      </c>
      <c r="AB31" s="209">
        <v>0</v>
      </c>
      <c r="AC31" s="209">
        <v>0</v>
      </c>
      <c r="AD31" s="209">
        <v>0</v>
      </c>
      <c r="AE31" s="209">
        <v>0</v>
      </c>
      <c r="AF31" s="209">
        <v>0</v>
      </c>
      <c r="AG31" s="209">
        <v>0</v>
      </c>
      <c r="AH31" s="209">
        <v>0</v>
      </c>
      <c r="AI31" s="209">
        <v>0</v>
      </c>
      <c r="AJ31" s="209">
        <v>0</v>
      </c>
      <c r="AK31" s="209">
        <v>0</v>
      </c>
      <c r="AL31" s="209">
        <v>0</v>
      </c>
      <c r="AM31" s="209">
        <v>0</v>
      </c>
      <c r="AN31" s="209">
        <v>0</v>
      </c>
      <c r="AO31" s="209">
        <v>0</v>
      </c>
      <c r="AP31" s="209">
        <v>0</v>
      </c>
      <c r="AQ31" s="209">
        <v>0</v>
      </c>
      <c r="AR31" s="209">
        <v>0</v>
      </c>
      <c r="AS31" s="209">
        <v>0</v>
      </c>
      <c r="AT31" s="209">
        <v>0</v>
      </c>
      <c r="AU31" s="209">
        <v>0</v>
      </c>
      <c r="AV31" s="209">
        <v>0</v>
      </c>
      <c r="AW31" s="209">
        <v>0</v>
      </c>
      <c r="AX31" s="209">
        <v>0</v>
      </c>
      <c r="AY31" s="209">
        <v>0</v>
      </c>
      <c r="AZ31" s="209">
        <v>0</v>
      </c>
      <c r="BA31" s="209">
        <v>0</v>
      </c>
      <c r="BB31" s="209">
        <v>0</v>
      </c>
      <c r="BC31" s="209">
        <v>0</v>
      </c>
      <c r="BD31" s="209">
        <v>10875</v>
      </c>
      <c r="BE31" s="209">
        <v>11018</v>
      </c>
      <c r="BF31" s="209">
        <v>11102</v>
      </c>
      <c r="BG31" s="209">
        <v>11231</v>
      </c>
      <c r="BH31" s="209">
        <v>11384</v>
      </c>
      <c r="BI31" s="209">
        <v>11492</v>
      </c>
      <c r="BJ31" s="209">
        <v>11617</v>
      </c>
      <c r="BK31" s="209">
        <v>11837</v>
      </c>
      <c r="BL31" s="209">
        <v>12053</v>
      </c>
      <c r="BM31" s="209">
        <v>12285</v>
      </c>
      <c r="BN31" s="209">
        <v>12460</v>
      </c>
      <c r="BO31" s="209">
        <v>12556</v>
      </c>
      <c r="BP31" s="209">
        <v>12737</v>
      </c>
      <c r="BQ31" s="209">
        <v>12814</v>
      </c>
      <c r="BR31" s="209">
        <v>12887</v>
      </c>
      <c r="BS31" s="209">
        <v>12890</v>
      </c>
      <c r="BT31" s="209">
        <v>12681</v>
      </c>
      <c r="BU31" s="209">
        <v>12143</v>
      </c>
      <c r="BV31" s="209">
        <v>11673</v>
      </c>
      <c r="BW31" s="209">
        <v>11199</v>
      </c>
      <c r="BX31" s="210">
        <v>10720</v>
      </c>
      <c r="BY31" s="210">
        <v>10246</v>
      </c>
      <c r="BZ31" s="211">
        <v>9777</v>
      </c>
    </row>
    <row r="32" spans="1:78" x14ac:dyDescent="0.35">
      <c r="B32" s="265" t="s">
        <v>269</v>
      </c>
      <c r="K32" s="209">
        <v>0</v>
      </c>
      <c r="L32" s="209">
        <v>0</v>
      </c>
      <c r="M32" s="209">
        <v>0</v>
      </c>
      <c r="N32" s="209">
        <v>0</v>
      </c>
      <c r="O32" s="209">
        <v>0</v>
      </c>
      <c r="P32" s="209">
        <v>0</v>
      </c>
      <c r="Q32" s="209">
        <v>0</v>
      </c>
      <c r="R32" s="209">
        <v>0</v>
      </c>
      <c r="S32" s="209">
        <v>0</v>
      </c>
      <c r="T32" s="209">
        <v>0</v>
      </c>
      <c r="U32" s="209">
        <v>0</v>
      </c>
      <c r="V32" s="209">
        <v>0</v>
      </c>
      <c r="W32" s="209">
        <v>0</v>
      </c>
      <c r="X32" s="209">
        <v>0</v>
      </c>
      <c r="Y32" s="209">
        <v>0</v>
      </c>
      <c r="Z32" s="209">
        <v>0</v>
      </c>
      <c r="AA32" s="209">
        <v>0</v>
      </c>
      <c r="AB32" s="209">
        <v>0</v>
      </c>
      <c r="AC32" s="209">
        <v>0</v>
      </c>
      <c r="AD32" s="209">
        <v>0</v>
      </c>
      <c r="AE32" s="209">
        <v>0</v>
      </c>
      <c r="AF32" s="209">
        <v>0</v>
      </c>
      <c r="AG32" s="209">
        <v>0</v>
      </c>
      <c r="AH32" s="209">
        <v>0</v>
      </c>
      <c r="AI32" s="209">
        <v>0</v>
      </c>
      <c r="AJ32" s="209">
        <v>0</v>
      </c>
      <c r="AK32" s="209">
        <v>0</v>
      </c>
      <c r="AL32" s="209">
        <v>0</v>
      </c>
      <c r="AM32" s="209">
        <v>0</v>
      </c>
      <c r="AN32" s="209">
        <v>0</v>
      </c>
      <c r="AO32" s="209">
        <v>0</v>
      </c>
      <c r="AP32" s="209">
        <v>0</v>
      </c>
      <c r="AQ32" s="209">
        <v>0</v>
      </c>
      <c r="AR32" s="209">
        <v>0</v>
      </c>
      <c r="AS32" s="209">
        <v>0</v>
      </c>
      <c r="AT32" s="209">
        <v>0</v>
      </c>
      <c r="AU32" s="209">
        <v>0</v>
      </c>
      <c r="AV32" s="209">
        <v>0</v>
      </c>
      <c r="AW32" s="209">
        <v>0</v>
      </c>
      <c r="AX32" s="209">
        <v>0</v>
      </c>
      <c r="AY32" s="209">
        <v>0</v>
      </c>
      <c r="AZ32" s="209">
        <v>0</v>
      </c>
      <c r="BA32" s="209">
        <v>0</v>
      </c>
      <c r="BB32" s="209">
        <v>0</v>
      </c>
      <c r="BC32" s="209">
        <v>0</v>
      </c>
      <c r="BD32" s="209">
        <v>8670</v>
      </c>
      <c r="BE32" s="209">
        <v>8834</v>
      </c>
      <c r="BF32" s="209">
        <v>8961</v>
      </c>
      <c r="BG32" s="209">
        <v>9117</v>
      </c>
      <c r="BH32" s="209">
        <v>9296</v>
      </c>
      <c r="BI32" s="209">
        <v>9439</v>
      </c>
      <c r="BJ32" s="209">
        <v>9594</v>
      </c>
      <c r="BK32" s="209">
        <v>9842</v>
      </c>
      <c r="BL32" s="209">
        <v>10087</v>
      </c>
      <c r="BM32" s="209">
        <v>10358</v>
      </c>
      <c r="BN32" s="209">
        <v>10563</v>
      </c>
      <c r="BO32" s="209">
        <v>10702</v>
      </c>
      <c r="BP32" s="209">
        <v>10874</v>
      </c>
      <c r="BQ32" s="209">
        <v>10984</v>
      </c>
      <c r="BR32" s="209">
        <v>11096</v>
      </c>
      <c r="BS32" s="209">
        <v>11145</v>
      </c>
      <c r="BT32" s="209">
        <v>10995</v>
      </c>
      <c r="BU32" s="209">
        <v>10569</v>
      </c>
      <c r="BV32" s="209">
        <v>10190</v>
      </c>
      <c r="BW32" s="209">
        <v>9812</v>
      </c>
      <c r="BX32" s="210">
        <v>9429</v>
      </c>
      <c r="BY32" s="210">
        <v>9047</v>
      </c>
      <c r="BZ32" s="211">
        <v>8663</v>
      </c>
    </row>
    <row r="33" spans="1:78" x14ac:dyDescent="0.35">
      <c r="B33" s="265" t="s">
        <v>565</v>
      </c>
      <c r="BJ33" s="209">
        <v>8</v>
      </c>
      <c r="BK33" s="209">
        <v>24</v>
      </c>
      <c r="BL33" s="209">
        <v>46</v>
      </c>
      <c r="BM33" s="209">
        <v>58</v>
      </c>
      <c r="BN33" s="209">
        <v>66</v>
      </c>
      <c r="BO33" s="209">
        <v>59</v>
      </c>
      <c r="BP33" s="209">
        <v>56</v>
      </c>
      <c r="BQ33" s="209">
        <v>56</v>
      </c>
      <c r="BR33" s="209">
        <v>50</v>
      </c>
      <c r="BS33" s="209">
        <v>47</v>
      </c>
      <c r="BT33" s="209">
        <v>49</v>
      </c>
      <c r="BU33" s="209">
        <v>44</v>
      </c>
      <c r="BV33" s="209">
        <v>30</v>
      </c>
      <c r="BW33" s="209">
        <v>20</v>
      </c>
      <c r="BX33" s="210">
        <v>14</v>
      </c>
      <c r="BY33" s="210">
        <v>10</v>
      </c>
      <c r="BZ33" s="211">
        <v>6</v>
      </c>
    </row>
    <row r="34" spans="1:78" x14ac:dyDescent="0.35">
      <c r="A34" s="316"/>
      <c r="B34" s="265" t="s">
        <v>566</v>
      </c>
      <c r="K34" s="209">
        <v>0</v>
      </c>
      <c r="L34" s="209">
        <v>0</v>
      </c>
      <c r="M34" s="209">
        <v>0</v>
      </c>
      <c r="N34" s="209">
        <v>0</v>
      </c>
      <c r="O34" s="209">
        <v>0</v>
      </c>
      <c r="P34" s="209">
        <v>0</v>
      </c>
      <c r="Q34" s="209">
        <v>0</v>
      </c>
      <c r="R34" s="209">
        <v>0</v>
      </c>
      <c r="S34" s="209">
        <v>0</v>
      </c>
      <c r="T34" s="209">
        <v>0</v>
      </c>
      <c r="U34" s="209">
        <v>0</v>
      </c>
      <c r="V34" s="209">
        <v>0</v>
      </c>
      <c r="W34" s="209">
        <v>0</v>
      </c>
      <c r="X34" s="209">
        <v>0</v>
      </c>
      <c r="Y34" s="209">
        <v>0</v>
      </c>
      <c r="Z34" s="209">
        <v>0</v>
      </c>
      <c r="AA34" s="209">
        <v>0</v>
      </c>
      <c r="AB34" s="209">
        <v>0</v>
      </c>
      <c r="AC34" s="209">
        <v>0</v>
      </c>
      <c r="AD34" s="209">
        <v>0</v>
      </c>
      <c r="AE34" s="209">
        <v>0</v>
      </c>
      <c r="AF34" s="209">
        <v>0</v>
      </c>
      <c r="AG34" s="209">
        <v>0</v>
      </c>
      <c r="AH34" s="209">
        <v>0</v>
      </c>
      <c r="AI34" s="209">
        <v>80</v>
      </c>
      <c r="AJ34" s="209">
        <v>276</v>
      </c>
      <c r="AK34" s="209">
        <v>476</v>
      </c>
      <c r="AL34" s="209">
        <v>658</v>
      </c>
      <c r="AM34" s="209">
        <v>882</v>
      </c>
      <c r="AN34" s="209">
        <v>1009</v>
      </c>
      <c r="AO34" s="209">
        <v>1434</v>
      </c>
      <c r="AP34" s="209">
        <v>1786</v>
      </c>
      <c r="AQ34" s="209">
        <v>2077</v>
      </c>
      <c r="AR34" s="209">
        <v>2382</v>
      </c>
      <c r="AS34" s="209">
        <v>2515</v>
      </c>
      <c r="AT34" s="209">
        <v>3044</v>
      </c>
      <c r="AU34" s="209">
        <v>3349</v>
      </c>
      <c r="AV34" s="209">
        <v>3642</v>
      </c>
      <c r="AW34" s="209">
        <v>3925</v>
      </c>
      <c r="AX34" s="209">
        <v>4219</v>
      </c>
      <c r="AY34" s="209">
        <v>4552</v>
      </c>
      <c r="AZ34" s="209">
        <v>4927</v>
      </c>
      <c r="BA34" s="209">
        <v>5280</v>
      </c>
      <c r="BB34" s="209">
        <v>5615</v>
      </c>
      <c r="BC34" s="209">
        <v>5947</v>
      </c>
      <c r="BD34" s="209">
        <v>6276</v>
      </c>
      <c r="BE34" s="209">
        <v>6589</v>
      </c>
      <c r="BF34" s="209">
        <v>6851</v>
      </c>
      <c r="BG34" s="209">
        <v>7122</v>
      </c>
      <c r="BH34" s="209">
        <v>7425</v>
      </c>
      <c r="BI34" s="209">
        <v>7700</v>
      </c>
      <c r="BJ34" s="209">
        <v>7963</v>
      </c>
      <c r="BK34" s="209">
        <v>8324</v>
      </c>
      <c r="BL34" s="209">
        <v>8673</v>
      </c>
      <c r="BM34" s="209">
        <v>9052</v>
      </c>
      <c r="BN34" s="209">
        <v>9320</v>
      </c>
      <c r="BO34" s="209">
        <v>9549</v>
      </c>
      <c r="BP34" s="209">
        <v>9848</v>
      </c>
      <c r="BQ34" s="209">
        <v>10021</v>
      </c>
      <c r="BR34" s="209">
        <v>10207</v>
      </c>
      <c r="BS34" s="209">
        <v>10335</v>
      </c>
      <c r="BT34" s="209">
        <v>10250</v>
      </c>
      <c r="BU34" s="209">
        <v>9875</v>
      </c>
      <c r="BV34" s="209">
        <v>9556</v>
      </c>
      <c r="BW34" s="209">
        <v>9226</v>
      </c>
      <c r="BX34" s="210">
        <v>8889</v>
      </c>
      <c r="BY34" s="210">
        <v>8544</v>
      </c>
      <c r="BZ34" s="211">
        <v>8201</v>
      </c>
    </row>
    <row r="35" spans="1:78" x14ac:dyDescent="0.35">
      <c r="A35" s="316"/>
      <c r="B35" s="265" t="s">
        <v>271</v>
      </c>
      <c r="BT35" s="209">
        <v>196</v>
      </c>
      <c r="BU35" s="209">
        <v>593</v>
      </c>
      <c r="BV35" s="209">
        <v>969</v>
      </c>
      <c r="BW35" s="209">
        <v>1278</v>
      </c>
      <c r="BX35" s="210">
        <v>1661</v>
      </c>
      <c r="BY35" s="210">
        <v>2287</v>
      </c>
      <c r="BZ35" s="211">
        <v>2947</v>
      </c>
    </row>
    <row r="36" spans="1:78" x14ac:dyDescent="0.35">
      <c r="A36" s="316"/>
      <c r="B36" s="265" t="s">
        <v>272</v>
      </c>
      <c r="BT36" s="209">
        <v>59</v>
      </c>
      <c r="BU36" s="209">
        <v>177</v>
      </c>
      <c r="BV36" s="209">
        <v>289</v>
      </c>
      <c r="BW36" s="209">
        <v>371</v>
      </c>
      <c r="BX36" s="210">
        <v>459</v>
      </c>
      <c r="BY36" s="210">
        <v>601</v>
      </c>
      <c r="BZ36" s="211">
        <v>746</v>
      </c>
    </row>
    <row r="37" spans="1:78" x14ac:dyDescent="0.35">
      <c r="A37" s="316"/>
      <c r="B37" s="530" t="s">
        <v>572</v>
      </c>
      <c r="K37" s="209">
        <v>0</v>
      </c>
      <c r="L37" s="209">
        <v>0</v>
      </c>
      <c r="M37" s="209">
        <v>0</v>
      </c>
      <c r="N37" s="209">
        <v>0</v>
      </c>
      <c r="O37" s="209">
        <v>0</v>
      </c>
      <c r="P37" s="209">
        <v>0</v>
      </c>
      <c r="Q37" s="209">
        <v>0</v>
      </c>
      <c r="R37" s="209">
        <v>0</v>
      </c>
      <c r="S37" s="209">
        <v>0</v>
      </c>
      <c r="T37" s="209">
        <v>0</v>
      </c>
      <c r="U37" s="209">
        <v>0</v>
      </c>
      <c r="V37" s="209">
        <v>0</v>
      </c>
      <c r="W37" s="209">
        <v>0</v>
      </c>
      <c r="X37" s="209">
        <v>0</v>
      </c>
      <c r="Y37" s="209">
        <v>0</v>
      </c>
      <c r="Z37" s="209">
        <v>0</v>
      </c>
      <c r="AA37" s="209">
        <v>130</v>
      </c>
      <c r="AB37" s="209">
        <v>123</v>
      </c>
      <c r="AC37" s="209">
        <v>110</v>
      </c>
      <c r="AD37" s="209">
        <v>98</v>
      </c>
      <c r="AE37" s="209">
        <v>93</v>
      </c>
      <c r="AF37" s="209">
        <v>79</v>
      </c>
      <c r="AG37" s="209">
        <v>72</v>
      </c>
      <c r="AH37" s="209">
        <v>63</v>
      </c>
      <c r="AI37" s="209">
        <v>55</v>
      </c>
      <c r="AJ37" s="209">
        <v>51</v>
      </c>
      <c r="AK37" s="209">
        <v>46</v>
      </c>
      <c r="AL37" s="209">
        <v>43</v>
      </c>
      <c r="AM37" s="209">
        <v>40</v>
      </c>
      <c r="AN37" s="209">
        <v>39</v>
      </c>
      <c r="AO37" s="209">
        <v>36</v>
      </c>
      <c r="AP37" s="209">
        <v>38</v>
      </c>
      <c r="AQ37" s="209">
        <v>37</v>
      </c>
      <c r="AR37" s="209">
        <v>36</v>
      </c>
      <c r="AS37" s="209">
        <v>35</v>
      </c>
      <c r="AT37" s="209">
        <v>32</v>
      </c>
      <c r="AU37" s="209">
        <v>31</v>
      </c>
      <c r="AV37" s="209">
        <v>29</v>
      </c>
      <c r="AW37" s="209">
        <v>28</v>
      </c>
      <c r="AX37" s="209">
        <v>27</v>
      </c>
      <c r="AY37" s="209">
        <v>28</v>
      </c>
      <c r="AZ37" s="209">
        <v>27</v>
      </c>
      <c r="BA37" s="209">
        <v>26</v>
      </c>
      <c r="BB37" s="209">
        <v>24</v>
      </c>
      <c r="BC37" s="209">
        <v>23</v>
      </c>
      <c r="BD37" s="209">
        <v>23</v>
      </c>
      <c r="BE37" s="209">
        <v>23</v>
      </c>
      <c r="BF37" s="209">
        <v>24</v>
      </c>
      <c r="BG37" s="209">
        <v>23</v>
      </c>
      <c r="BH37" s="209">
        <v>23</v>
      </c>
      <c r="BI37" s="209">
        <v>23</v>
      </c>
      <c r="BJ37" s="209">
        <v>23</v>
      </c>
      <c r="BK37" s="209">
        <v>25</v>
      </c>
      <c r="BL37" s="209">
        <v>26</v>
      </c>
      <c r="BM37" s="209">
        <v>28</v>
      </c>
      <c r="BN37" s="209">
        <v>29</v>
      </c>
      <c r="BO37" s="209">
        <v>33</v>
      </c>
      <c r="BP37" s="209">
        <v>35</v>
      </c>
      <c r="BQ37" s="209">
        <v>42</v>
      </c>
      <c r="BR37" s="209">
        <v>46</v>
      </c>
      <c r="BS37" s="209">
        <v>48</v>
      </c>
      <c r="BT37" s="209">
        <v>51</v>
      </c>
      <c r="BU37" s="209">
        <v>48</v>
      </c>
      <c r="BV37" s="209">
        <v>51</v>
      </c>
      <c r="BW37" s="209">
        <v>53</v>
      </c>
      <c r="BX37" s="210">
        <v>55</v>
      </c>
      <c r="BY37" s="210">
        <v>58</v>
      </c>
      <c r="BZ37" s="211">
        <v>60</v>
      </c>
    </row>
    <row r="38" spans="1:78" ht="26.25" customHeight="1" x14ac:dyDescent="0.35">
      <c r="A38" s="316"/>
      <c r="B38" s="530" t="s">
        <v>568</v>
      </c>
      <c r="K38" s="209">
        <v>0</v>
      </c>
      <c r="L38" s="209">
        <v>0</v>
      </c>
      <c r="M38" s="209">
        <v>0</v>
      </c>
      <c r="N38" s="209">
        <v>0</v>
      </c>
      <c r="O38" s="209">
        <v>0</v>
      </c>
      <c r="P38" s="209">
        <v>0</v>
      </c>
      <c r="Q38" s="209">
        <v>0</v>
      </c>
      <c r="R38" s="209">
        <v>0</v>
      </c>
      <c r="S38" s="209">
        <v>0</v>
      </c>
      <c r="T38" s="209">
        <v>0</v>
      </c>
      <c r="U38" s="209">
        <v>0</v>
      </c>
      <c r="V38" s="209">
        <v>0</v>
      </c>
      <c r="W38" s="209">
        <v>0</v>
      </c>
      <c r="X38" s="209">
        <v>0</v>
      </c>
      <c r="Y38" s="209">
        <v>0</v>
      </c>
      <c r="Z38" s="209">
        <v>0</v>
      </c>
      <c r="AA38" s="209">
        <v>0</v>
      </c>
      <c r="AB38" s="209">
        <v>0</v>
      </c>
      <c r="AC38" s="209">
        <v>0</v>
      </c>
      <c r="AD38" s="209">
        <v>0</v>
      </c>
      <c r="AE38" s="209">
        <v>0</v>
      </c>
      <c r="AF38" s="209">
        <v>0</v>
      </c>
      <c r="AG38" s="209">
        <v>0</v>
      </c>
      <c r="AH38" s="209">
        <v>0</v>
      </c>
      <c r="AI38" s="209">
        <v>0</v>
      </c>
      <c r="AJ38" s="209">
        <v>0</v>
      </c>
      <c r="AK38" s="209">
        <v>0</v>
      </c>
      <c r="AL38" s="209">
        <v>0</v>
      </c>
      <c r="AM38" s="209">
        <v>0</v>
      </c>
      <c r="AN38" s="209">
        <v>0</v>
      </c>
      <c r="AO38" s="209">
        <v>0</v>
      </c>
      <c r="AP38" s="209">
        <v>0</v>
      </c>
      <c r="AQ38" s="209">
        <v>0</v>
      </c>
      <c r="AR38" s="209">
        <v>0</v>
      </c>
      <c r="AS38" s="209">
        <v>0</v>
      </c>
      <c r="AT38" s="209">
        <v>0</v>
      </c>
      <c r="AU38" s="209">
        <v>0</v>
      </c>
      <c r="AV38" s="209">
        <v>0</v>
      </c>
      <c r="AW38" s="209">
        <v>0</v>
      </c>
      <c r="AX38" s="209">
        <v>0</v>
      </c>
      <c r="AY38" s="209">
        <v>721</v>
      </c>
      <c r="AZ38" s="209">
        <v>752</v>
      </c>
      <c r="BA38" s="209">
        <v>781</v>
      </c>
      <c r="BB38" s="209">
        <v>805</v>
      </c>
      <c r="BC38" s="209">
        <v>833</v>
      </c>
      <c r="BD38" s="209">
        <v>864</v>
      </c>
      <c r="BE38" s="209">
        <v>889</v>
      </c>
      <c r="BF38" s="209">
        <v>923</v>
      </c>
      <c r="BG38" s="209">
        <v>957</v>
      </c>
      <c r="BH38" s="209">
        <v>991</v>
      </c>
      <c r="BI38" s="209">
        <v>1015</v>
      </c>
      <c r="BJ38" s="209">
        <v>1046</v>
      </c>
      <c r="BK38" s="209">
        <v>1079</v>
      </c>
      <c r="BL38" s="209">
        <v>1109</v>
      </c>
      <c r="BM38" s="209">
        <v>1139</v>
      </c>
      <c r="BN38" s="209">
        <v>1165</v>
      </c>
      <c r="BO38" s="209">
        <v>1180</v>
      </c>
      <c r="BP38" s="209">
        <v>1195</v>
      </c>
      <c r="BQ38" s="209">
        <v>1209</v>
      </c>
      <c r="BR38" s="209">
        <v>1219</v>
      </c>
      <c r="BS38" s="209">
        <v>1219</v>
      </c>
      <c r="BT38" s="209">
        <v>1216</v>
      </c>
      <c r="BU38" s="209">
        <v>1198</v>
      </c>
      <c r="BV38" s="209">
        <v>1186</v>
      </c>
      <c r="BW38" s="209">
        <v>1169</v>
      </c>
      <c r="BX38" s="210">
        <v>1155</v>
      </c>
      <c r="BY38" s="210">
        <v>1157</v>
      </c>
      <c r="BZ38" s="211">
        <v>1162</v>
      </c>
    </row>
    <row r="39" spans="1:78" ht="15.75" customHeight="1" thickBot="1" x14ac:dyDescent="0.4">
      <c r="A39" s="353"/>
      <c r="B39" s="354"/>
      <c r="C39" s="353"/>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6"/>
      <c r="AV39" s="526"/>
      <c r="AW39" s="526"/>
      <c r="AX39" s="526"/>
      <c r="AY39" s="526"/>
      <c r="AZ39" s="526"/>
      <c r="BA39" s="526"/>
      <c r="BB39" s="526"/>
      <c r="BC39" s="526"/>
      <c r="BD39" s="526"/>
      <c r="BE39" s="526"/>
      <c r="BF39" s="526"/>
      <c r="BG39" s="526"/>
      <c r="BH39" s="526"/>
      <c r="BI39" s="526"/>
      <c r="BJ39" s="526"/>
      <c r="BK39" s="526"/>
      <c r="BL39" s="526"/>
      <c r="BM39" s="526"/>
      <c r="BN39" s="526"/>
      <c r="BO39" s="526"/>
      <c r="BP39" s="526"/>
      <c r="BQ39" s="526"/>
      <c r="BR39" s="526"/>
      <c r="BS39" s="526"/>
      <c r="BT39" s="526"/>
      <c r="BU39" s="526"/>
      <c r="BV39" s="526"/>
      <c r="BW39" s="534"/>
      <c r="BX39" s="534"/>
      <c r="BY39" s="534"/>
      <c r="BZ39" s="53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40"/>
  <sheetViews>
    <sheetView zoomScale="70" zoomScaleNormal="70" workbookViewId="0">
      <pane xSplit="3" ySplit="4" topLeftCell="X5" activePane="bottomRight" state="frozen"/>
      <selection activeCell="A22" sqref="A22"/>
      <selection pane="topRight" activeCell="A22" sqref="A22"/>
      <selection pane="bottomLeft" activeCell="A22" sqref="A22"/>
      <selection pane="bottomRight" activeCell="B14" sqref="B14"/>
    </sheetView>
  </sheetViews>
  <sheetFormatPr defaultColWidth="9.08984375" defaultRowHeight="15.5" x14ac:dyDescent="0.35"/>
  <cols>
    <col min="1" max="1" width="23.08984375" style="44" bestFit="1" customWidth="1"/>
    <col min="2" max="2" width="75.7265625" style="44" customWidth="1"/>
    <col min="3" max="3" width="25.7265625" style="44" customWidth="1"/>
    <col min="4" max="29" width="12.7265625" style="44" customWidth="1"/>
    <col min="30" max="31" width="12.81640625" style="44" customWidth="1"/>
    <col min="32" max="16384" width="9.08984375" style="44"/>
  </cols>
  <sheetData>
    <row r="1" spans="1:31" s="39" customFormat="1" ht="25.15" customHeight="1" thickBot="1" x14ac:dyDescent="0.3">
      <c r="A1" s="36" t="s">
        <v>42</v>
      </c>
      <c r="B1" s="37" t="s">
        <v>71</v>
      </c>
      <c r="C1" s="36"/>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row>
    <row r="2" spans="1:31" ht="33" customHeight="1" x14ac:dyDescent="0.35">
      <c r="A2" s="40" t="s">
        <v>588</v>
      </c>
      <c r="B2" s="16" t="s">
        <v>72</v>
      </c>
      <c r="C2" s="41"/>
      <c r="D2" s="42" t="s">
        <v>589</v>
      </c>
      <c r="E2" s="42" t="s">
        <v>590</v>
      </c>
      <c r="F2" s="42" t="s">
        <v>591</v>
      </c>
      <c r="G2" s="42" t="s">
        <v>592</v>
      </c>
      <c r="H2" s="42" t="s">
        <v>593</v>
      </c>
      <c r="I2" s="42" t="s">
        <v>594</v>
      </c>
      <c r="J2" s="42" t="s">
        <v>595</v>
      </c>
      <c r="K2" s="42" t="s">
        <v>596</v>
      </c>
      <c r="L2" s="42" t="s">
        <v>597</v>
      </c>
      <c r="M2" s="42" t="s">
        <v>598</v>
      </c>
      <c r="N2" s="42" t="s">
        <v>599</v>
      </c>
      <c r="O2" s="42" t="s">
        <v>600</v>
      </c>
      <c r="P2" s="42" t="s">
        <v>601</v>
      </c>
      <c r="Q2" s="42" t="s">
        <v>602</v>
      </c>
      <c r="R2" s="42" t="s">
        <v>603</v>
      </c>
      <c r="S2" s="42" t="s">
        <v>604</v>
      </c>
      <c r="T2" s="42" t="s">
        <v>605</v>
      </c>
      <c r="U2" s="42" t="s">
        <v>606</v>
      </c>
      <c r="V2" s="42" t="s">
        <v>607</v>
      </c>
      <c r="W2" s="42" t="s">
        <v>608</v>
      </c>
      <c r="X2" s="42" t="s">
        <v>609</v>
      </c>
      <c r="Y2" s="42" t="s">
        <v>610</v>
      </c>
      <c r="Z2" s="42" t="s">
        <v>611</v>
      </c>
      <c r="AA2" s="42" t="s">
        <v>612</v>
      </c>
      <c r="AB2" s="42" t="s">
        <v>613</v>
      </c>
      <c r="AC2" s="42" t="s">
        <v>614</v>
      </c>
      <c r="AD2" s="42" t="s">
        <v>615</v>
      </c>
      <c r="AE2" s="43" t="s">
        <v>616</v>
      </c>
    </row>
    <row r="3" spans="1:31" s="49" customFormat="1" x14ac:dyDescent="0.35">
      <c r="A3" s="45">
        <v>2018</v>
      </c>
      <c r="B3" s="19" t="s">
        <v>73</v>
      </c>
      <c r="C3" s="46"/>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618</v>
      </c>
      <c r="AA3" s="47" t="s">
        <v>618</v>
      </c>
      <c r="AB3" s="47" t="s">
        <v>618</v>
      </c>
      <c r="AC3" s="47" t="s">
        <v>618</v>
      </c>
      <c r="AD3" s="47" t="s">
        <v>618</v>
      </c>
      <c r="AE3" s="48" t="s">
        <v>618</v>
      </c>
    </row>
    <row r="4" spans="1:31" x14ac:dyDescent="0.35">
      <c r="A4" s="50"/>
      <c r="B4" s="19" t="s">
        <v>74</v>
      </c>
      <c r="C4" s="51"/>
      <c r="D4" s="52"/>
      <c r="E4" s="52"/>
      <c r="F4" s="52"/>
      <c r="G4" s="52"/>
      <c r="H4" s="52"/>
      <c r="I4" s="52"/>
      <c r="J4" s="52"/>
      <c r="K4" s="52"/>
      <c r="L4" s="52"/>
      <c r="M4" s="52"/>
      <c r="N4" s="52"/>
      <c r="O4" s="52"/>
      <c r="P4" s="52"/>
      <c r="Q4" s="52"/>
      <c r="R4" s="52"/>
      <c r="S4" s="52"/>
      <c r="T4" s="52"/>
      <c r="U4" s="52"/>
      <c r="V4" s="52"/>
      <c r="W4" s="52"/>
      <c r="X4" s="52"/>
      <c r="Y4" s="53"/>
      <c r="Z4" s="53"/>
      <c r="AA4" s="53"/>
      <c r="AB4" s="53"/>
      <c r="AC4" s="53"/>
      <c r="AD4" s="53"/>
      <c r="AE4" s="54"/>
    </row>
    <row r="5" spans="1:31" ht="39" customHeight="1" x14ac:dyDescent="0.35">
      <c r="A5" s="55"/>
      <c r="B5" s="56" t="s">
        <v>75</v>
      </c>
      <c r="C5" s="51"/>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4"/>
    </row>
    <row r="6" spans="1:31" x14ac:dyDescent="0.35">
      <c r="A6" s="55"/>
      <c r="B6" s="57" t="s">
        <v>76</v>
      </c>
      <c r="C6" s="51"/>
      <c r="D6" s="58"/>
      <c r="E6" s="59">
        <f>SUM(E7:E13)</f>
        <v>51.622084040333228</v>
      </c>
      <c r="F6" s="59">
        <f t="shared" ref="F6:AC6" si="0">SUM(F7:F13)</f>
        <v>50.009977125794919</v>
      </c>
      <c r="G6" s="59">
        <f t="shared" si="0"/>
        <v>50.98984533457768</v>
      </c>
      <c r="H6" s="59">
        <f t="shared" si="0"/>
        <v>53.972551807672602</v>
      </c>
      <c r="I6" s="59">
        <f t="shared" si="0"/>
        <v>58.659853022719595</v>
      </c>
      <c r="J6" s="59">
        <f t="shared" si="0"/>
        <v>62.48273957275827</v>
      </c>
      <c r="K6" s="59">
        <f t="shared" si="0"/>
        <v>66.353037642187914</v>
      </c>
      <c r="L6" s="59">
        <f t="shared" si="0"/>
        <v>75.860724302646474</v>
      </c>
      <c r="M6" s="59">
        <f t="shared" si="0"/>
        <v>82.067054541575217</v>
      </c>
      <c r="N6" s="59">
        <f t="shared" si="0"/>
        <v>85.735102108335752</v>
      </c>
      <c r="O6" s="59">
        <f t="shared" si="0"/>
        <v>87.964124233385704</v>
      </c>
      <c r="P6" s="59">
        <f t="shared" si="0"/>
        <v>92.968407419709152</v>
      </c>
      <c r="Q6" s="59">
        <f t="shared" si="0"/>
        <v>102.21952500021142</v>
      </c>
      <c r="R6" s="59">
        <f t="shared" si="0"/>
        <v>110.11518095774294</v>
      </c>
      <c r="S6" s="59">
        <f t="shared" si="0"/>
        <v>113.74570530055351</v>
      </c>
      <c r="T6" s="59">
        <f t="shared" si="0"/>
        <v>115.12790591792822</v>
      </c>
      <c r="U6" s="59">
        <f t="shared" si="0"/>
        <v>116.60660043385201</v>
      </c>
      <c r="V6" s="59">
        <f t="shared" si="0"/>
        <v>116.13745279007941</v>
      </c>
      <c r="W6" s="59">
        <f t="shared" si="0"/>
        <v>119.11592371224091</v>
      </c>
      <c r="X6" s="59">
        <f t="shared" si="0"/>
        <v>119.89767000120004</v>
      </c>
      <c r="Y6" s="59">
        <f t="shared" si="0"/>
        <v>118.80575436748295</v>
      </c>
      <c r="Z6" s="59">
        <f t="shared" si="0"/>
        <v>118.50199123531928</v>
      </c>
      <c r="AA6" s="59">
        <f t="shared" si="0"/>
        <v>120.68167850106757</v>
      </c>
      <c r="AB6" s="59">
        <f t="shared" si="0"/>
        <v>121.89554680935277</v>
      </c>
      <c r="AC6" s="59">
        <f t="shared" si="0"/>
        <v>123.08843525727242</v>
      </c>
      <c r="AD6" s="59">
        <f>SUM(AD7:AD13)</f>
        <v>125.60560759717492</v>
      </c>
      <c r="AE6" s="60">
        <f>SUM(AE7:AE13)</f>
        <v>128.53828429870455</v>
      </c>
    </row>
    <row r="7" spans="1:31" x14ac:dyDescent="0.35">
      <c r="A7" s="55"/>
      <c r="B7" s="61" t="s">
        <v>77</v>
      </c>
      <c r="C7" s="51"/>
      <c r="D7" s="58"/>
      <c r="E7" s="58">
        <v>49.522258040333227</v>
      </c>
      <c r="F7" s="58">
        <v>47.94075612579492</v>
      </c>
      <c r="G7" s="58">
        <v>48.817721334577683</v>
      </c>
      <c r="H7" s="58">
        <v>50.5854988076726</v>
      </c>
      <c r="I7" s="58">
        <v>51.883424022719595</v>
      </c>
      <c r="J7" s="58">
        <v>54.365118981839004</v>
      </c>
      <c r="K7" s="58">
        <v>57.195018619281669</v>
      </c>
      <c r="L7" s="58">
        <v>50.662741000452883</v>
      </c>
      <c r="M7" s="58">
        <v>54.10067754659589</v>
      </c>
      <c r="N7" s="58">
        <v>55.674895839882012</v>
      </c>
      <c r="O7" s="58">
        <v>56.361967095488751</v>
      </c>
      <c r="P7" s="58">
        <v>59.499337920416103</v>
      </c>
      <c r="Q7" s="58">
        <v>63.782191828598116</v>
      </c>
      <c r="R7" s="58">
        <v>67.233481378878622</v>
      </c>
      <c r="S7" s="58">
        <v>69.259449255491134</v>
      </c>
      <c r="T7" s="58">
        <v>69.964226882307997</v>
      </c>
      <c r="U7" s="58">
        <v>71.417663478022078</v>
      </c>
      <c r="V7" s="58">
        <v>71.767201772029836</v>
      </c>
      <c r="W7" s="58">
        <v>74.445109712650194</v>
      </c>
      <c r="X7" s="58">
        <v>76.188916844244645</v>
      </c>
      <c r="Y7" s="58">
        <v>76.249140425546074</v>
      </c>
      <c r="Z7" s="58">
        <v>77.429272233695556</v>
      </c>
      <c r="AA7" s="58">
        <v>79.130982060822504</v>
      </c>
      <c r="AB7" s="58">
        <v>80.626662332186115</v>
      </c>
      <c r="AC7" s="58">
        <v>81.251694731647532</v>
      </c>
      <c r="AD7" s="58">
        <v>83.118298450925892</v>
      </c>
      <c r="AE7" s="62">
        <v>85.317721861366024</v>
      </c>
    </row>
    <row r="8" spans="1:31" x14ac:dyDescent="0.35">
      <c r="A8" s="55"/>
      <c r="B8" s="61" t="s">
        <v>78</v>
      </c>
      <c r="C8" s="51"/>
      <c r="D8" s="63"/>
      <c r="E8" s="64">
        <v>2.0998259999999993</v>
      </c>
      <c r="F8" s="64">
        <v>2.0692210000000011</v>
      </c>
      <c r="G8" s="64">
        <v>2.1721239999999997</v>
      </c>
      <c r="H8" s="64">
        <v>2.2900530000000003</v>
      </c>
      <c r="I8" s="64">
        <v>2.3074289999999991</v>
      </c>
      <c r="J8" s="64">
        <v>2.4446205909192615</v>
      </c>
      <c r="K8" s="64">
        <v>2.5100190229062487</v>
      </c>
      <c r="L8" s="64">
        <v>2.3129833021935946</v>
      </c>
      <c r="M8" s="64">
        <v>2.4395769949793151</v>
      </c>
      <c r="N8" s="64">
        <v>2.4642882684537462</v>
      </c>
      <c r="O8" s="64">
        <v>2.4994651378969461</v>
      </c>
      <c r="P8" s="64">
        <v>2.5812694992930538</v>
      </c>
      <c r="Q8" s="64">
        <v>2.7356939902229587</v>
      </c>
      <c r="R8" s="64">
        <v>2.8884295788643231</v>
      </c>
      <c r="S8" s="64">
        <v>2.9448395410833914</v>
      </c>
      <c r="T8" s="64">
        <v>2.9857251693702178</v>
      </c>
      <c r="U8" s="64">
        <v>3.0934481784299397</v>
      </c>
      <c r="V8" s="64">
        <v>3.1585510180495651</v>
      </c>
      <c r="W8" s="64">
        <v>3.2808139995907384</v>
      </c>
      <c r="X8" s="64">
        <v>3.383444008815391</v>
      </c>
      <c r="Y8" s="64">
        <v>3.399657294326889</v>
      </c>
      <c r="Z8" s="64">
        <v>3.5225140000000001</v>
      </c>
      <c r="AA8" s="64">
        <v>3.6425700000000001</v>
      </c>
      <c r="AB8" s="64">
        <v>3.7799619999999998</v>
      </c>
      <c r="AC8" s="64">
        <v>3.901602</v>
      </c>
      <c r="AD8" s="64">
        <v>3.9581939999999998</v>
      </c>
      <c r="AE8" s="65">
        <v>4.010688</v>
      </c>
    </row>
    <row r="9" spans="1:31" ht="15.75" customHeight="1" x14ac:dyDescent="0.35">
      <c r="A9" s="548"/>
      <c r="B9" s="61" t="s">
        <v>79</v>
      </c>
      <c r="C9" s="51"/>
      <c r="D9" s="58"/>
      <c r="E9" s="58">
        <f>'Non-DWP welfare'!AZ41/1000+'Non-DWP welfare'!AZ42/1000</f>
        <v>0</v>
      </c>
      <c r="F9" s="58">
        <f>'Non-DWP welfare'!BA41/1000+'Non-DWP welfare'!BA42/1000</f>
        <v>0</v>
      </c>
      <c r="G9" s="58">
        <f>'Non-DWP welfare'!BB41/1000+'Non-DWP welfare'!BB42/1000</f>
        <v>0</v>
      </c>
      <c r="H9" s="58">
        <f>'Non-DWP welfare'!BC41/1000+'Non-DWP welfare'!BC42/1000</f>
        <v>1.097</v>
      </c>
      <c r="I9" s="58">
        <f>'Non-DWP welfare'!BD41/1000+'Non-DWP welfare'!BD42/1000</f>
        <v>4.4690000000000003</v>
      </c>
      <c r="J9" s="58">
        <f>'Non-DWP welfare'!BE41/1000+'Non-DWP welfare'!BE42/1000</f>
        <v>5.673</v>
      </c>
      <c r="K9" s="58">
        <f>'Non-DWP welfare'!BF41/1000+'Non-DWP welfare'!BF42/1000</f>
        <v>6.6479999999999997</v>
      </c>
      <c r="L9" s="58">
        <f>'Non-DWP welfare'!BG41/1000+'Non-DWP welfare'!BG42/1000</f>
        <v>13.440000000000001</v>
      </c>
      <c r="M9" s="58">
        <f>'Non-DWP welfare'!BH41/1000+'Non-DWP welfare'!BH42/1000</f>
        <v>15.896000000000001</v>
      </c>
      <c r="N9" s="58">
        <f>'Non-DWP welfare'!BI41/1000+'Non-DWP welfare'!BI42/1000</f>
        <v>17.332000000000001</v>
      </c>
      <c r="O9" s="58">
        <f>'Non-DWP welfare'!BJ41/1000+'Non-DWP welfare'!BJ42/1000</f>
        <v>18.684000000000001</v>
      </c>
      <c r="P9" s="58">
        <f>'Non-DWP welfare'!BK41/1000+'Non-DWP welfare'!BK42/1000</f>
        <v>20.03</v>
      </c>
      <c r="Q9" s="58">
        <f>'Non-DWP welfare'!BL41/1000+'Non-DWP welfare'!BL42/1000</f>
        <v>24.099162181390334</v>
      </c>
      <c r="R9" s="58">
        <f>'Non-DWP welfare'!BM41/1000+'Non-DWP welfare'!BM42/1000</f>
        <v>27.600999999999999</v>
      </c>
      <c r="S9" s="58">
        <f>'Non-DWP welfare'!BN41/1000+'Non-DWP welfare'!BN42/1000</f>
        <v>28.879493928319999</v>
      </c>
      <c r="T9" s="58">
        <f>'Non-DWP welfare'!BO41/1000+'Non-DWP welfare'!BO42/1000</f>
        <v>29.830088114479999</v>
      </c>
      <c r="U9" s="58">
        <f>'Non-DWP welfare'!BP41/1000+'Non-DWP welfare'!BP42/1000</f>
        <v>29.887844814499999</v>
      </c>
      <c r="V9" s="58">
        <f>'Non-DWP welfare'!BQ41/1000+'Non-DWP welfare'!BQ42/1000</f>
        <v>29.71</v>
      </c>
      <c r="W9" s="58">
        <f>'Non-DWP welfare'!BR41/1000+'Non-DWP welfare'!BR42/1000</f>
        <v>29.731999999999999</v>
      </c>
      <c r="X9" s="58">
        <f>'Non-DWP welfare'!BS41/1000+'Non-DWP welfare'!BS42/1000</f>
        <v>28.53890914814</v>
      </c>
      <c r="Y9" s="58">
        <f>'Non-DWP welfare'!BT41/1000+'Non-DWP welfare'!BT42/1000</f>
        <v>27.428956647610001</v>
      </c>
      <c r="Z9" s="58">
        <f>'Non-DWP welfare'!BU41/1000+'Non-DWP welfare'!BU42/1000</f>
        <v>25.839338528799065</v>
      </c>
      <c r="AA9" s="58">
        <f>'Non-DWP welfare'!BV41/1000+'Non-DWP welfare'!BV42/1000</f>
        <v>26.017791709899136</v>
      </c>
      <c r="AB9" s="58">
        <f>'Non-DWP welfare'!BW41/1000+'Non-DWP welfare'!BW42/1000</f>
        <v>25.281483348562929</v>
      </c>
      <c r="AC9" s="58">
        <f>'Non-DWP welfare'!BX41/1000+'Non-DWP welfare'!BX42/1000</f>
        <v>25.369758864288272</v>
      </c>
      <c r="AD9" s="58">
        <f>'Non-DWP welfare'!BY41/1000+'Non-DWP welfare'!BY42/1000</f>
        <v>25.593105538086739</v>
      </c>
      <c r="AE9" s="62">
        <f>'Non-DWP welfare'!BZ41/1000+'Non-DWP welfare'!BZ42/1000</f>
        <v>25.915665058297538</v>
      </c>
    </row>
    <row r="10" spans="1:31" ht="15.75" customHeight="1" x14ac:dyDescent="0.35">
      <c r="A10" s="548"/>
      <c r="B10" s="61" t="s">
        <v>80</v>
      </c>
      <c r="C10" s="51"/>
      <c r="D10" s="58"/>
      <c r="E10" s="58">
        <f>'Non-DWP welfare'!AZ45/1000</f>
        <v>0</v>
      </c>
      <c r="F10" s="58">
        <f>'Non-DWP welfare'!BA45/1000</f>
        <v>0</v>
      </c>
      <c r="G10" s="58">
        <f>'Non-DWP welfare'!BB45/1000</f>
        <v>0</v>
      </c>
      <c r="H10" s="58">
        <f>'Non-DWP welfare'!BC45/1000</f>
        <v>0</v>
      </c>
      <c r="I10" s="58">
        <f>'Non-DWP welfare'!BD45/1000</f>
        <v>0</v>
      </c>
      <c r="J10" s="58">
        <f>'Non-DWP welfare'!BE45/1000</f>
        <v>0</v>
      </c>
      <c r="K10" s="58">
        <f>'Non-DWP welfare'!BF45/1000</f>
        <v>0</v>
      </c>
      <c r="L10" s="58">
        <f>'Non-DWP welfare'!BG45/1000</f>
        <v>9.4250000000000007</v>
      </c>
      <c r="M10" s="58">
        <f>'Non-DWP welfare'!BH45/1000</f>
        <v>9.593</v>
      </c>
      <c r="N10" s="58">
        <f>'Non-DWP welfare'!BI45/1000</f>
        <v>9.77</v>
      </c>
      <c r="O10" s="58">
        <f>'Non-DWP welfare'!BJ45/1000</f>
        <v>10.156000000000001</v>
      </c>
      <c r="P10" s="58">
        <f>'Non-DWP welfare'!BK45/1000</f>
        <v>10.603</v>
      </c>
      <c r="Q10" s="58">
        <f>'Non-DWP welfare'!BL45/1000</f>
        <v>11.262</v>
      </c>
      <c r="R10" s="58">
        <f>'Non-DWP welfare'!BM45/1000</f>
        <v>11.824</v>
      </c>
      <c r="S10" s="58">
        <f>'Non-DWP welfare'!BN45/1000</f>
        <v>12.159883575658979</v>
      </c>
      <c r="T10" s="58">
        <f>'Non-DWP welfare'!BO45/1000</f>
        <v>12.17729075177</v>
      </c>
      <c r="U10" s="58">
        <f>'Non-DWP welfare'!BP45/1000</f>
        <v>12.1673369629</v>
      </c>
      <c r="V10" s="58">
        <f>'Non-DWP welfare'!BQ45/1000</f>
        <v>11.438000000000001</v>
      </c>
      <c r="W10" s="58">
        <f>'Non-DWP welfare'!BR45/1000</f>
        <v>11.582000000000001</v>
      </c>
      <c r="X10" s="58">
        <f>'Non-DWP welfare'!BS45/1000</f>
        <v>11.680999999999999</v>
      </c>
      <c r="Y10" s="58">
        <f>'Non-DWP welfare'!BT45/1000</f>
        <v>11.64</v>
      </c>
      <c r="Z10" s="58">
        <f>'Non-DWP welfare'!BU45/1000</f>
        <v>11.581219342604129</v>
      </c>
      <c r="AA10" s="58">
        <f>'Non-DWP welfare'!BV45/1000</f>
        <v>11.54551328730934</v>
      </c>
      <c r="AB10" s="58">
        <f>'Non-DWP welfare'!BW45/1000</f>
        <v>11.560006773491249</v>
      </c>
      <c r="AC10" s="58">
        <f>'Non-DWP welfare'!BX45/1000</f>
        <v>11.752384054649331</v>
      </c>
      <c r="AD10" s="58">
        <f>'Non-DWP welfare'!BY45/1000</f>
        <v>12.001126343450936</v>
      </c>
      <c r="AE10" s="62">
        <f>'Non-DWP welfare'!BZ45/1000</f>
        <v>12.240951770340718</v>
      </c>
    </row>
    <row r="11" spans="1:31" ht="15" customHeight="1" x14ac:dyDescent="0.35">
      <c r="A11" s="548"/>
      <c r="B11" s="61" t="s">
        <v>81</v>
      </c>
      <c r="C11" s="51"/>
      <c r="D11" s="58"/>
      <c r="E11" s="58">
        <f>'Non-DWP welfare'!AZ48/1000</f>
        <v>0</v>
      </c>
      <c r="F11" s="58">
        <f>'Non-DWP welfare'!BA48/1000</f>
        <v>0</v>
      </c>
      <c r="G11" s="58">
        <f>'Non-DWP welfare'!BB48/1000</f>
        <v>0</v>
      </c>
      <c r="H11" s="58">
        <f>'Non-DWP welfare'!BC48/1000</f>
        <v>0</v>
      </c>
      <c r="I11" s="58">
        <f>'Non-DWP welfare'!BD48/1000</f>
        <v>0</v>
      </c>
      <c r="J11" s="58">
        <f>'Non-DWP welfare'!BE48/1000</f>
        <v>0</v>
      </c>
      <c r="K11" s="58">
        <f>'Non-DWP welfare'!BF48/1000</f>
        <v>0</v>
      </c>
      <c r="L11" s="58">
        <f>'Non-DWP welfare'!BG48/1000</f>
        <v>0</v>
      </c>
      <c r="M11" s="58">
        <f>'Non-DWP welfare'!BH48/1000</f>
        <v>0</v>
      </c>
      <c r="N11" s="58">
        <f>'Non-DWP welfare'!BI48/1000</f>
        <v>0</v>
      </c>
      <c r="O11" s="58">
        <f>'Non-DWP welfare'!BJ48/1000</f>
        <v>0</v>
      </c>
      <c r="P11" s="58">
        <f>'Non-DWP welfare'!BK48/1000</f>
        <v>0</v>
      </c>
      <c r="Q11" s="58">
        <f>'Non-DWP welfare'!BL48/1000</f>
        <v>0</v>
      </c>
      <c r="R11" s="58">
        <f>'Non-DWP welfare'!BM48/1000</f>
        <v>0</v>
      </c>
      <c r="S11" s="58">
        <f>'Non-DWP welfare'!BN48/1000</f>
        <v>0</v>
      </c>
      <c r="T11" s="58">
        <f>'Non-DWP welfare'!BO48/1000</f>
        <v>0</v>
      </c>
      <c r="U11" s="58">
        <f>'Non-DWP welfare'!BP48/1000</f>
        <v>0</v>
      </c>
      <c r="V11" s="58">
        <f>'Non-DWP welfare'!BQ48/1000</f>
        <v>0</v>
      </c>
      <c r="W11" s="58">
        <f>'Non-DWP welfare'!BR48/1000</f>
        <v>0</v>
      </c>
      <c r="X11" s="58">
        <f>'Non-DWP welfare'!BS48/1000</f>
        <v>0</v>
      </c>
      <c r="Y11" s="58">
        <f>'Non-DWP welfare'!BT48/1000</f>
        <v>0</v>
      </c>
      <c r="Z11" s="58">
        <f>'Non-DWP welfare'!BU48/1000</f>
        <v>3.5547130220537577E-2</v>
      </c>
      <c r="AA11" s="58">
        <f>'Non-DWP welfare'!BV48/1000</f>
        <v>0.24792144303655869</v>
      </c>
      <c r="AB11" s="58">
        <f>'Non-DWP welfare'!BW48/1000</f>
        <v>0.54853235511247245</v>
      </c>
      <c r="AC11" s="58">
        <f>'Non-DWP welfare'!BX48/1000</f>
        <v>0.71209560668729699</v>
      </c>
      <c r="AD11" s="58">
        <f>'Non-DWP welfare'!BY48/1000</f>
        <v>0.83088326471136098</v>
      </c>
      <c r="AE11" s="62">
        <f>'Non-DWP welfare'!BZ48/1000</f>
        <v>0.94825760870027975</v>
      </c>
    </row>
    <row r="12" spans="1:31" ht="15" customHeight="1" x14ac:dyDescent="0.35">
      <c r="A12" s="548"/>
      <c r="B12" s="61" t="s">
        <v>82</v>
      </c>
      <c r="C12" s="51"/>
      <c r="D12" s="58"/>
      <c r="E12" s="58">
        <v>0</v>
      </c>
      <c r="F12" s="58">
        <v>0</v>
      </c>
      <c r="G12" s="58">
        <v>0</v>
      </c>
      <c r="H12" s="58">
        <v>0</v>
      </c>
      <c r="I12" s="58">
        <v>0</v>
      </c>
      <c r="J12" s="58">
        <v>0</v>
      </c>
      <c r="K12" s="58">
        <v>0</v>
      </c>
      <c r="L12" s="58">
        <v>0.02</v>
      </c>
      <c r="M12" s="58">
        <v>3.78E-2</v>
      </c>
      <c r="N12" s="58">
        <v>0.05</v>
      </c>
      <c r="O12" s="58">
        <v>6.692E-3</v>
      </c>
      <c r="P12" s="58">
        <v>4.2799999999999998E-2</v>
      </c>
      <c r="Q12" s="58">
        <v>4.4476999999999996E-2</v>
      </c>
      <c r="R12" s="58">
        <v>4.7670000000000004E-2</v>
      </c>
      <c r="S12" s="58">
        <v>5.7038999999999999E-2</v>
      </c>
      <c r="T12" s="58">
        <v>8.4574999999999997E-2</v>
      </c>
      <c r="U12" s="58">
        <v>4.0307000000000003E-2</v>
      </c>
      <c r="V12" s="58">
        <v>6.3699999999999993E-2</v>
      </c>
      <c r="W12" s="58">
        <v>7.5999999999999998E-2</v>
      </c>
      <c r="X12" s="58">
        <v>0.10539999999999999</v>
      </c>
      <c r="Y12" s="58">
        <v>8.8000000000000009E-2</v>
      </c>
      <c r="Z12" s="58">
        <v>9.4099999999999989E-2</v>
      </c>
      <c r="AA12" s="58">
        <v>9.69E-2</v>
      </c>
      <c r="AB12" s="58">
        <v>9.8900000000000002E-2</v>
      </c>
      <c r="AC12" s="58">
        <v>0.1009</v>
      </c>
      <c r="AD12" s="58">
        <v>0.10400000000000001</v>
      </c>
      <c r="AE12" s="62">
        <v>0.105</v>
      </c>
    </row>
    <row r="13" spans="1:31" ht="15" customHeight="1" x14ac:dyDescent="0.35">
      <c r="A13" s="66"/>
      <c r="B13" s="61" t="s">
        <v>83</v>
      </c>
      <c r="C13" s="51"/>
      <c r="D13" s="58"/>
      <c r="E13" s="58">
        <f>SUM('Non-DWP welfare'!AZ46:AZ47)/1000</f>
        <v>0</v>
      </c>
      <c r="F13" s="58">
        <f>SUM('Non-DWP welfare'!BA46:BA47)/1000</f>
        <v>0</v>
      </c>
      <c r="G13" s="58">
        <f>SUM('Non-DWP welfare'!BB46:BB47)/1000</f>
        <v>0</v>
      </c>
      <c r="H13" s="58">
        <f>SUM('Non-DWP welfare'!BC46:BC47)/1000</f>
        <v>0</v>
      </c>
      <c r="I13" s="58">
        <f>SUM('Non-DWP welfare'!BD46:BD47)/1000</f>
        <v>0</v>
      </c>
      <c r="J13" s="58">
        <f>SUM('Non-DWP welfare'!BE46:BE47)/1000</f>
        <v>0</v>
      </c>
      <c r="K13" s="58">
        <f>SUM('Non-DWP welfare'!BF46:BF47)/1000</f>
        <v>0</v>
      </c>
      <c r="L13" s="58">
        <f>SUM('Non-DWP welfare'!BG46:BG47)/1000</f>
        <v>0</v>
      </c>
      <c r="M13" s="58">
        <f>SUM('Non-DWP welfare'!BH46:BH47)/1000</f>
        <v>0</v>
      </c>
      <c r="N13" s="58">
        <f>SUM('Non-DWP welfare'!BI46:BI47)/1000</f>
        <v>0.44391799999999998</v>
      </c>
      <c r="O13" s="58">
        <f>SUM('Non-DWP welfare'!BJ46:BJ47)/1000</f>
        <v>0.25600000000000001</v>
      </c>
      <c r="P13" s="58">
        <f>SUM('Non-DWP welfare'!BK46:BK47)/1000</f>
        <v>0.21199999999999999</v>
      </c>
      <c r="Q13" s="58">
        <f>SUM('Non-DWP welfare'!BL46:BL47)/1000</f>
        <v>0.29599999999999999</v>
      </c>
      <c r="R13" s="58">
        <f>SUM('Non-DWP welfare'!BM46:BM47)/1000</f>
        <v>0.52060000000000006</v>
      </c>
      <c r="S13" s="58">
        <f>SUM('Non-DWP welfare'!BN46:BN47)/1000</f>
        <v>0.44500000000000001</v>
      </c>
      <c r="T13" s="58">
        <f>SUM('Non-DWP welfare'!BO46:BO47)/1000</f>
        <v>8.5999999999999993E-2</v>
      </c>
      <c r="U13" s="58">
        <f>SUM('Non-DWP welfare'!BP46:BP47)/1000</f>
        <v>0</v>
      </c>
      <c r="V13" s="58">
        <f>SUM('Non-DWP welfare'!BQ46:BQ47)/1000</f>
        <v>0</v>
      </c>
      <c r="W13" s="58">
        <f>SUM('Non-DWP welfare'!BR46:BR47)/1000</f>
        <v>0</v>
      </c>
      <c r="X13" s="58">
        <f>SUM('Non-DWP welfare'!BS46:BS47)/1000</f>
        <v>0</v>
      </c>
      <c r="Y13" s="58">
        <f>SUM('Non-DWP welfare'!BT46:BT47)/1000</f>
        <v>0</v>
      </c>
      <c r="Z13" s="58">
        <f>SUM('Non-DWP welfare'!BU46:BU47)/1000</f>
        <v>0</v>
      </c>
      <c r="AA13" s="67">
        <f>SUM('Non-DWP welfare'!BV46:BV47)/1000</f>
        <v>0</v>
      </c>
      <c r="AB13" s="67">
        <f>SUM('Non-DWP welfare'!BW46:BW47)/1000</f>
        <v>0</v>
      </c>
      <c r="AC13" s="67">
        <f>SUM('Non-DWP welfare'!BX46:BX47)/1000</f>
        <v>0</v>
      </c>
      <c r="AD13" s="67">
        <f>SUM('Non-DWP welfare'!BY46:BY47)/1000</f>
        <v>0</v>
      </c>
      <c r="AE13" s="68">
        <f>SUM('Non-DWP welfare'!BZ46:BZ47)/1000</f>
        <v>0</v>
      </c>
    </row>
    <row r="14" spans="1:31" ht="29.25" customHeight="1" x14ac:dyDescent="0.35">
      <c r="A14" s="69"/>
      <c r="B14" s="57" t="s">
        <v>84</v>
      </c>
      <c r="C14" s="51"/>
      <c r="D14" s="58"/>
      <c r="E14" s="59">
        <f t="shared" ref="E14:AC14" si="1">SUM(E15:E16)</f>
        <v>37.07017183002862</v>
      </c>
      <c r="F14" s="59">
        <f t="shared" si="1"/>
        <v>40.052393257747603</v>
      </c>
      <c r="G14" s="59">
        <f t="shared" si="1"/>
        <v>41.482308272286112</v>
      </c>
      <c r="H14" s="59">
        <f t="shared" si="1"/>
        <v>43.198177868167356</v>
      </c>
      <c r="I14" s="59">
        <f t="shared" si="1"/>
        <v>43.652676673257162</v>
      </c>
      <c r="J14" s="59">
        <f t="shared" si="1"/>
        <v>46.560542633074149</v>
      </c>
      <c r="K14" s="59">
        <f t="shared" si="1"/>
        <v>49.125519745283796</v>
      </c>
      <c r="L14" s="59">
        <f t="shared" si="1"/>
        <v>51.154907405316877</v>
      </c>
      <c r="M14" s="59">
        <f t="shared" si="1"/>
        <v>53.289192845549444</v>
      </c>
      <c r="N14" s="59">
        <f t="shared" si="1"/>
        <v>56.142507308734658</v>
      </c>
      <c r="O14" s="59">
        <f t="shared" si="1"/>
        <v>58.670307590866152</v>
      </c>
      <c r="P14" s="59">
        <f t="shared" si="1"/>
        <v>62.568356800441308</v>
      </c>
      <c r="Q14" s="59">
        <f t="shared" si="1"/>
        <v>67.625769915041303</v>
      </c>
      <c r="R14" s="59">
        <f t="shared" si="1"/>
        <v>76.015659484973781</v>
      </c>
      <c r="S14" s="59">
        <f t="shared" si="1"/>
        <v>79.168120029783523</v>
      </c>
      <c r="T14" s="59">
        <f t="shared" si="1"/>
        <v>84.404990704408505</v>
      </c>
      <c r="U14" s="59">
        <f t="shared" si="1"/>
        <v>90.681995202479627</v>
      </c>
      <c r="V14" s="59">
        <f t="shared" si="1"/>
        <v>92.830039044086902</v>
      </c>
      <c r="W14" s="59">
        <f t="shared" si="1"/>
        <v>94.243658686944883</v>
      </c>
      <c r="X14" s="59">
        <f t="shared" si="1"/>
        <v>96.299225561865342</v>
      </c>
      <c r="Y14" s="59">
        <f t="shared" si="1"/>
        <v>98.463018902193511</v>
      </c>
      <c r="Z14" s="59">
        <f t="shared" si="1"/>
        <v>100.6926971361309</v>
      </c>
      <c r="AA14" s="59">
        <f t="shared" si="1"/>
        <v>103.78687932881374</v>
      </c>
      <c r="AB14" s="59">
        <f t="shared" si="1"/>
        <v>106.49278681422608</v>
      </c>
      <c r="AC14" s="59">
        <f t="shared" si="1"/>
        <v>108.53729660981638</v>
      </c>
      <c r="AD14" s="59">
        <f>SUM(AD15:AD16)</f>
        <v>113.22652086565654</v>
      </c>
      <c r="AE14" s="60">
        <f>SUM(AE15:AE16)</f>
        <v>118.60332902204604</v>
      </c>
    </row>
    <row r="15" spans="1:31" ht="17.25" customHeight="1" x14ac:dyDescent="0.35">
      <c r="A15" s="69"/>
      <c r="B15" s="61" t="s">
        <v>77</v>
      </c>
      <c r="C15" s="51"/>
      <c r="D15" s="58"/>
      <c r="E15" s="58">
        <v>36.262791830028618</v>
      </c>
      <c r="F15" s="58">
        <v>39.114387257747602</v>
      </c>
      <c r="G15" s="58">
        <v>40.504937272286114</v>
      </c>
      <c r="H15" s="58">
        <v>42.211334868167356</v>
      </c>
      <c r="I15" s="58">
        <v>42.656488673257158</v>
      </c>
      <c r="J15" s="58">
        <v>45.475560633074153</v>
      </c>
      <c r="K15" s="58">
        <v>47.990174745283795</v>
      </c>
      <c r="L15" s="58">
        <v>49.970923405316874</v>
      </c>
      <c r="M15" s="58">
        <v>52.06493384554944</v>
      </c>
      <c r="N15" s="58">
        <v>54.862968308734658</v>
      </c>
      <c r="O15" s="58">
        <v>57.319652590866149</v>
      </c>
      <c r="P15" s="58">
        <v>61.12411280044131</v>
      </c>
      <c r="Q15" s="58">
        <v>66.064442915041298</v>
      </c>
      <c r="R15" s="58">
        <v>74.260055484973776</v>
      </c>
      <c r="S15" s="58">
        <v>77.316057029783522</v>
      </c>
      <c r="T15" s="58">
        <v>82.421441704408508</v>
      </c>
      <c r="U15" s="58">
        <v>88.553884202479622</v>
      </c>
      <c r="V15" s="58">
        <f>SUM('Table 1a'!BQ38+'Table 1a'!BQ60+'Table 1a'!BQ63+'Table 1a'!BQ72+'Table 1a'!BQ75,'Table 1a'!BQ29)/1000</f>
        <v>90.6321550440869</v>
      </c>
      <c r="W15" s="58">
        <f>SUM('Table 1a'!BR38+'Table 1a'!BR60+'Table 1a'!BR63+'Table 1a'!BR72+'Table 1a'!BR75,'Table 1a'!BR29)/1000</f>
        <v>91.987139686944886</v>
      </c>
      <c r="X15" s="58">
        <f>SUM('Table 1a'!BS38+'Table 1a'!BS60+'Table 1a'!BS63+'Table 1a'!BS72+'Table 1a'!BS75,'Table 1a'!BS29)/1000</f>
        <v>94.006298561865336</v>
      </c>
      <c r="Y15" s="58">
        <f>SUM('Table 1a'!BT38+'Table 1a'!BT60+'Table 1a'!BT63+'Table 1a'!BT72+'Table 1a'!BT75,'Table 1a'!BT29)/1000</f>
        <v>96.13126390219351</v>
      </c>
      <c r="Z15" s="58">
        <f>SUM('Table 1a'!BU38+'Table 1a'!BU60+'Table 1a'!BU63+'Table 1a'!BU72+'Table 1a'!BU75,'Table 1a'!BU29)/1000</f>
        <v>98.260237136130897</v>
      </c>
      <c r="AA15" s="58">
        <f>SUM('Table 1a'!BV38+'Table 1a'!BV60+'Table 1a'!BV63+'Table 1a'!BV72+'Table 1a'!BV75,'Table 1a'!BV29)/1000</f>
        <v>101.30383832881374</v>
      </c>
      <c r="AB15" s="58">
        <f>SUM('Table 1a'!BW38+'Table 1a'!BW60+'Table 1a'!BW63+'Table 1a'!BW72+'Table 1a'!BW75,'Table 1a'!BW29)/1000</f>
        <v>103.94492381422607</v>
      </c>
      <c r="AC15" s="58">
        <f>SUM('Table 1a'!BX38+'Table 1a'!BX60+'Table 1a'!BX63+'Table 1a'!BX72+'Table 1a'!BX75,'Table 1a'!BX29)/1000</f>
        <v>105.93370260981638</v>
      </c>
      <c r="AD15" s="58">
        <f>SUM('Table 1a'!BY38+'Table 1a'!BY60+'Table 1a'!BY63+'Table 1a'!BY72+'Table 1a'!BY75,'Table 1a'!BY29)/1000</f>
        <v>110.51174586565654</v>
      </c>
      <c r="AE15" s="62">
        <f>SUM('Table 1a'!BZ38+'Table 1a'!BZ60+'Table 1a'!BZ63+'Table 1a'!BZ72+'Table 1a'!BZ75,'Table 1a'!BZ29)/1000</f>
        <v>115.76711302204605</v>
      </c>
    </row>
    <row r="16" spans="1:31" ht="30" customHeight="1" thickBot="1" x14ac:dyDescent="0.4">
      <c r="A16" s="69"/>
      <c r="B16" s="70" t="s">
        <v>78</v>
      </c>
      <c r="C16" s="71"/>
      <c r="D16" s="72"/>
      <c r="E16" s="72">
        <v>0.80737999999999999</v>
      </c>
      <c r="F16" s="72">
        <v>0.93800600000000001</v>
      </c>
      <c r="G16" s="72">
        <v>0.9773710000000001</v>
      </c>
      <c r="H16" s="72">
        <v>0.98684300000000003</v>
      </c>
      <c r="I16" s="72">
        <v>0.99618800000000007</v>
      </c>
      <c r="J16" s="72">
        <v>1.0849819999999999</v>
      </c>
      <c r="K16" s="72">
        <v>1.1353449999999998</v>
      </c>
      <c r="L16" s="72">
        <v>1.1839839999999999</v>
      </c>
      <c r="M16" s="72">
        <v>1.2242590000000002</v>
      </c>
      <c r="N16" s="72">
        <v>1.2795389999999998</v>
      </c>
      <c r="O16" s="72">
        <v>1.3506549999999999</v>
      </c>
      <c r="P16" s="72">
        <v>1.4442439999999999</v>
      </c>
      <c r="Q16" s="72">
        <v>1.5613270000000001</v>
      </c>
      <c r="R16" s="72">
        <v>1.7556039999999999</v>
      </c>
      <c r="S16" s="72">
        <v>1.8520629999999998</v>
      </c>
      <c r="T16" s="72">
        <v>1.983549</v>
      </c>
      <c r="U16" s="72">
        <v>2.1281110000000001</v>
      </c>
      <c r="V16" s="72">
        <v>2.1978840000000002</v>
      </c>
      <c r="W16" s="72">
        <v>2.2565190000000004</v>
      </c>
      <c r="X16" s="72">
        <v>2.2929270000000002</v>
      </c>
      <c r="Y16" s="72">
        <v>2.3317550000000002</v>
      </c>
      <c r="Z16" s="72">
        <v>2.4324599999999998</v>
      </c>
      <c r="AA16" s="72">
        <v>2.4830410000000001</v>
      </c>
      <c r="AB16" s="72">
        <v>2.547863</v>
      </c>
      <c r="AC16" s="72">
        <v>2.6035940000000002</v>
      </c>
      <c r="AD16" s="72">
        <v>2.7147749999999999</v>
      </c>
      <c r="AE16" s="73">
        <v>2.8362159999999998</v>
      </c>
    </row>
    <row r="17" spans="1:31" ht="39" customHeight="1" x14ac:dyDescent="0.35">
      <c r="A17" s="55"/>
      <c r="B17" s="56" t="s">
        <v>85</v>
      </c>
      <c r="C17" s="51"/>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5"/>
    </row>
    <row r="18" spans="1:31" ht="21.75" customHeight="1" x14ac:dyDescent="0.35">
      <c r="A18" s="55"/>
      <c r="B18" s="57" t="s">
        <v>76</v>
      </c>
      <c r="C18" s="51"/>
      <c r="D18" s="64"/>
      <c r="E18" s="63">
        <v>76.898806355712267</v>
      </c>
      <c r="F18" s="63">
        <v>73.949914353642512</v>
      </c>
      <c r="G18" s="63">
        <v>74.336537819069022</v>
      </c>
      <c r="H18" s="63">
        <v>78.339605550771068</v>
      </c>
      <c r="I18" s="63">
        <v>83.414290674052694</v>
      </c>
      <c r="J18" s="63">
        <v>87.772277514906136</v>
      </c>
      <c r="K18" s="63">
        <v>91.077838715344527</v>
      </c>
      <c r="L18" s="63">
        <v>101.89801885429124</v>
      </c>
      <c r="M18" s="63">
        <v>107.24944276584813</v>
      </c>
      <c r="N18" s="63">
        <v>109.19243573445468</v>
      </c>
      <c r="O18" s="63">
        <v>108.62913961790187</v>
      </c>
      <c r="P18" s="63">
        <v>112.02774166346724</v>
      </c>
      <c r="Q18" s="63">
        <v>120.05316258762102</v>
      </c>
      <c r="R18" s="63">
        <v>127.47422123959957</v>
      </c>
      <c r="S18" s="63">
        <v>129.31434215633575</v>
      </c>
      <c r="T18" s="63">
        <v>129.02757917719137</v>
      </c>
      <c r="U18" s="63">
        <v>128.02501027183129</v>
      </c>
      <c r="V18" s="63">
        <v>125.36869834955114</v>
      </c>
      <c r="W18" s="63">
        <v>126.74655827096223</v>
      </c>
      <c r="X18" s="63">
        <v>126.72380080428435</v>
      </c>
      <c r="Y18" s="63">
        <v>122.85640799723248</v>
      </c>
      <c r="Z18" s="63">
        <v>120.30007497272329</v>
      </c>
      <c r="AA18" s="63">
        <v>120.68167850106757</v>
      </c>
      <c r="AB18" s="63">
        <v>120.01091363591529</v>
      </c>
      <c r="AC18" s="63">
        <v>119.20557854059454</v>
      </c>
      <c r="AD18" s="63">
        <v>119.5654299715077</v>
      </c>
      <c r="AE18" s="74">
        <v>120.14807680565936</v>
      </c>
    </row>
    <row r="19" spans="1:31" ht="15.75" customHeight="1" x14ac:dyDescent="0.35">
      <c r="A19" s="55"/>
      <c r="B19" s="61" t="s">
        <v>77</v>
      </c>
      <c r="C19" s="51"/>
      <c r="D19" s="64"/>
      <c r="E19" s="64">
        <v>73.770801821286128</v>
      </c>
      <c r="F19" s="64">
        <v>70.890150592026401</v>
      </c>
      <c r="G19" s="64">
        <v>71.16986459591628</v>
      </c>
      <c r="H19" s="64">
        <v>73.423395604925304</v>
      </c>
      <c r="I19" s="64">
        <v>73.778210983925405</v>
      </c>
      <c r="J19" s="64">
        <v>76.369095577961673</v>
      </c>
      <c r="K19" s="64">
        <v>78.507312795819956</v>
      </c>
      <c r="L19" s="64">
        <v>68.051458579260171</v>
      </c>
      <c r="M19" s="64">
        <v>70.701544639789759</v>
      </c>
      <c r="N19" s="64">
        <v>70.907683510272577</v>
      </c>
      <c r="O19" s="64">
        <v>69.602830086856017</v>
      </c>
      <c r="P19" s="64">
        <v>71.697221052779099</v>
      </c>
      <c r="Q19" s="64">
        <v>74.909894619229391</v>
      </c>
      <c r="R19" s="64">
        <v>77.832462385805314</v>
      </c>
      <c r="S19" s="64">
        <v>78.7391497104759</v>
      </c>
      <c r="T19" s="64">
        <v>78.41117886799158</v>
      </c>
      <c r="U19" s="64">
        <v>78.411059634233155</v>
      </c>
      <c r="V19" s="64">
        <v>77.471654958817425</v>
      </c>
      <c r="W19" s="64">
        <v>79.214106243067661</v>
      </c>
      <c r="X19" s="64">
        <v>80.526578386115489</v>
      </c>
      <c r="Y19" s="64">
        <v>78.848836535169482</v>
      </c>
      <c r="Z19" s="64">
        <v>78.604141227466016</v>
      </c>
      <c r="AA19" s="64">
        <v>79.130982060822504</v>
      </c>
      <c r="AB19" s="64">
        <v>79.380089455061764</v>
      </c>
      <c r="AC19" s="64">
        <v>78.688588880388465</v>
      </c>
      <c r="AD19" s="64">
        <v>79.121269208434441</v>
      </c>
      <c r="AE19" s="65">
        <v>79.748693200712012</v>
      </c>
    </row>
    <row r="20" spans="1:31" x14ac:dyDescent="0.35">
      <c r="A20" s="55"/>
      <c r="B20" s="61" t="s">
        <v>78</v>
      </c>
      <c r="C20" s="51"/>
      <c r="D20" s="64"/>
      <c r="E20" s="64">
        <v>3.128004534426144</v>
      </c>
      <c r="F20" s="64">
        <v>3.0597637616161246</v>
      </c>
      <c r="G20" s="64">
        <v>3.166673223152753</v>
      </c>
      <c r="H20" s="64">
        <v>3.323946018888376</v>
      </c>
      <c r="I20" s="64">
        <v>3.2811632385303104</v>
      </c>
      <c r="J20" s="64">
        <v>3.4340670462274221</v>
      </c>
      <c r="K20" s="64">
        <v>3.4453148772702353</v>
      </c>
      <c r="L20" s="64">
        <v>3.1068569184273067</v>
      </c>
      <c r="M20" s="64">
        <v>3.1881645412699098</v>
      </c>
      <c r="N20" s="64">
        <v>3.1385235658119579</v>
      </c>
      <c r="O20" s="64">
        <v>3.0866532214235995</v>
      </c>
      <c r="P20" s="64">
        <v>3.1104522563789265</v>
      </c>
      <c r="Q20" s="64">
        <v>3.2129743842728211</v>
      </c>
      <c r="R20" s="64">
        <v>3.3437742913254827</v>
      </c>
      <c r="S20" s="64">
        <v>3.3479065166015669</v>
      </c>
      <c r="T20" s="64">
        <v>3.3461990611283889</v>
      </c>
      <c r="U20" s="64">
        <v>3.396366357867826</v>
      </c>
      <c r="V20" s="64">
        <v>3.4096100809036249</v>
      </c>
      <c r="W20" s="64">
        <v>3.4909848307089386</v>
      </c>
      <c r="X20" s="64">
        <v>3.5760735350510102</v>
      </c>
      <c r="Y20" s="64">
        <v>3.5155677923703976</v>
      </c>
      <c r="Z20" s="64">
        <v>3.5759626810909402</v>
      </c>
      <c r="AA20" s="64">
        <v>3.6425700000000001</v>
      </c>
      <c r="AB20" s="64">
        <v>3.7215198176069473</v>
      </c>
      <c r="AC20" s="64">
        <v>3.7785249497487761</v>
      </c>
      <c r="AD20" s="64">
        <v>3.7678506284403053</v>
      </c>
      <c r="AE20" s="65">
        <v>3.7488943663486629</v>
      </c>
    </row>
    <row r="21" spans="1:31" x14ac:dyDescent="0.35">
      <c r="A21" s="55"/>
      <c r="B21" s="61" t="s">
        <v>79</v>
      </c>
      <c r="C21" s="51"/>
      <c r="D21" s="64"/>
      <c r="E21" s="64">
        <v>0</v>
      </c>
      <c r="F21" s="64">
        <v>0</v>
      </c>
      <c r="G21" s="64">
        <v>0</v>
      </c>
      <c r="H21" s="64">
        <v>1.5922639269573882</v>
      </c>
      <c r="I21" s="64">
        <v>6.3549164515969787</v>
      </c>
      <c r="J21" s="64">
        <v>7.9691148907170355</v>
      </c>
      <c r="K21" s="64">
        <v>9.12521104225433</v>
      </c>
      <c r="L21" s="64">
        <v>18.052943548733001</v>
      </c>
      <c r="M21" s="64">
        <v>20.773709398114811</v>
      </c>
      <c r="N21" s="64">
        <v>22.074077590275177</v>
      </c>
      <c r="O21" s="64">
        <v>23.073347939392757</v>
      </c>
      <c r="P21" s="64">
        <v>24.136324669831254</v>
      </c>
      <c r="Q21" s="64">
        <v>28.303600858856633</v>
      </c>
      <c r="R21" s="64">
        <v>31.952142745734502</v>
      </c>
      <c r="S21" s="64">
        <v>32.832296826334954</v>
      </c>
      <c r="T21" s="64">
        <v>33.431547506800392</v>
      </c>
      <c r="U21" s="64">
        <v>32.814537300140891</v>
      </c>
      <c r="V21" s="64">
        <v>32.071514730890783</v>
      </c>
      <c r="W21" s="64">
        <v>31.636649014417099</v>
      </c>
      <c r="X21" s="64">
        <v>30.163714090726401</v>
      </c>
      <c r="Y21" s="64">
        <v>28.364140329548672</v>
      </c>
      <c r="Z21" s="64">
        <v>26.231410374255638</v>
      </c>
      <c r="AA21" s="64">
        <v>26.017791709899136</v>
      </c>
      <c r="AB21" s="64">
        <v>24.890605064330536</v>
      </c>
      <c r="AC21" s="64">
        <v>24.569463219934633</v>
      </c>
      <c r="AD21" s="64">
        <v>24.362373038163156</v>
      </c>
      <c r="AE21" s="65">
        <v>24.224046033306639</v>
      </c>
    </row>
    <row r="22" spans="1:31" x14ac:dyDescent="0.35">
      <c r="A22" s="55"/>
      <c r="B22" s="61" t="s">
        <v>80</v>
      </c>
      <c r="C22" s="51"/>
      <c r="D22" s="63"/>
      <c r="E22" s="64">
        <v>0</v>
      </c>
      <c r="F22" s="64">
        <v>0</v>
      </c>
      <c r="G22" s="64">
        <v>0</v>
      </c>
      <c r="H22" s="64">
        <v>0</v>
      </c>
      <c r="I22" s="64">
        <v>0</v>
      </c>
      <c r="J22" s="64">
        <v>0</v>
      </c>
      <c r="K22" s="64">
        <v>0</v>
      </c>
      <c r="L22" s="64">
        <v>12.659895308542302</v>
      </c>
      <c r="M22" s="64">
        <v>12.536625204838662</v>
      </c>
      <c r="N22" s="64">
        <v>12.443095895279741</v>
      </c>
      <c r="O22" s="64">
        <v>12.541903322226121</v>
      </c>
      <c r="P22" s="64">
        <v>12.776707462517262</v>
      </c>
      <c r="Q22" s="64">
        <v>13.226814711367437</v>
      </c>
      <c r="R22" s="64">
        <v>13.687987240518995</v>
      </c>
      <c r="S22" s="64">
        <v>13.82423486784886</v>
      </c>
      <c r="T22" s="64">
        <v>13.647484804924337</v>
      </c>
      <c r="U22" s="64">
        <v>13.358793017379513</v>
      </c>
      <c r="V22" s="64">
        <v>12.347155351461756</v>
      </c>
      <c r="W22" s="64">
        <v>12.323949579072343</v>
      </c>
      <c r="X22" s="64">
        <v>12.34603405704239</v>
      </c>
      <c r="Y22" s="64">
        <v>12.036863001302482</v>
      </c>
      <c r="Z22" s="64">
        <v>11.756946365771979</v>
      </c>
      <c r="AA22" s="64">
        <v>11.54551328730934</v>
      </c>
      <c r="AB22" s="64">
        <v>11.381276927973939</v>
      </c>
      <c r="AC22" s="64">
        <v>11.38165204178237</v>
      </c>
      <c r="AD22" s="64">
        <v>11.424010908804146</v>
      </c>
      <c r="AE22" s="65">
        <v>11.441935929839472</v>
      </c>
    </row>
    <row r="23" spans="1:31" x14ac:dyDescent="0.35">
      <c r="A23" s="55"/>
      <c r="B23" s="61" t="s">
        <v>81</v>
      </c>
      <c r="C23" s="51"/>
      <c r="D23" s="64"/>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3.6086502733139555E-2</v>
      </c>
      <c r="AA23" s="64">
        <v>0.24792144303655869</v>
      </c>
      <c r="AB23" s="64">
        <v>0.54005146881097688</v>
      </c>
      <c r="AC23" s="64">
        <v>0.68963236549356988</v>
      </c>
      <c r="AD23" s="64">
        <v>0.79092738534372853</v>
      </c>
      <c r="AE23" s="65">
        <v>0.88636104506352364</v>
      </c>
    </row>
    <row r="24" spans="1:31" x14ac:dyDescent="0.35">
      <c r="A24" s="55"/>
      <c r="B24" s="61" t="s">
        <v>82</v>
      </c>
      <c r="C24" s="51"/>
      <c r="D24" s="64"/>
      <c r="E24" s="64">
        <v>0</v>
      </c>
      <c r="F24" s="64">
        <v>0</v>
      </c>
      <c r="G24" s="64">
        <v>0</v>
      </c>
      <c r="H24" s="64">
        <v>0</v>
      </c>
      <c r="I24" s="64">
        <v>0</v>
      </c>
      <c r="J24" s="64">
        <v>0</v>
      </c>
      <c r="K24" s="64">
        <v>0</v>
      </c>
      <c r="L24" s="64">
        <v>2.6864499328471726E-2</v>
      </c>
      <c r="M24" s="64">
        <v>4.9398981834973564E-2</v>
      </c>
      <c r="N24" s="64">
        <v>6.3680122289046792E-2</v>
      </c>
      <c r="O24" s="64">
        <v>8.2641214092494288E-3</v>
      </c>
      <c r="P24" s="64">
        <v>5.1574373233588496E-2</v>
      </c>
      <c r="Q24" s="64">
        <v>5.2236639843499327E-2</v>
      </c>
      <c r="R24" s="64">
        <v>5.5184907963086983E-2</v>
      </c>
      <c r="S24" s="64">
        <v>6.4846059398599054E-2</v>
      </c>
      <c r="T24" s="64">
        <v>9.4785946308188845E-2</v>
      </c>
      <c r="U24" s="64">
        <v>4.4253962209918084E-2</v>
      </c>
      <c r="V24" s="64">
        <v>6.8763227477540975E-2</v>
      </c>
      <c r="W24" s="64">
        <v>8.0868603696209462E-2</v>
      </c>
      <c r="X24" s="64">
        <v>0.11140073534905127</v>
      </c>
      <c r="Y24" s="64">
        <v>9.1000338841462067E-2</v>
      </c>
      <c r="Z24" s="64">
        <v>9.5527821405580624E-2</v>
      </c>
      <c r="AA24" s="64">
        <v>9.69E-2</v>
      </c>
      <c r="AB24" s="64">
        <v>9.7370902131113241E-2</v>
      </c>
      <c r="AC24" s="64">
        <v>9.7717083246741082E-2</v>
      </c>
      <c r="AD24" s="64">
        <v>9.8998802321915449E-2</v>
      </c>
      <c r="AE24" s="65">
        <v>9.8146230389052846E-2</v>
      </c>
    </row>
    <row r="25" spans="1:31" x14ac:dyDescent="0.35">
      <c r="A25" s="55"/>
      <c r="B25" s="61" t="s">
        <v>83</v>
      </c>
      <c r="C25" s="51"/>
      <c r="D25" s="64"/>
      <c r="E25" s="64">
        <v>0</v>
      </c>
      <c r="F25" s="64">
        <v>0</v>
      </c>
      <c r="G25" s="64">
        <v>0</v>
      </c>
      <c r="H25" s="64">
        <v>0</v>
      </c>
      <c r="I25" s="64">
        <v>0</v>
      </c>
      <c r="J25" s="64">
        <v>0</v>
      </c>
      <c r="K25" s="64">
        <v>0</v>
      </c>
      <c r="L25" s="64">
        <v>0</v>
      </c>
      <c r="M25" s="64">
        <v>0</v>
      </c>
      <c r="N25" s="64">
        <v>0.56537505052618142</v>
      </c>
      <c r="O25" s="64">
        <v>0.31614092659412041</v>
      </c>
      <c r="P25" s="64">
        <v>0.25546184872712058</v>
      </c>
      <c r="Q25" s="64">
        <v>0.34764137405121304</v>
      </c>
      <c r="R25" s="64">
        <v>0.60266966825221491</v>
      </c>
      <c r="S25" s="64">
        <v>0.50590817567588098</v>
      </c>
      <c r="T25" s="64">
        <v>9.638299003847757E-2</v>
      </c>
      <c r="U25" s="64">
        <v>0</v>
      </c>
      <c r="V25" s="64">
        <v>0</v>
      </c>
      <c r="W25" s="64">
        <v>0</v>
      </c>
      <c r="X25" s="64">
        <v>0</v>
      </c>
      <c r="Y25" s="64">
        <v>0</v>
      </c>
      <c r="Z25" s="64">
        <v>0</v>
      </c>
      <c r="AA25" s="64">
        <v>0</v>
      </c>
      <c r="AB25" s="64">
        <v>0</v>
      </c>
      <c r="AC25" s="64">
        <v>0</v>
      </c>
      <c r="AD25" s="64">
        <v>0</v>
      </c>
      <c r="AE25" s="65">
        <v>0</v>
      </c>
    </row>
    <row r="26" spans="1:31" ht="30" customHeight="1" x14ac:dyDescent="0.35">
      <c r="A26" s="55"/>
      <c r="B26" s="57" t="s">
        <v>84</v>
      </c>
      <c r="C26" s="51"/>
      <c r="D26" s="64"/>
      <c r="E26" s="63">
        <v>55.221559108367018</v>
      </c>
      <c r="F26" s="63">
        <v>59.225602995549558</v>
      </c>
      <c r="G26" s="63">
        <v>60.475789982715717</v>
      </c>
      <c r="H26" s="63">
        <v>62.700911877640742</v>
      </c>
      <c r="I26" s="63">
        <v>62.074091104749513</v>
      </c>
      <c r="J26" s="63">
        <v>65.405660782142888</v>
      </c>
      <c r="K26" s="63">
        <v>67.430916852609329</v>
      </c>
      <c r="L26" s="63">
        <v>68.712548781908424</v>
      </c>
      <c r="M26" s="63">
        <v>69.641054745441807</v>
      </c>
      <c r="N26" s="63">
        <v>71.503234620678512</v>
      </c>
      <c r="O26" s="63">
        <v>72.453458614603448</v>
      </c>
      <c r="P26" s="63">
        <v>75.395415566315307</v>
      </c>
      <c r="Q26" s="63">
        <v>79.424039103162642</v>
      </c>
      <c r="R26" s="63">
        <v>87.999101582371253</v>
      </c>
      <c r="S26" s="63">
        <v>90.004043092038103</v>
      </c>
      <c r="T26" s="63">
        <v>94.595411375125551</v>
      </c>
      <c r="U26" s="63">
        <v>99.56180288313459</v>
      </c>
      <c r="V26" s="63">
        <v>100.20868275569167</v>
      </c>
      <c r="W26" s="63">
        <v>100.28096164783386</v>
      </c>
      <c r="X26" s="63">
        <v>101.78182676599577</v>
      </c>
      <c r="Y26" s="63">
        <v>101.82009185741923</v>
      </c>
      <c r="Z26" s="63">
        <v>102.22055248529792</v>
      </c>
      <c r="AA26" s="63">
        <v>103.78687932881374</v>
      </c>
      <c r="AB26" s="63">
        <v>104.84629648693139</v>
      </c>
      <c r="AC26" s="63">
        <v>105.11345934784595</v>
      </c>
      <c r="AD26" s="63">
        <v>107.78163419978236</v>
      </c>
      <c r="AE26" s="74">
        <v>110.86161576291781</v>
      </c>
    </row>
    <row r="27" spans="1:31" x14ac:dyDescent="0.35">
      <c r="A27" s="55"/>
      <c r="B27" s="61" t="s">
        <v>77</v>
      </c>
      <c r="C27" s="51"/>
      <c r="D27" s="64"/>
      <c r="E27" s="64">
        <v>54.018845978324343</v>
      </c>
      <c r="F27" s="64">
        <v>57.838570500239243</v>
      </c>
      <c r="G27" s="64">
        <v>59.050910659626417</v>
      </c>
      <c r="H27" s="64">
        <v>61.268537665726058</v>
      </c>
      <c r="I27" s="64">
        <v>60.657512113905142</v>
      </c>
      <c r="J27" s="64">
        <v>63.881538410847284</v>
      </c>
      <c r="K27" s="64">
        <v>65.872513914768135</v>
      </c>
      <c r="L27" s="64">
        <v>67.122191913262355</v>
      </c>
      <c r="M27" s="64">
        <v>68.041130192470831</v>
      </c>
      <c r="N27" s="64">
        <v>69.873610620806431</v>
      </c>
      <c r="O27" s="64">
        <v>70.785500320818358</v>
      </c>
      <c r="P27" s="64">
        <v>73.655088951914124</v>
      </c>
      <c r="Q27" s="64">
        <v>77.590316590921901</v>
      </c>
      <c r="R27" s="64">
        <v>85.966736464694989</v>
      </c>
      <c r="S27" s="64">
        <v>87.898483960427328</v>
      </c>
      <c r="T27" s="64">
        <v>92.372383659918199</v>
      </c>
      <c r="U27" s="64">
        <v>97.225301933609416</v>
      </c>
      <c r="V27" s="64">
        <v>97.836098808105362</v>
      </c>
      <c r="W27" s="64">
        <v>97.879888743307987</v>
      </c>
      <c r="X27" s="64">
        <v>99.358356615125814</v>
      </c>
      <c r="Y27" s="64">
        <v>99.408836231336579</v>
      </c>
      <c r="Z27" s="64">
        <v>99.751183681299835</v>
      </c>
      <c r="AA27" s="64">
        <v>101.30383832881374</v>
      </c>
      <c r="AB27" s="64">
        <v>102.33782612478291</v>
      </c>
      <c r="AC27" s="64">
        <v>102.59199639800734</v>
      </c>
      <c r="AD27" s="64">
        <v>105.19740849234506</v>
      </c>
      <c r="AE27" s="65">
        <v>108.21053091559287</v>
      </c>
    </row>
    <row r="28" spans="1:31" ht="24.75" customHeight="1" thickBot="1" x14ac:dyDescent="0.4">
      <c r="A28" s="55"/>
      <c r="B28" s="75" t="s">
        <v>86</v>
      </c>
      <c r="C28" s="71"/>
      <c r="D28" s="76"/>
      <c r="E28" s="76">
        <v>1.2027131300426708</v>
      </c>
      <c r="F28" s="76">
        <v>1.387032495310309</v>
      </c>
      <c r="G28" s="76">
        <v>1.4248793230893035</v>
      </c>
      <c r="H28" s="76">
        <v>1.4323742119146854</v>
      </c>
      <c r="I28" s="76">
        <v>1.4165789908443702</v>
      </c>
      <c r="J28" s="76">
        <v>1.524122371295602</v>
      </c>
      <c r="K28" s="76">
        <v>1.5584029378411914</v>
      </c>
      <c r="L28" s="76">
        <v>1.5903568686460632</v>
      </c>
      <c r="M28" s="76">
        <v>1.5999245529709765</v>
      </c>
      <c r="N28" s="76">
        <v>1.6296239998720923</v>
      </c>
      <c r="O28" s="76">
        <v>1.6679582937850848</v>
      </c>
      <c r="P28" s="76">
        <v>1.7403266144011864</v>
      </c>
      <c r="Q28" s="76">
        <v>1.8337225122407377</v>
      </c>
      <c r="R28" s="76">
        <v>2.0323651176762607</v>
      </c>
      <c r="S28" s="76">
        <v>2.1055591316107845</v>
      </c>
      <c r="T28" s="76">
        <v>2.2230277152073508</v>
      </c>
      <c r="U28" s="76">
        <v>2.3365009495251687</v>
      </c>
      <c r="V28" s="76">
        <v>2.372583947586306</v>
      </c>
      <c r="W28" s="76">
        <v>2.4010729045258801</v>
      </c>
      <c r="X28" s="76">
        <v>2.4234701508699632</v>
      </c>
      <c r="Y28" s="76">
        <v>2.4112556260826521</v>
      </c>
      <c r="Z28" s="76">
        <v>2.4693688039980728</v>
      </c>
      <c r="AA28" s="76">
        <v>2.4830410000000001</v>
      </c>
      <c r="AB28" s="76">
        <v>2.5084703621484792</v>
      </c>
      <c r="AC28" s="76">
        <v>2.5214629498386087</v>
      </c>
      <c r="AD28" s="76">
        <v>2.5842257074372883</v>
      </c>
      <c r="AE28" s="77">
        <v>2.6510848473249324</v>
      </c>
    </row>
    <row r="29" spans="1:31" ht="38.25" customHeight="1" x14ac:dyDescent="0.35">
      <c r="A29" s="55"/>
      <c r="B29" s="56" t="s">
        <v>87</v>
      </c>
      <c r="C29" s="51"/>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5"/>
    </row>
    <row r="30" spans="1:31" x14ac:dyDescent="0.35">
      <c r="A30" s="55"/>
      <c r="B30" s="61" t="s">
        <v>76</v>
      </c>
      <c r="C30" s="51"/>
      <c r="D30" s="53"/>
      <c r="E30" s="53">
        <v>3254.5626526033629</v>
      </c>
      <c r="F30" s="53">
        <v>3110.0140614703723</v>
      </c>
      <c r="G30" s="53">
        <v>3105.3779688808181</v>
      </c>
      <c r="H30" s="53">
        <v>3247.5067591415277</v>
      </c>
      <c r="I30" s="53">
        <v>3428.0315075844615</v>
      </c>
      <c r="J30" s="53">
        <v>3574.1524553267436</v>
      </c>
      <c r="K30" s="53">
        <v>3684.9748630581216</v>
      </c>
      <c r="L30" s="53">
        <v>4097.0615919862985</v>
      </c>
      <c r="M30" s="53">
        <v>4285.5207690341294</v>
      </c>
      <c r="N30" s="53">
        <v>4323.4255517284873</v>
      </c>
      <c r="O30" s="53">
        <v>4267.8324605312491</v>
      </c>
      <c r="P30" s="53">
        <v>4366.0213439131394</v>
      </c>
      <c r="Q30" s="53">
        <v>4637.9137789282304</v>
      </c>
      <c r="R30" s="53">
        <v>4886.6845923614319</v>
      </c>
      <c r="S30" s="53">
        <v>4916.6517283408975</v>
      </c>
      <c r="T30" s="53">
        <v>4870.6308239138743</v>
      </c>
      <c r="U30" s="53">
        <v>4792.3498744099843</v>
      </c>
      <c r="V30" s="53">
        <v>4652.9038826913875</v>
      </c>
      <c r="W30" s="53">
        <v>4657.3739925086893</v>
      </c>
      <c r="X30" s="53">
        <v>4610.77557469361</v>
      </c>
      <c r="Y30" s="53">
        <v>4425.3619772499087</v>
      </c>
      <c r="Z30" s="53">
        <v>4291.8599583280748</v>
      </c>
      <c r="AA30" s="53">
        <v>4265.161354523585</v>
      </c>
      <c r="AB30" s="53">
        <v>4202.6104955244973</v>
      </c>
      <c r="AC30" s="53">
        <v>4137.674342246245</v>
      </c>
      <c r="AD30" s="53">
        <v>4114.2633467134083</v>
      </c>
      <c r="AE30" s="54">
        <v>4099.5838047387424</v>
      </c>
    </row>
    <row r="31" spans="1:31" x14ac:dyDescent="0.35">
      <c r="A31" s="55"/>
      <c r="B31" s="61" t="s">
        <v>84</v>
      </c>
      <c r="C31" s="51"/>
      <c r="D31" s="53"/>
      <c r="E31" s="53">
        <v>2337.1237137450066</v>
      </c>
      <c r="F31" s="53">
        <v>2490.7731094099404</v>
      </c>
      <c r="G31" s="53">
        <v>2526.3509893356054</v>
      </c>
      <c r="H31" s="53">
        <v>2599.2170077370452</v>
      </c>
      <c r="I31" s="53">
        <v>2551.0249909484864</v>
      </c>
      <c r="J31" s="53">
        <v>2663.3671780598784</v>
      </c>
      <c r="K31" s="53">
        <v>2728.2293596297668</v>
      </c>
      <c r="L31" s="53">
        <v>2762.7577814285082</v>
      </c>
      <c r="M31" s="53">
        <v>2782.7481317606412</v>
      </c>
      <c r="N31" s="53">
        <v>2831.138526317648</v>
      </c>
      <c r="O31" s="53">
        <v>2846.5587009234055</v>
      </c>
      <c r="P31" s="53">
        <v>2938.3614157338675</v>
      </c>
      <c r="Q31" s="53">
        <v>3068.3227113308494</v>
      </c>
      <c r="R31" s="53">
        <v>3373.4181677090037</v>
      </c>
      <c r="S31" s="53">
        <v>3422.0375454653822</v>
      </c>
      <c r="T31" s="53">
        <v>3570.8592642180338</v>
      </c>
      <c r="U31" s="53">
        <v>3726.8889299827952</v>
      </c>
      <c r="V31" s="53">
        <v>3719.1210821486252</v>
      </c>
      <c r="W31" s="53">
        <v>3684.8806712677701</v>
      </c>
      <c r="X31" s="53">
        <v>3703.2756105945609</v>
      </c>
      <c r="Y31" s="53">
        <v>3667.6211715067093</v>
      </c>
      <c r="Z31" s="53">
        <v>3646.849731633979</v>
      </c>
      <c r="AA31" s="53">
        <v>3668.0612361216308</v>
      </c>
      <c r="AB31" s="53">
        <v>3671.5672990342582</v>
      </c>
      <c r="AC31" s="53">
        <v>3648.5311265883029</v>
      </c>
      <c r="AD31" s="53">
        <v>3708.7812684879618</v>
      </c>
      <c r="AE31" s="54">
        <v>3782.7195959529445</v>
      </c>
    </row>
    <row r="32" spans="1:31" ht="24.75" customHeight="1" thickBot="1" x14ac:dyDescent="0.4">
      <c r="A32" s="55"/>
      <c r="B32" s="78" t="s">
        <v>88</v>
      </c>
      <c r="C32" s="79"/>
      <c r="D32" s="80"/>
      <c r="E32" s="80">
        <f t="shared" ref="E32:P32" si="2">SUM(E30:E31)</f>
        <v>5591.6863663483691</v>
      </c>
      <c r="F32" s="80">
        <f t="shared" si="2"/>
        <v>5600.7871708803123</v>
      </c>
      <c r="G32" s="80">
        <f t="shared" si="2"/>
        <v>5631.7289582164231</v>
      </c>
      <c r="H32" s="80">
        <f t="shared" si="2"/>
        <v>5846.7237668785729</v>
      </c>
      <c r="I32" s="80">
        <f t="shared" si="2"/>
        <v>5979.0564985329474</v>
      </c>
      <c r="J32" s="80">
        <f t="shared" si="2"/>
        <v>6237.5196333866224</v>
      </c>
      <c r="K32" s="80">
        <f t="shared" si="2"/>
        <v>6413.2042226878884</v>
      </c>
      <c r="L32" s="80">
        <f t="shared" si="2"/>
        <v>6859.8193734148063</v>
      </c>
      <c r="M32" s="80">
        <f t="shared" si="2"/>
        <v>7068.2689007947702</v>
      </c>
      <c r="N32" s="80">
        <f t="shared" si="2"/>
        <v>7154.5640780461354</v>
      </c>
      <c r="O32" s="80">
        <f t="shared" si="2"/>
        <v>7114.3911614546541</v>
      </c>
      <c r="P32" s="80">
        <f t="shared" si="2"/>
        <v>7304.3827596470073</v>
      </c>
      <c r="Q32" s="80">
        <f t="shared" ref="Q32:AB32" si="3">SUM(Q30:Q31)</f>
        <v>7706.2364902590798</v>
      </c>
      <c r="R32" s="80">
        <f t="shared" si="3"/>
        <v>8260.1027600704365</v>
      </c>
      <c r="S32" s="80">
        <f t="shared" si="3"/>
        <v>8338.6892738062797</v>
      </c>
      <c r="T32" s="80">
        <f t="shared" si="3"/>
        <v>8441.4900881319081</v>
      </c>
      <c r="U32" s="80">
        <f t="shared" si="3"/>
        <v>8519.2388043927785</v>
      </c>
      <c r="V32" s="80">
        <f t="shared" si="3"/>
        <v>8372.0249648400131</v>
      </c>
      <c r="W32" s="80">
        <f t="shared" si="3"/>
        <v>8342.254663776459</v>
      </c>
      <c r="X32" s="80">
        <f t="shared" si="3"/>
        <v>8314.0511852881718</v>
      </c>
      <c r="Y32" s="80">
        <f t="shared" si="3"/>
        <v>8092.983148756618</v>
      </c>
      <c r="Z32" s="80">
        <f t="shared" si="3"/>
        <v>7938.7096899620537</v>
      </c>
      <c r="AA32" s="80">
        <f t="shared" si="3"/>
        <v>7933.2225906452159</v>
      </c>
      <c r="AB32" s="80">
        <f t="shared" si="3"/>
        <v>7874.1777945587555</v>
      </c>
      <c r="AC32" s="80">
        <f>SUM(AC30:AC31)</f>
        <v>7786.2054688345479</v>
      </c>
      <c r="AD32" s="80">
        <f>SUM(AD30:AD31)</f>
        <v>7823.0446152013701</v>
      </c>
      <c r="AE32" s="81">
        <f>SUM(AE30:AE31)</f>
        <v>7882.3034006916869</v>
      </c>
    </row>
    <row r="33" spans="1:31" ht="39" customHeight="1" x14ac:dyDescent="0.35">
      <c r="A33" s="55"/>
      <c r="B33" s="56" t="s">
        <v>89</v>
      </c>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82"/>
    </row>
    <row r="34" spans="1:31" x14ac:dyDescent="0.35">
      <c r="A34" s="55"/>
      <c r="B34" s="61" t="s">
        <v>76</v>
      </c>
      <c r="C34" s="51"/>
      <c r="D34" s="83"/>
      <c r="E34" s="83">
        <v>5.6358694129776128E-2</v>
      </c>
      <c r="F34" s="83">
        <v>5.2165127190545099E-2</v>
      </c>
      <c r="G34" s="83">
        <v>5.0939008204389701E-2</v>
      </c>
      <c r="H34" s="83">
        <v>5.1695865874557108E-2</v>
      </c>
      <c r="I34" s="83">
        <v>5.3394804891580418E-2</v>
      </c>
      <c r="J34" s="83">
        <v>5.4894266025873557E-2</v>
      </c>
      <c r="K34" s="83">
        <v>5.5408570559553276E-2</v>
      </c>
      <c r="L34" s="83">
        <v>5.9962410664011735E-2</v>
      </c>
      <c r="M34" s="83">
        <v>6.1925575374343782E-2</v>
      </c>
      <c r="N34" s="83">
        <v>6.0783568717102575E-2</v>
      </c>
      <c r="O34" s="83">
        <v>5.9247907617327185E-2</v>
      </c>
      <c r="P34" s="83">
        <v>5.9866142382831222E-2</v>
      </c>
      <c r="Q34" s="83">
        <v>6.5686141265194356E-2</v>
      </c>
      <c r="R34" s="83">
        <v>7.1491340714608984E-2</v>
      </c>
      <c r="S34" s="83">
        <v>7.1117023526433093E-2</v>
      </c>
      <c r="T34" s="83">
        <v>7.0193394102823464E-2</v>
      </c>
      <c r="U34" s="83">
        <v>6.8580015546581191E-2</v>
      </c>
      <c r="V34" s="83">
        <v>6.5478133798474364E-2</v>
      </c>
      <c r="W34" s="83">
        <v>6.4417244485242484E-2</v>
      </c>
      <c r="X34" s="83">
        <v>6.3028369626359104E-2</v>
      </c>
      <c r="Y34" s="83">
        <v>5.9796758431529963E-2</v>
      </c>
      <c r="Z34" s="83">
        <v>5.7686340170057096E-2</v>
      </c>
      <c r="AA34" s="83">
        <v>5.7031500865558457E-2</v>
      </c>
      <c r="AB34" s="83">
        <v>5.5994474218105647E-2</v>
      </c>
      <c r="AC34" s="83">
        <v>5.4916141400387183E-2</v>
      </c>
      <c r="AD34" s="83">
        <v>5.4327050504676171E-2</v>
      </c>
      <c r="AE34" s="84">
        <v>5.3804333746493634E-2</v>
      </c>
    </row>
    <row r="35" spans="1:31" x14ac:dyDescent="0.35">
      <c r="A35" s="55"/>
      <c r="B35" s="61" t="s">
        <v>84</v>
      </c>
      <c r="C35" s="51"/>
      <c r="D35" s="83"/>
      <c r="E35" s="83">
        <v>4.047156395070136E-2</v>
      </c>
      <c r="F35" s="83">
        <v>4.1778427199049117E-2</v>
      </c>
      <c r="G35" s="83">
        <v>4.1440950203982536E-2</v>
      </c>
      <c r="H35" s="83">
        <v>4.137597972124378E-2</v>
      </c>
      <c r="I35" s="83">
        <v>3.973460610378713E-2</v>
      </c>
      <c r="J35" s="83">
        <v>4.0905805844712748E-2</v>
      </c>
      <c r="K35" s="83">
        <v>4.1022610626504703E-2</v>
      </c>
      <c r="L35" s="83">
        <v>4.0434250971290782E-2</v>
      </c>
      <c r="M35" s="83">
        <v>4.0210580806494645E-2</v>
      </c>
      <c r="N35" s="83">
        <v>3.9803322875136771E-2</v>
      </c>
      <c r="O35" s="83">
        <v>3.9517166734941461E-2</v>
      </c>
      <c r="P35" s="83">
        <v>4.0290312169862098E-2</v>
      </c>
      <c r="Q35" s="83">
        <v>4.3456236719919668E-2</v>
      </c>
      <c r="R35" s="83">
        <v>4.9352517651235134E-2</v>
      </c>
      <c r="S35" s="83">
        <v>4.9498141840386443E-2</v>
      </c>
      <c r="T35" s="83">
        <v>5.1461656750564432E-2</v>
      </c>
      <c r="U35" s="83">
        <v>5.3332938424089649E-2</v>
      </c>
      <c r="V35" s="83">
        <v>5.2337446456941238E-2</v>
      </c>
      <c r="W35" s="83">
        <v>5.0966458670015743E-2</v>
      </c>
      <c r="X35" s="83">
        <v>5.0623028649219193E-2</v>
      </c>
      <c r="Y35" s="83">
        <v>4.9557947652282337E-2</v>
      </c>
      <c r="Z35" s="83">
        <v>4.9016840300183426E-2</v>
      </c>
      <c r="AA35" s="83">
        <v>4.9047391217901325E-2</v>
      </c>
      <c r="AB35" s="83">
        <v>4.8918994678367328E-2</v>
      </c>
      <c r="AC35" s="83">
        <v>4.8424122992401751E-2</v>
      </c>
      <c r="AD35" s="83">
        <v>4.8972836764300996E-2</v>
      </c>
      <c r="AE35" s="84">
        <v>4.9645699979299268E-2</v>
      </c>
    </row>
    <row r="36" spans="1:31" ht="24.75" customHeight="1" thickBot="1" x14ac:dyDescent="0.4">
      <c r="A36" s="55"/>
      <c r="B36" s="78" t="s">
        <v>88</v>
      </c>
      <c r="C36" s="79"/>
      <c r="D36" s="85"/>
      <c r="E36" s="85">
        <f t="shared" ref="E36:P36" si="4">SUM(E34:E35)</f>
        <v>9.6830258080477488E-2</v>
      </c>
      <c r="F36" s="85">
        <f t="shared" si="4"/>
        <v>9.3943554389594217E-2</v>
      </c>
      <c r="G36" s="85">
        <f t="shared" si="4"/>
        <v>9.2379958408372237E-2</v>
      </c>
      <c r="H36" s="85">
        <f t="shared" si="4"/>
        <v>9.3071845595800895E-2</v>
      </c>
      <c r="I36" s="85">
        <f t="shared" si="4"/>
        <v>9.3129410995367548E-2</v>
      </c>
      <c r="J36" s="85">
        <f t="shared" si="4"/>
        <v>9.5800071870586312E-2</v>
      </c>
      <c r="K36" s="85">
        <f t="shared" si="4"/>
        <v>9.6431181186057979E-2</v>
      </c>
      <c r="L36" s="85">
        <f t="shared" si="4"/>
        <v>0.10039666163530252</v>
      </c>
      <c r="M36" s="85">
        <f t="shared" si="4"/>
        <v>0.10213615618083843</v>
      </c>
      <c r="N36" s="85">
        <f t="shared" si="4"/>
        <v>0.10058689159223935</v>
      </c>
      <c r="O36" s="85">
        <f t="shared" si="4"/>
        <v>9.8765074352268639E-2</v>
      </c>
      <c r="P36" s="85">
        <f t="shared" si="4"/>
        <v>0.10015645455269331</v>
      </c>
      <c r="Q36" s="85">
        <f t="shared" ref="Q36:AB36" si="5">SUM(Q34:Q35)</f>
        <v>0.10914237798511403</v>
      </c>
      <c r="R36" s="85">
        <f t="shared" si="5"/>
        <v>0.12084385836584412</v>
      </c>
      <c r="S36" s="85">
        <f t="shared" si="5"/>
        <v>0.12061516536681954</v>
      </c>
      <c r="T36" s="85">
        <f t="shared" si="5"/>
        <v>0.1216550508533879</v>
      </c>
      <c r="U36" s="85">
        <f t="shared" si="5"/>
        <v>0.12191295397067084</v>
      </c>
      <c r="V36" s="85">
        <f t="shared" si="5"/>
        <v>0.11781558025541561</v>
      </c>
      <c r="W36" s="85">
        <f t="shared" si="5"/>
        <v>0.11538370315525823</v>
      </c>
      <c r="X36" s="85">
        <f t="shared" si="5"/>
        <v>0.1136513982755783</v>
      </c>
      <c r="Y36" s="85">
        <f t="shared" si="5"/>
        <v>0.1093547060838123</v>
      </c>
      <c r="Z36" s="85">
        <f t="shared" si="5"/>
        <v>0.10670318047024052</v>
      </c>
      <c r="AA36" s="85">
        <f t="shared" si="5"/>
        <v>0.10607889208345977</v>
      </c>
      <c r="AB36" s="85">
        <f t="shared" si="5"/>
        <v>0.10491346889647298</v>
      </c>
      <c r="AC36" s="85">
        <f>SUM(AC34:AC35)</f>
        <v>0.10334026439278893</v>
      </c>
      <c r="AD36" s="85">
        <f>SUM(AD34:AD35)</f>
        <v>0.10329988726897717</v>
      </c>
      <c r="AE36" s="86">
        <f>SUM(AE34:AE35)</f>
        <v>0.10345003372579289</v>
      </c>
    </row>
    <row r="37" spans="1:31" ht="39" customHeight="1" x14ac:dyDescent="0.35">
      <c r="A37" s="55"/>
      <c r="B37" s="56" t="s">
        <v>90</v>
      </c>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82"/>
    </row>
    <row r="38" spans="1:31" x14ac:dyDescent="0.35">
      <c r="A38" s="55"/>
      <c r="B38" s="61" t="s">
        <v>76</v>
      </c>
      <c r="C38" s="51"/>
      <c r="D38" s="83"/>
      <c r="E38" s="83">
        <v>0.15936430976409116</v>
      </c>
      <c r="F38" s="83">
        <v>0.15007645507845907</v>
      </c>
      <c r="G38" s="83">
        <v>0.14868618440343878</v>
      </c>
      <c r="H38" s="83">
        <v>0.15164662922556993</v>
      </c>
      <c r="I38" s="83">
        <v>0.15515072886831621</v>
      </c>
      <c r="J38" s="83">
        <v>0.15466139494292847</v>
      </c>
      <c r="K38" s="83">
        <v>0.15162284462554851</v>
      </c>
      <c r="L38" s="83">
        <v>0.15891289264924172</v>
      </c>
      <c r="M38" s="83">
        <v>0.15877973873357676</v>
      </c>
      <c r="N38" s="83">
        <v>0.1569518446800752</v>
      </c>
      <c r="O38" s="83">
        <v>0.15384314232689209</v>
      </c>
      <c r="P38" s="83">
        <v>0.15331151186788494</v>
      </c>
      <c r="Q38" s="83">
        <v>0.15448623491358496</v>
      </c>
      <c r="R38" s="83">
        <v>0.15845073661195702</v>
      </c>
      <c r="S38" s="83">
        <v>0.15858452951324703</v>
      </c>
      <c r="T38" s="83">
        <v>0.16048497078644813</v>
      </c>
      <c r="U38" s="83">
        <v>0.1593356386508506</v>
      </c>
      <c r="V38" s="83">
        <v>0.15825322541710929</v>
      </c>
      <c r="W38" s="83">
        <v>0.15852489574454276</v>
      </c>
      <c r="X38" s="83">
        <v>0.15835559247961417</v>
      </c>
      <c r="Y38" s="83">
        <v>0.15384663265389803</v>
      </c>
      <c r="Z38" s="83">
        <v>0.14861476073741067</v>
      </c>
      <c r="AA38" s="83">
        <v>0.14846395806569446</v>
      </c>
      <c r="AB38" s="83">
        <v>0.14615777156794538</v>
      </c>
      <c r="AC38" s="83">
        <v>0.14419188093627405</v>
      </c>
      <c r="AD38" s="83">
        <v>0.14380404558765142</v>
      </c>
      <c r="AE38" s="84">
        <v>0.14313635646394296</v>
      </c>
    </row>
    <row r="39" spans="1:31" x14ac:dyDescent="0.35">
      <c r="A39" s="55"/>
      <c r="B39" s="61" t="s">
        <v>84</v>
      </c>
      <c r="C39" s="51"/>
      <c r="D39" s="83"/>
      <c r="E39" s="83">
        <v>0.11444060146647718</v>
      </c>
      <c r="F39" s="83">
        <v>0.12019444004965821</v>
      </c>
      <c r="G39" s="83">
        <v>0.12096224447793791</v>
      </c>
      <c r="H39" s="83">
        <v>0.12137388066693083</v>
      </c>
      <c r="I39" s="83">
        <v>0.11545791975110535</v>
      </c>
      <c r="J39" s="83">
        <v>0.11524972371842897</v>
      </c>
      <c r="K39" s="83">
        <v>0.11225636854269078</v>
      </c>
      <c r="L39" s="83">
        <v>0.10715919711696488</v>
      </c>
      <c r="M39" s="83">
        <v>0.1031015937467703</v>
      </c>
      <c r="N39" s="83">
        <v>0.10277785726476411</v>
      </c>
      <c r="O39" s="83">
        <v>0.10261029209040248</v>
      </c>
      <c r="P39" s="83">
        <v>0.1031796676139612</v>
      </c>
      <c r="Q39" s="83">
        <v>0.10220406108603527</v>
      </c>
      <c r="R39" s="83">
        <v>0.10938307629045266</v>
      </c>
      <c r="S39" s="83">
        <v>0.11037637890764737</v>
      </c>
      <c r="T39" s="83">
        <v>0.117658115636046</v>
      </c>
      <c r="U39" s="83">
        <v>0.12391128431805148</v>
      </c>
      <c r="V39" s="83">
        <v>0.12649367401639647</v>
      </c>
      <c r="W39" s="83">
        <v>0.1254237527807284</v>
      </c>
      <c r="X39" s="83">
        <v>0.12718780038865277</v>
      </c>
      <c r="Y39" s="83">
        <v>0.12750395786540822</v>
      </c>
      <c r="Z39" s="83">
        <v>0.12627991257273097</v>
      </c>
      <c r="AA39" s="83">
        <v>0.12767978612682276</v>
      </c>
      <c r="AB39" s="83">
        <v>0.12768922914937295</v>
      </c>
      <c r="AC39" s="83">
        <v>0.12714595743455959</v>
      </c>
      <c r="AD39" s="83">
        <v>0.12963140802212286</v>
      </c>
      <c r="AE39" s="84">
        <v>0.1320730899228362</v>
      </c>
    </row>
    <row r="40" spans="1:31" s="88" customFormat="1" ht="32.25" customHeight="1" thickBot="1" x14ac:dyDescent="0.4">
      <c r="A40" s="87"/>
      <c r="B40" s="78" t="s">
        <v>88</v>
      </c>
      <c r="C40" s="78"/>
      <c r="D40" s="85"/>
      <c r="E40" s="85">
        <f t="shared" ref="E40:P40" si="6">SUM(E38:E39)</f>
        <v>0.27380491123056833</v>
      </c>
      <c r="F40" s="85">
        <f t="shared" si="6"/>
        <v>0.27027089512811731</v>
      </c>
      <c r="G40" s="85">
        <f t="shared" si="6"/>
        <v>0.26964842888137669</v>
      </c>
      <c r="H40" s="85">
        <f t="shared" si="6"/>
        <v>0.27302050989250076</v>
      </c>
      <c r="I40" s="85">
        <f t="shared" si="6"/>
        <v>0.27060864861942158</v>
      </c>
      <c r="J40" s="85">
        <f t="shared" si="6"/>
        <v>0.26991111866135742</v>
      </c>
      <c r="K40" s="85">
        <f t="shared" si="6"/>
        <v>0.26387921316823926</v>
      </c>
      <c r="L40" s="85">
        <f t="shared" si="6"/>
        <v>0.26607208976620661</v>
      </c>
      <c r="M40" s="85">
        <f t="shared" si="6"/>
        <v>0.26188133248034706</v>
      </c>
      <c r="N40" s="85">
        <f t="shared" si="6"/>
        <v>0.2597297019448393</v>
      </c>
      <c r="O40" s="85">
        <f t="shared" si="6"/>
        <v>0.25645343441729457</v>
      </c>
      <c r="P40" s="85">
        <f t="shared" si="6"/>
        <v>0.25649117948184613</v>
      </c>
      <c r="Q40" s="85">
        <f t="shared" ref="Q40:AB40" si="7">SUM(Q38:Q39)</f>
        <v>0.25669029599962023</v>
      </c>
      <c r="R40" s="85">
        <f t="shared" si="7"/>
        <v>0.26783381290240971</v>
      </c>
      <c r="S40" s="85">
        <f t="shared" si="7"/>
        <v>0.26896090842089437</v>
      </c>
      <c r="T40" s="85">
        <f t="shared" si="7"/>
        <v>0.27814308642249413</v>
      </c>
      <c r="U40" s="85">
        <f t="shared" si="7"/>
        <v>0.28324692296890208</v>
      </c>
      <c r="V40" s="85">
        <f t="shared" si="7"/>
        <v>0.28474689943350573</v>
      </c>
      <c r="W40" s="85">
        <f t="shared" si="7"/>
        <v>0.28394864852527113</v>
      </c>
      <c r="X40" s="85">
        <f t="shared" si="7"/>
        <v>0.28554339286826691</v>
      </c>
      <c r="Y40" s="85">
        <f t="shared" si="7"/>
        <v>0.28135059051930622</v>
      </c>
      <c r="Z40" s="85">
        <f t="shared" si="7"/>
        <v>0.27489467331014161</v>
      </c>
      <c r="AA40" s="85">
        <f t="shared" si="7"/>
        <v>0.27614374419251719</v>
      </c>
      <c r="AB40" s="85">
        <f t="shared" si="7"/>
        <v>0.27384700071731832</v>
      </c>
      <c r="AC40" s="85">
        <f>SUM(AC38:AC39)</f>
        <v>0.27133783837083364</v>
      </c>
      <c r="AD40" s="85">
        <f>SUM(AD38:AD39)</f>
        <v>0.27343545360977428</v>
      </c>
      <c r="AE40" s="86">
        <f>SUM(AE38:AE39)</f>
        <v>0.27520944638677913</v>
      </c>
    </row>
  </sheetData>
  <conditionalFormatting sqref="D5:AA5">
    <cfRule type="cellIs" dxfId="8" priority="4" stopIfTrue="1" operator="equal">
      <formula>FALSE</formula>
    </cfRule>
  </conditionalFormatting>
  <conditionalFormatting sqref="AB5">
    <cfRule type="cellIs" dxfId="7" priority="3" stopIfTrue="1" operator="equal">
      <formula>FALSE</formula>
    </cfRule>
  </conditionalFormatting>
  <conditionalFormatting sqref="AC5:AD5">
    <cfRule type="cellIs" dxfId="6" priority="2" stopIfTrue="1" operator="equal">
      <formula>FALSE</formula>
    </cfRule>
  </conditionalFormatting>
  <conditionalFormatting sqref="AE5">
    <cfRule type="cellIs" dxfId="5"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87"/>
  <sheetViews>
    <sheetView zoomScale="70" zoomScaleNormal="70" workbookViewId="0">
      <pane xSplit="3" topLeftCell="BS1" activePane="topRight" state="frozen"/>
      <selection activeCell="A22" sqref="A22"/>
      <selection pane="topRight"/>
    </sheetView>
  </sheetViews>
  <sheetFormatPr defaultColWidth="12.7265625" defaultRowHeight="15.5" x14ac:dyDescent="0.35"/>
  <cols>
    <col min="1" max="1" width="23.08984375" style="357" bestFit="1" customWidth="1"/>
    <col min="2" max="2" width="75.7265625" style="357" customWidth="1"/>
    <col min="3" max="3" width="25.7265625" style="357" customWidth="1"/>
    <col min="4" max="75" width="12.7265625" style="209" customWidth="1"/>
    <col min="76" max="76" width="12.7265625" style="316" customWidth="1"/>
    <col min="77" max="16384" width="12.7265625" style="316"/>
  </cols>
  <sheetData>
    <row r="1" spans="1:78" s="314" customFormat="1" ht="25.15" customHeight="1" thickBot="1" x14ac:dyDescent="0.3">
      <c r="A1" s="36" t="s">
        <v>42</v>
      </c>
      <c r="B1" s="37" t="s">
        <v>71</v>
      </c>
      <c r="C1" s="89"/>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3"/>
      <c r="BW1" s="313"/>
      <c r="BX1" s="313"/>
    </row>
    <row r="2" spans="1:78" ht="15.75" customHeight="1" x14ac:dyDescent="0.35">
      <c r="A2" s="40" t="s">
        <v>588</v>
      </c>
      <c r="B2" s="16" t="s">
        <v>573</v>
      </c>
      <c r="C2" s="406"/>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x14ac:dyDescent="0.35">
      <c r="A3" s="45">
        <v>2018</v>
      </c>
      <c r="B3" s="317" t="s">
        <v>118</v>
      </c>
      <c r="C3" s="371"/>
      <c r="D3" s="279" t="s">
        <v>617</v>
      </c>
      <c r="E3" s="279" t="s">
        <v>617</v>
      </c>
      <c r="F3" s="279" t="s">
        <v>617</v>
      </c>
      <c r="G3" s="279" t="s">
        <v>617</v>
      </c>
      <c r="H3" s="279" t="s">
        <v>617</v>
      </c>
      <c r="I3" s="279" t="s">
        <v>617</v>
      </c>
      <c r="J3" s="279" t="s">
        <v>617</v>
      </c>
      <c r="K3" s="279" t="s">
        <v>617</v>
      </c>
      <c r="L3" s="279" t="s">
        <v>617</v>
      </c>
      <c r="M3" s="279" t="s">
        <v>617</v>
      </c>
      <c r="N3" s="279" t="s">
        <v>617</v>
      </c>
      <c r="O3" s="279" t="s">
        <v>617</v>
      </c>
      <c r="P3" s="279" t="s">
        <v>617</v>
      </c>
      <c r="Q3" s="279" t="s">
        <v>617</v>
      </c>
      <c r="R3" s="279" t="s">
        <v>617</v>
      </c>
      <c r="S3" s="279" t="s">
        <v>617</v>
      </c>
      <c r="T3" s="279" t="s">
        <v>617</v>
      </c>
      <c r="U3" s="279" t="s">
        <v>617</v>
      </c>
      <c r="V3" s="279" t="s">
        <v>617</v>
      </c>
      <c r="W3" s="279" t="s">
        <v>617</v>
      </c>
      <c r="X3" s="279" t="s">
        <v>617</v>
      </c>
      <c r="Y3" s="279" t="s">
        <v>617</v>
      </c>
      <c r="Z3" s="279" t="s">
        <v>617</v>
      </c>
      <c r="AA3" s="279" t="s">
        <v>617</v>
      </c>
      <c r="AB3" s="279" t="s">
        <v>617</v>
      </c>
      <c r="AC3" s="279" t="s">
        <v>617</v>
      </c>
      <c r="AD3" s="279" t="s">
        <v>617</v>
      </c>
      <c r="AE3" s="279" t="s">
        <v>617</v>
      </c>
      <c r="AF3" s="279" t="s">
        <v>617</v>
      </c>
      <c r="AG3" s="279" t="s">
        <v>617</v>
      </c>
      <c r="AH3" s="279" t="s">
        <v>617</v>
      </c>
      <c r="AI3" s="279" t="s">
        <v>617</v>
      </c>
      <c r="AJ3" s="279" t="s">
        <v>617</v>
      </c>
      <c r="AK3" s="279" t="s">
        <v>617</v>
      </c>
      <c r="AL3" s="279" t="s">
        <v>617</v>
      </c>
      <c r="AM3" s="279" t="s">
        <v>617</v>
      </c>
      <c r="AN3" s="279" t="s">
        <v>617</v>
      </c>
      <c r="AO3" s="279" t="s">
        <v>617</v>
      </c>
      <c r="AP3" s="279" t="s">
        <v>617</v>
      </c>
      <c r="AQ3" s="279" t="s">
        <v>617</v>
      </c>
      <c r="AR3" s="279" t="s">
        <v>617</v>
      </c>
      <c r="AS3" s="279" t="s">
        <v>617</v>
      </c>
      <c r="AT3" s="279" t="s">
        <v>617</v>
      </c>
      <c r="AU3" s="279" t="s">
        <v>617</v>
      </c>
      <c r="AV3" s="279" t="s">
        <v>617</v>
      </c>
      <c r="AW3" s="279" t="s">
        <v>617</v>
      </c>
      <c r="AX3" s="279" t="s">
        <v>617</v>
      </c>
      <c r="AY3" s="279" t="s">
        <v>617</v>
      </c>
      <c r="AZ3" s="279" t="s">
        <v>617</v>
      </c>
      <c r="BA3" s="279" t="s">
        <v>617</v>
      </c>
      <c r="BB3" s="279" t="s">
        <v>617</v>
      </c>
      <c r="BC3" s="279" t="s">
        <v>617</v>
      </c>
      <c r="BD3" s="279" t="s">
        <v>617</v>
      </c>
      <c r="BE3" s="279" t="s">
        <v>617</v>
      </c>
      <c r="BF3" s="279" t="s">
        <v>617</v>
      </c>
      <c r="BG3" s="279" t="s">
        <v>617</v>
      </c>
      <c r="BH3" s="279" t="s">
        <v>617</v>
      </c>
      <c r="BI3" s="279" t="s">
        <v>617</v>
      </c>
      <c r="BJ3" s="279" t="s">
        <v>617</v>
      </c>
      <c r="BK3" s="279" t="s">
        <v>617</v>
      </c>
      <c r="BL3" s="279" t="s">
        <v>617</v>
      </c>
      <c r="BM3" s="279" t="s">
        <v>617</v>
      </c>
      <c r="BN3" s="279" t="s">
        <v>617</v>
      </c>
      <c r="BO3" s="279" t="s">
        <v>617</v>
      </c>
      <c r="BP3" s="279" t="s">
        <v>617</v>
      </c>
      <c r="BQ3" s="279" t="s">
        <v>617</v>
      </c>
      <c r="BR3" s="279" t="s">
        <v>617</v>
      </c>
      <c r="BS3" s="279" t="s">
        <v>617</v>
      </c>
      <c r="BT3" s="279" t="s">
        <v>617</v>
      </c>
      <c r="BU3" s="279" t="s">
        <v>618</v>
      </c>
      <c r="BV3" s="279" t="s">
        <v>618</v>
      </c>
      <c r="BW3" s="279" t="s">
        <v>618</v>
      </c>
      <c r="BX3" s="279" t="s">
        <v>618</v>
      </c>
      <c r="BY3" s="279" t="s">
        <v>618</v>
      </c>
      <c r="BZ3" s="280" t="s">
        <v>618</v>
      </c>
    </row>
    <row r="4" spans="1:78" s="232" customFormat="1" ht="24" customHeight="1" x14ac:dyDescent="0.35">
      <c r="A4" s="471"/>
      <c r="B4" s="156" t="s">
        <v>88</v>
      </c>
      <c r="C4" s="418"/>
      <c r="D4" s="187">
        <f t="shared" ref="D4:BO4" si="0">SUM(D5,D11,D10)</f>
        <v>15.2</v>
      </c>
      <c r="E4" s="187">
        <f t="shared" si="0"/>
        <v>19.2</v>
      </c>
      <c r="F4" s="187">
        <f t="shared" si="0"/>
        <v>17</v>
      </c>
      <c r="G4" s="187">
        <f t="shared" si="0"/>
        <v>14.8</v>
      </c>
      <c r="H4" s="187">
        <f t="shared" si="0"/>
        <v>26.8</v>
      </c>
      <c r="I4" s="187">
        <f t="shared" si="0"/>
        <v>22.2</v>
      </c>
      <c r="J4" s="187">
        <f t="shared" si="0"/>
        <v>15.7</v>
      </c>
      <c r="K4" s="187">
        <f t="shared" si="0"/>
        <v>15.7</v>
      </c>
      <c r="L4" s="187">
        <f t="shared" si="0"/>
        <v>20.9</v>
      </c>
      <c r="M4" s="187">
        <f t="shared" si="0"/>
        <v>25.4</v>
      </c>
      <c r="N4" s="187">
        <f t="shared" si="0"/>
        <v>49.4</v>
      </c>
      <c r="O4" s="187">
        <f t="shared" si="0"/>
        <v>41.9</v>
      </c>
      <c r="P4" s="187">
        <f t="shared" si="0"/>
        <v>30.2</v>
      </c>
      <c r="Q4" s="187">
        <f t="shared" si="0"/>
        <v>36.299999999999997</v>
      </c>
      <c r="R4" s="187">
        <f t="shared" si="0"/>
        <v>64.5</v>
      </c>
      <c r="S4" s="187">
        <f t="shared" si="0"/>
        <v>64.599999999999994</v>
      </c>
      <c r="T4" s="187">
        <f t="shared" si="0"/>
        <v>44.9</v>
      </c>
      <c r="U4" s="187">
        <f t="shared" si="0"/>
        <v>49.2</v>
      </c>
      <c r="V4" s="187">
        <f t="shared" si="0"/>
        <v>78.3</v>
      </c>
      <c r="W4" s="187">
        <f t="shared" si="0"/>
        <v>121.7</v>
      </c>
      <c r="X4" s="187">
        <f t="shared" si="0"/>
        <v>123.3</v>
      </c>
      <c r="Y4" s="187">
        <f t="shared" si="0"/>
        <v>127.1</v>
      </c>
      <c r="Z4" s="187">
        <f t="shared" si="0"/>
        <v>150.4</v>
      </c>
      <c r="AA4" s="187">
        <f t="shared" si="0"/>
        <v>239.4</v>
      </c>
      <c r="AB4" s="187">
        <f t="shared" si="0"/>
        <v>209.1</v>
      </c>
      <c r="AC4" s="187">
        <f t="shared" si="0"/>
        <v>174.09</v>
      </c>
      <c r="AD4" s="187">
        <f t="shared" si="0"/>
        <v>214.12200000000001</v>
      </c>
      <c r="AE4" s="187">
        <f t="shared" si="0"/>
        <v>454.38499999999999</v>
      </c>
      <c r="AF4" s="187">
        <f t="shared" si="0"/>
        <v>558.846</v>
      </c>
      <c r="AG4" s="187">
        <f t="shared" si="0"/>
        <v>628.82600000000002</v>
      </c>
      <c r="AH4" s="187">
        <f t="shared" si="0"/>
        <v>1147</v>
      </c>
      <c r="AI4" s="187">
        <f t="shared" si="0"/>
        <v>1176</v>
      </c>
      <c r="AJ4" s="187">
        <f t="shared" si="0"/>
        <v>2074</v>
      </c>
      <c r="AK4" s="187">
        <f t="shared" si="0"/>
        <v>3214.04</v>
      </c>
      <c r="AL4" s="187">
        <f t="shared" si="0"/>
        <v>4067</v>
      </c>
      <c r="AM4" s="187">
        <f t="shared" si="0"/>
        <v>4754</v>
      </c>
      <c r="AN4" s="187">
        <f t="shared" si="0"/>
        <v>5308</v>
      </c>
      <c r="AO4" s="187">
        <f t="shared" si="0"/>
        <v>5803</v>
      </c>
      <c r="AP4" s="187">
        <f t="shared" si="0"/>
        <v>6070</v>
      </c>
      <c r="AQ4" s="187">
        <f t="shared" si="0"/>
        <v>5452.9279999999999</v>
      </c>
      <c r="AR4" s="187">
        <f t="shared" si="0"/>
        <v>4151.7449999999999</v>
      </c>
      <c r="AS4" s="187">
        <f t="shared" si="0"/>
        <v>3364.41</v>
      </c>
      <c r="AT4" s="187">
        <f t="shared" si="0"/>
        <v>3810.3180000000002</v>
      </c>
      <c r="AU4" s="187">
        <f t="shared" si="0"/>
        <v>5803.8150000000005</v>
      </c>
      <c r="AV4" s="187">
        <f t="shared" si="0"/>
        <v>7139.1579999999994</v>
      </c>
      <c r="AW4" s="187">
        <f t="shared" si="0"/>
        <v>7388.7640000000001</v>
      </c>
      <c r="AX4" s="187">
        <f t="shared" si="0"/>
        <v>6482.4830000000002</v>
      </c>
      <c r="AY4" s="187">
        <f t="shared" si="0"/>
        <v>5924.8270000000002</v>
      </c>
      <c r="AZ4" s="187">
        <f t="shared" si="0"/>
        <v>5112.2209999999995</v>
      </c>
      <c r="BA4" s="187">
        <f t="shared" si="0"/>
        <v>3893.4660000000003</v>
      </c>
      <c r="BB4" s="187">
        <f t="shared" si="0"/>
        <v>3557.6930000000002</v>
      </c>
      <c r="BC4" s="187">
        <f t="shared" si="0"/>
        <v>3255.0860000000002</v>
      </c>
      <c r="BD4" s="187">
        <f t="shared" si="0"/>
        <v>2882.2200000000003</v>
      </c>
      <c r="BE4" s="187">
        <f t="shared" si="0"/>
        <v>2605.5709014073173</v>
      </c>
      <c r="BF4" s="187">
        <f t="shared" si="0"/>
        <v>2624.1158686900003</v>
      </c>
      <c r="BG4" s="187">
        <f t="shared" si="0"/>
        <v>2559.18840136366</v>
      </c>
      <c r="BH4" s="187">
        <f t="shared" si="0"/>
        <v>2204.4830000000002</v>
      </c>
      <c r="BI4" s="187">
        <f t="shared" si="0"/>
        <v>2311.2043118300003</v>
      </c>
      <c r="BJ4" s="187">
        <f t="shared" si="0"/>
        <v>2439.7983671900001</v>
      </c>
      <c r="BK4" s="187">
        <f t="shared" si="0"/>
        <v>2241.4881393452138</v>
      </c>
      <c r="BL4" s="187">
        <f t="shared" si="0"/>
        <v>2856.8277160099997</v>
      </c>
      <c r="BM4" s="187">
        <f t="shared" si="0"/>
        <v>4684.0175697100003</v>
      </c>
      <c r="BN4" s="187">
        <f t="shared" si="0"/>
        <v>4473.4852258236315</v>
      </c>
      <c r="BO4" s="187">
        <f t="shared" si="0"/>
        <v>4933.9849943699983</v>
      </c>
      <c r="BP4" s="187">
        <f t="shared" ref="BP4:BU4" si="1">SUM(BP5,BP11,BP10)</f>
        <v>5169.8070100499999</v>
      </c>
      <c r="BQ4" s="187">
        <f t="shared" si="1"/>
        <v>4338.0295486261903</v>
      </c>
      <c r="BR4" s="187">
        <f t="shared" si="1"/>
        <v>3065.0410876799992</v>
      </c>
      <c r="BS4" s="187">
        <f t="shared" si="1"/>
        <v>2313.51601579</v>
      </c>
      <c r="BT4" s="187">
        <f t="shared" si="1"/>
        <v>1875.4784224599998</v>
      </c>
      <c r="BU4" s="187">
        <f t="shared" si="1"/>
        <v>1717.9696749414154</v>
      </c>
      <c r="BV4" s="187">
        <f>SUM(BV5,BV11,BV10)</f>
        <v>2526.2193584395468</v>
      </c>
      <c r="BW4" s="187">
        <f>SUM(BW5,BW11,BW10)</f>
        <v>2702.9826405933313</v>
      </c>
      <c r="BX4" s="187">
        <f>SUM(BX5,BX11,BX10)</f>
        <v>2861.0855329734904</v>
      </c>
      <c r="BY4" s="187">
        <f>SUM(BY5,BY11,BY10)</f>
        <v>2966.2474431954774</v>
      </c>
      <c r="BZ4" s="329">
        <f>SUM(BZ5,BZ11,BZ10)</f>
        <v>3026.4794816028502</v>
      </c>
    </row>
    <row r="5" spans="1:78" ht="26.25" customHeight="1" x14ac:dyDescent="0.35">
      <c r="A5" s="473"/>
      <c r="B5" s="61" t="s">
        <v>574</v>
      </c>
      <c r="C5" s="51"/>
      <c r="D5" s="210">
        <f t="shared" ref="D5:BO5" si="2">SUM(D6,D7)</f>
        <v>0</v>
      </c>
      <c r="E5" s="210">
        <f t="shared" si="2"/>
        <v>0</v>
      </c>
      <c r="F5" s="210">
        <f t="shared" si="2"/>
        <v>0</v>
      </c>
      <c r="G5" s="210">
        <f t="shared" si="2"/>
        <v>0</v>
      </c>
      <c r="H5" s="210">
        <f t="shared" si="2"/>
        <v>0</v>
      </c>
      <c r="I5" s="210">
        <f t="shared" si="2"/>
        <v>0</v>
      </c>
      <c r="J5" s="210">
        <f t="shared" si="2"/>
        <v>0</v>
      </c>
      <c r="K5" s="210">
        <f t="shared" si="2"/>
        <v>0</v>
      </c>
      <c r="L5" s="210">
        <f t="shared" si="2"/>
        <v>0</v>
      </c>
      <c r="M5" s="210">
        <f t="shared" si="2"/>
        <v>0</v>
      </c>
      <c r="N5" s="210">
        <f t="shared" si="2"/>
        <v>0</v>
      </c>
      <c r="O5" s="210">
        <f t="shared" si="2"/>
        <v>0</v>
      </c>
      <c r="P5" s="210">
        <f t="shared" si="2"/>
        <v>0</v>
      </c>
      <c r="Q5" s="210">
        <f t="shared" si="2"/>
        <v>0</v>
      </c>
      <c r="R5" s="210">
        <f t="shared" si="2"/>
        <v>0</v>
      </c>
      <c r="S5" s="210">
        <f t="shared" si="2"/>
        <v>0</v>
      </c>
      <c r="T5" s="210">
        <f t="shared" si="2"/>
        <v>0</v>
      </c>
      <c r="U5" s="210">
        <f t="shared" si="2"/>
        <v>0</v>
      </c>
      <c r="V5" s="210">
        <f t="shared" si="2"/>
        <v>0</v>
      </c>
      <c r="W5" s="210">
        <f t="shared" si="2"/>
        <v>0</v>
      </c>
      <c r="X5" s="210">
        <f t="shared" si="2"/>
        <v>0</v>
      </c>
      <c r="Y5" s="210">
        <f t="shared" si="2"/>
        <v>0</v>
      </c>
      <c r="Z5" s="210">
        <f t="shared" si="2"/>
        <v>0</v>
      </c>
      <c r="AA5" s="210">
        <f t="shared" si="2"/>
        <v>0</v>
      </c>
      <c r="AB5" s="210">
        <f t="shared" si="2"/>
        <v>0</v>
      </c>
      <c r="AC5" s="210">
        <f t="shared" si="2"/>
        <v>0</v>
      </c>
      <c r="AD5" s="210">
        <f t="shared" si="2"/>
        <v>0</v>
      </c>
      <c r="AE5" s="210">
        <f t="shared" si="2"/>
        <v>0</v>
      </c>
      <c r="AF5" s="210">
        <f t="shared" si="2"/>
        <v>0</v>
      </c>
      <c r="AG5" s="210">
        <f t="shared" si="2"/>
        <v>0</v>
      </c>
      <c r="AH5" s="210">
        <f t="shared" si="2"/>
        <v>0</v>
      </c>
      <c r="AI5" s="210">
        <f t="shared" si="2"/>
        <v>0</v>
      </c>
      <c r="AJ5" s="210">
        <f t="shared" si="2"/>
        <v>0</v>
      </c>
      <c r="AK5" s="210">
        <f t="shared" si="2"/>
        <v>0</v>
      </c>
      <c r="AL5" s="210">
        <f t="shared" si="2"/>
        <v>0</v>
      </c>
      <c r="AM5" s="210">
        <f t="shared" si="2"/>
        <v>0</v>
      </c>
      <c r="AN5" s="210">
        <f t="shared" si="2"/>
        <v>0</v>
      </c>
      <c r="AO5" s="210">
        <f t="shared" si="2"/>
        <v>0</v>
      </c>
      <c r="AP5" s="210">
        <f t="shared" si="2"/>
        <v>0</v>
      </c>
      <c r="AQ5" s="210">
        <f t="shared" si="2"/>
        <v>0</v>
      </c>
      <c r="AR5" s="210">
        <f t="shared" si="2"/>
        <v>0</v>
      </c>
      <c r="AS5" s="210">
        <f t="shared" si="2"/>
        <v>0</v>
      </c>
      <c r="AT5" s="210">
        <f t="shared" si="2"/>
        <v>0</v>
      </c>
      <c r="AU5" s="210">
        <f t="shared" si="2"/>
        <v>0</v>
      </c>
      <c r="AV5" s="210">
        <f t="shared" si="2"/>
        <v>0</v>
      </c>
      <c r="AW5" s="210">
        <f t="shared" si="2"/>
        <v>0</v>
      </c>
      <c r="AX5" s="210">
        <f t="shared" si="2"/>
        <v>0</v>
      </c>
      <c r="AY5" s="210">
        <f t="shared" si="2"/>
        <v>0</v>
      </c>
      <c r="AZ5" s="210">
        <f t="shared" si="2"/>
        <v>2165.9229999999998</v>
      </c>
      <c r="BA5" s="210">
        <f t="shared" si="2"/>
        <v>3893.4660000000003</v>
      </c>
      <c r="BB5" s="210">
        <f t="shared" si="2"/>
        <v>3557.6930000000002</v>
      </c>
      <c r="BC5" s="210">
        <f t="shared" si="2"/>
        <v>3255.0860000000002</v>
      </c>
      <c r="BD5" s="210">
        <f t="shared" si="2"/>
        <v>2882.2200000000003</v>
      </c>
      <c r="BE5" s="210">
        <f t="shared" si="2"/>
        <v>2605.5709014073173</v>
      </c>
      <c r="BF5" s="210">
        <f t="shared" si="2"/>
        <v>2624.1158686900003</v>
      </c>
      <c r="BG5" s="210">
        <f t="shared" si="2"/>
        <v>2559.18840136366</v>
      </c>
      <c r="BH5" s="210">
        <f t="shared" si="2"/>
        <v>2204.4830000000002</v>
      </c>
      <c r="BI5" s="210">
        <f t="shared" si="2"/>
        <v>2311.2043118300003</v>
      </c>
      <c r="BJ5" s="210">
        <f t="shared" si="2"/>
        <v>2439.7983671900001</v>
      </c>
      <c r="BK5" s="210">
        <f t="shared" si="2"/>
        <v>2241.4881393452138</v>
      </c>
      <c r="BL5" s="210">
        <f t="shared" si="2"/>
        <v>2856.8277160099997</v>
      </c>
      <c r="BM5" s="210">
        <f t="shared" si="2"/>
        <v>4684.0175697100003</v>
      </c>
      <c r="BN5" s="210">
        <f t="shared" si="2"/>
        <v>4473.4852258236315</v>
      </c>
      <c r="BO5" s="210">
        <f t="shared" si="2"/>
        <v>4933.9849943699983</v>
      </c>
      <c r="BP5" s="210">
        <f t="shared" ref="BP5:BU5" si="3">SUM(BP6,BP7)</f>
        <v>5169.8070100499999</v>
      </c>
      <c r="BQ5" s="210">
        <f t="shared" si="3"/>
        <v>4338.0295486261903</v>
      </c>
      <c r="BR5" s="210">
        <f t="shared" si="3"/>
        <v>3065.0410876799992</v>
      </c>
      <c r="BS5" s="210">
        <f t="shared" si="3"/>
        <v>2313.51601579</v>
      </c>
      <c r="BT5" s="210">
        <f t="shared" si="3"/>
        <v>1875.4784224599998</v>
      </c>
      <c r="BU5" s="210">
        <f t="shared" si="3"/>
        <v>1717.9696749414154</v>
      </c>
      <c r="BV5" s="210">
        <f>SUM(BV6,BV7)</f>
        <v>2526.2193584395468</v>
      </c>
      <c r="BW5" s="210">
        <f>SUM(BW6,BW7)</f>
        <v>2702.9826405933313</v>
      </c>
      <c r="BX5" s="210">
        <f>SUM(BX6,BX7)</f>
        <v>2861.0855329734904</v>
      </c>
      <c r="BY5" s="210">
        <f>SUM(BY6,BY7)</f>
        <v>2966.2474431954774</v>
      </c>
      <c r="BZ5" s="211">
        <f>SUM(BZ6,BZ7)</f>
        <v>3026.4794816028502</v>
      </c>
    </row>
    <row r="6" spans="1:78" x14ac:dyDescent="0.35">
      <c r="A6" s="473"/>
      <c r="B6" s="97" t="s">
        <v>128</v>
      </c>
      <c r="C6" s="51"/>
      <c r="D6" s="210">
        <v>0</v>
      </c>
      <c r="E6" s="210">
        <v>0</v>
      </c>
      <c r="F6" s="210">
        <v>0</v>
      </c>
      <c r="G6" s="210">
        <v>0</v>
      </c>
      <c r="H6" s="210">
        <v>0</v>
      </c>
      <c r="I6" s="210">
        <v>0</v>
      </c>
      <c r="J6" s="210">
        <v>0</v>
      </c>
      <c r="K6" s="210">
        <v>0</v>
      </c>
      <c r="L6" s="210">
        <v>0</v>
      </c>
      <c r="M6" s="210">
        <v>0</v>
      </c>
      <c r="N6" s="210">
        <v>0</v>
      </c>
      <c r="O6" s="210">
        <v>0</v>
      </c>
      <c r="P6" s="210">
        <v>0</v>
      </c>
      <c r="Q6" s="210">
        <v>0</v>
      </c>
      <c r="R6" s="210">
        <v>0</v>
      </c>
      <c r="S6" s="210">
        <v>0</v>
      </c>
      <c r="T6" s="210">
        <v>0</v>
      </c>
      <c r="U6" s="210">
        <v>0</v>
      </c>
      <c r="V6" s="210">
        <v>0</v>
      </c>
      <c r="W6" s="210">
        <v>0</v>
      </c>
      <c r="X6" s="210">
        <v>0</v>
      </c>
      <c r="Y6" s="210">
        <v>0</v>
      </c>
      <c r="Z6" s="210">
        <v>0</v>
      </c>
      <c r="AA6" s="210">
        <v>0</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332.70800000000008</v>
      </c>
      <c r="BA6" s="210">
        <v>475.00800000000004</v>
      </c>
      <c r="BB6" s="210">
        <v>474.24400000000003</v>
      </c>
      <c r="BC6" s="210">
        <v>459.01900000000001</v>
      </c>
      <c r="BD6" s="210">
        <v>446.95400000000001</v>
      </c>
      <c r="BE6" s="210">
        <v>469.76190140731705</v>
      </c>
      <c r="BF6" s="210">
        <v>518.64773074999994</v>
      </c>
      <c r="BG6" s="210">
        <v>507.20891397539998</v>
      </c>
      <c r="BH6" s="210">
        <v>445.23599999999999</v>
      </c>
      <c r="BI6" s="210">
        <v>486.24370455000002</v>
      </c>
      <c r="BJ6" s="210">
        <v>477.92547793</v>
      </c>
      <c r="BK6" s="210">
        <v>424.03039473491737</v>
      </c>
      <c r="BL6" s="210">
        <v>727.70019646000003</v>
      </c>
      <c r="BM6" s="210">
        <v>1088.6921164999999</v>
      </c>
      <c r="BN6" s="210">
        <v>801.16036899012533</v>
      </c>
      <c r="BO6" s="210">
        <v>749.87685299999998</v>
      </c>
      <c r="BP6" s="210">
        <v>662.33543288999988</v>
      </c>
      <c r="BQ6" s="210">
        <v>526.70929591000004</v>
      </c>
      <c r="BR6" s="210">
        <v>369.21073870999999</v>
      </c>
      <c r="BS6" s="210">
        <v>309.89859552000007</v>
      </c>
      <c r="BT6" s="210">
        <v>264.26859475999998</v>
      </c>
      <c r="BU6" s="210">
        <v>227.25039982992325</v>
      </c>
      <c r="BV6" s="210">
        <v>302.60234284617917</v>
      </c>
      <c r="BW6" s="210">
        <v>325.46272773048457</v>
      </c>
      <c r="BX6" s="210">
        <v>343.59487551637858</v>
      </c>
      <c r="BY6" s="210">
        <v>354.19044790204435</v>
      </c>
      <c r="BZ6" s="211">
        <v>359.08326259915037</v>
      </c>
    </row>
    <row r="7" spans="1:78" x14ac:dyDescent="0.35">
      <c r="A7" s="473"/>
      <c r="B7" s="97" t="s">
        <v>138</v>
      </c>
      <c r="C7" s="51"/>
      <c r="D7" s="210">
        <v>0</v>
      </c>
      <c r="E7" s="210">
        <v>0</v>
      </c>
      <c r="F7" s="210">
        <v>0</v>
      </c>
      <c r="G7" s="210">
        <v>0</v>
      </c>
      <c r="H7" s="210">
        <v>0</v>
      </c>
      <c r="I7" s="210">
        <v>0</v>
      </c>
      <c r="J7" s="210">
        <v>0</v>
      </c>
      <c r="K7" s="210">
        <v>0</v>
      </c>
      <c r="L7" s="210">
        <v>0</v>
      </c>
      <c r="M7" s="210">
        <v>0</v>
      </c>
      <c r="N7" s="210">
        <v>0</v>
      </c>
      <c r="O7" s="210">
        <v>0</v>
      </c>
      <c r="P7" s="210">
        <v>0</v>
      </c>
      <c r="Q7" s="210">
        <v>0</v>
      </c>
      <c r="R7" s="210">
        <v>0</v>
      </c>
      <c r="S7" s="210">
        <v>0</v>
      </c>
      <c r="T7" s="210">
        <v>0</v>
      </c>
      <c r="U7" s="210">
        <v>0</v>
      </c>
      <c r="V7" s="210">
        <v>0</v>
      </c>
      <c r="W7" s="210">
        <v>0</v>
      </c>
      <c r="X7" s="210">
        <v>0</v>
      </c>
      <c r="Y7" s="210">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1833.2149999999999</v>
      </c>
      <c r="BA7" s="210">
        <v>3418.4580000000001</v>
      </c>
      <c r="BB7" s="210">
        <v>3083.4490000000001</v>
      </c>
      <c r="BC7" s="210">
        <v>2796.067</v>
      </c>
      <c r="BD7" s="210">
        <v>2435.2660000000001</v>
      </c>
      <c r="BE7" s="210">
        <v>2135.8090000000002</v>
      </c>
      <c r="BF7" s="210">
        <v>2105.4681379400004</v>
      </c>
      <c r="BG7" s="210">
        <v>2051.9794873882602</v>
      </c>
      <c r="BH7" s="210">
        <v>1759.2470000000001</v>
      </c>
      <c r="BI7" s="210">
        <v>1824.9606072800002</v>
      </c>
      <c r="BJ7" s="210">
        <v>1961.87288926</v>
      </c>
      <c r="BK7" s="210">
        <v>1817.4577446102965</v>
      </c>
      <c r="BL7" s="210">
        <v>2129.1275195499998</v>
      </c>
      <c r="BM7" s="210">
        <v>3595.32545321</v>
      </c>
      <c r="BN7" s="210">
        <v>3672.3248568335066</v>
      </c>
      <c r="BO7" s="210">
        <v>4184.1081413699985</v>
      </c>
      <c r="BP7" s="210">
        <v>4507.4715771600004</v>
      </c>
      <c r="BQ7" s="210">
        <v>3811.3202527161902</v>
      </c>
      <c r="BR7" s="210">
        <v>2695.8303489699992</v>
      </c>
      <c r="BS7" s="210">
        <v>2003.6174202700001</v>
      </c>
      <c r="BT7" s="210">
        <v>1611.2098276999998</v>
      </c>
      <c r="BU7" s="210">
        <v>1490.7192751114922</v>
      </c>
      <c r="BV7" s="210">
        <v>2223.6170155933678</v>
      </c>
      <c r="BW7" s="210">
        <v>2377.5199128628469</v>
      </c>
      <c r="BX7" s="210">
        <v>2517.4906574571119</v>
      </c>
      <c r="BY7" s="210">
        <v>2612.0569952934329</v>
      </c>
      <c r="BZ7" s="211">
        <v>2667.3962190037</v>
      </c>
    </row>
    <row r="8" spans="1:78" x14ac:dyDescent="0.35">
      <c r="A8" s="473"/>
      <c r="B8" s="299" t="s">
        <v>311</v>
      </c>
      <c r="C8" s="61"/>
      <c r="D8" s="210">
        <v>0</v>
      </c>
      <c r="E8" s="210">
        <v>0</v>
      </c>
      <c r="F8" s="210">
        <v>0</v>
      </c>
      <c r="G8" s="210">
        <v>0</v>
      </c>
      <c r="H8" s="210">
        <v>0</v>
      </c>
      <c r="I8" s="210">
        <v>0</v>
      </c>
      <c r="J8" s="210">
        <v>0</v>
      </c>
      <c r="K8" s="210">
        <v>0</v>
      </c>
      <c r="L8" s="210">
        <v>0</v>
      </c>
      <c r="M8" s="210">
        <v>0</v>
      </c>
      <c r="N8" s="210">
        <v>0</v>
      </c>
      <c r="O8" s="210">
        <v>0</v>
      </c>
      <c r="P8" s="210">
        <v>0</v>
      </c>
      <c r="Q8" s="210">
        <v>0</v>
      </c>
      <c r="R8" s="210">
        <v>0</v>
      </c>
      <c r="S8" s="210">
        <v>0</v>
      </c>
      <c r="T8" s="210">
        <v>0</v>
      </c>
      <c r="U8" s="210">
        <v>0</v>
      </c>
      <c r="V8" s="210">
        <v>0</v>
      </c>
      <c r="W8" s="210">
        <v>0</v>
      </c>
      <c r="X8" s="210">
        <v>0</v>
      </c>
      <c r="Y8" s="210">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214.28451982657336</v>
      </c>
      <c r="BA8" s="210">
        <v>330</v>
      </c>
      <c r="BB8" s="210">
        <v>305</v>
      </c>
      <c r="BC8" s="210">
        <v>285</v>
      </c>
      <c r="BD8" s="210">
        <v>305</v>
      </c>
      <c r="BE8" s="210">
        <v>284</v>
      </c>
      <c r="BF8" s="210">
        <v>289.81299999999999</v>
      </c>
      <c r="BG8" s="210">
        <v>255.8872903330878</v>
      </c>
      <c r="BH8" s="210">
        <v>142.881</v>
      </c>
      <c r="BI8" s="210">
        <v>24.123565300067376</v>
      </c>
      <c r="BJ8" s="210">
        <v>12.22461096189574</v>
      </c>
      <c r="BK8" s="210">
        <v>0</v>
      </c>
      <c r="BL8" s="210">
        <v>0</v>
      </c>
      <c r="BM8" s="210">
        <v>0</v>
      </c>
      <c r="BN8" s="210">
        <v>0</v>
      </c>
      <c r="BO8" s="210">
        <v>0</v>
      </c>
      <c r="BP8" s="210">
        <v>0</v>
      </c>
      <c r="BQ8" s="210">
        <v>0</v>
      </c>
      <c r="BR8" s="210">
        <v>0</v>
      </c>
      <c r="BS8" s="210">
        <v>0</v>
      </c>
      <c r="BT8" s="210">
        <v>0</v>
      </c>
      <c r="BU8" s="210">
        <v>0</v>
      </c>
      <c r="BV8" s="210">
        <v>0</v>
      </c>
      <c r="BW8" s="210">
        <v>0</v>
      </c>
      <c r="BX8" s="210">
        <v>0</v>
      </c>
      <c r="BY8" s="210">
        <v>0</v>
      </c>
      <c r="BZ8" s="211">
        <v>0</v>
      </c>
    </row>
    <row r="9" spans="1:78" x14ac:dyDescent="0.35">
      <c r="A9" s="473"/>
      <c r="B9" s="299" t="s">
        <v>324</v>
      </c>
      <c r="C9" s="61"/>
      <c r="D9" s="210">
        <v>0</v>
      </c>
      <c r="E9" s="210">
        <v>0</v>
      </c>
      <c r="F9" s="210">
        <v>0</v>
      </c>
      <c r="G9" s="210">
        <v>0</v>
      </c>
      <c r="H9" s="210">
        <v>0</v>
      </c>
      <c r="I9" s="210">
        <v>0</v>
      </c>
      <c r="J9" s="210">
        <v>0</v>
      </c>
      <c r="K9" s="210">
        <v>0</v>
      </c>
      <c r="L9" s="210">
        <v>0</v>
      </c>
      <c r="M9" s="210">
        <v>0</v>
      </c>
      <c r="N9" s="210">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1618.9304801734265</v>
      </c>
      <c r="BA9" s="210">
        <v>3088.4580000000001</v>
      </c>
      <c r="BB9" s="210">
        <v>2778.4490000000001</v>
      </c>
      <c r="BC9" s="210">
        <v>2511.067</v>
      </c>
      <c r="BD9" s="210">
        <v>2130.2660000000001</v>
      </c>
      <c r="BE9" s="210">
        <v>1851.8090000000002</v>
      </c>
      <c r="BF9" s="210">
        <v>1815.6551379400003</v>
      </c>
      <c r="BG9" s="210">
        <v>1796.0921970551724</v>
      </c>
      <c r="BH9" s="210">
        <v>1616.366</v>
      </c>
      <c r="BI9" s="210">
        <v>1800.8370419799328</v>
      </c>
      <c r="BJ9" s="210">
        <v>1949.6482782981043</v>
      </c>
      <c r="BK9" s="210">
        <v>1817.4577446102965</v>
      </c>
      <c r="BL9" s="210">
        <v>2129.1275195499998</v>
      </c>
      <c r="BM9" s="210">
        <v>3595.32545321</v>
      </c>
      <c r="BN9" s="210">
        <v>3672.3248568335066</v>
      </c>
      <c r="BO9" s="210">
        <v>4184.1081413699985</v>
      </c>
      <c r="BP9" s="210">
        <v>4507.4715771600004</v>
      </c>
      <c r="BQ9" s="210">
        <v>3811.3202527161902</v>
      </c>
      <c r="BR9" s="210">
        <v>2695.8303489699992</v>
      </c>
      <c r="BS9" s="210">
        <v>2003.6174202700001</v>
      </c>
      <c r="BT9" s="210">
        <v>1611.2098276999998</v>
      </c>
      <c r="BU9" s="210">
        <v>1490.7192751114922</v>
      </c>
      <c r="BV9" s="210">
        <v>2223.6170155933678</v>
      </c>
      <c r="BW9" s="210">
        <v>2377.5199128628469</v>
      </c>
      <c r="BX9" s="210">
        <v>2517.4906574571119</v>
      </c>
      <c r="BY9" s="210">
        <v>2612.0569952934329</v>
      </c>
      <c r="BZ9" s="211">
        <v>2667.3962190037</v>
      </c>
    </row>
    <row r="10" spans="1:78" ht="26.25" customHeight="1" x14ac:dyDescent="0.35">
      <c r="A10" s="473"/>
      <c r="B10" s="61" t="s">
        <v>575</v>
      </c>
      <c r="C10" s="231"/>
      <c r="D10" s="210">
        <f>'Income Support'!D23</f>
        <v>0</v>
      </c>
      <c r="E10" s="210">
        <f>'Income Support'!E23</f>
        <v>0</v>
      </c>
      <c r="F10" s="210">
        <f>'Income Support'!F23</f>
        <v>0</v>
      </c>
      <c r="G10" s="210">
        <f>'Income Support'!G23</f>
        <v>0</v>
      </c>
      <c r="H10" s="210">
        <f>'Income Support'!H23</f>
        <v>0</v>
      </c>
      <c r="I10" s="210">
        <f>'Income Support'!I23</f>
        <v>0</v>
      </c>
      <c r="J10" s="210">
        <f>'Income Support'!J23</f>
        <v>0</v>
      </c>
      <c r="K10" s="210">
        <f>'Income Support'!K23</f>
        <v>0</v>
      </c>
      <c r="L10" s="210">
        <f>'Income Support'!L23</f>
        <v>0</v>
      </c>
      <c r="M10" s="210">
        <f>'Income Support'!M23</f>
        <v>0</v>
      </c>
      <c r="N10" s="210">
        <f>'Income Support'!N23</f>
        <v>0</v>
      </c>
      <c r="O10" s="210">
        <f>'Income Support'!O23</f>
        <v>0</v>
      </c>
      <c r="P10" s="210">
        <f>'Income Support'!P23</f>
        <v>0</v>
      </c>
      <c r="Q10" s="210">
        <f>'Income Support'!Q23</f>
        <v>0</v>
      </c>
      <c r="R10" s="210">
        <f>'Income Support'!R23</f>
        <v>0</v>
      </c>
      <c r="S10" s="210">
        <f>'Income Support'!S23</f>
        <v>0</v>
      </c>
      <c r="T10" s="210">
        <f>'Income Support'!T23</f>
        <v>0</v>
      </c>
      <c r="U10" s="210">
        <f>'Income Support'!U23</f>
        <v>0</v>
      </c>
      <c r="V10" s="210">
        <f>'Income Support'!V23</f>
        <v>0</v>
      </c>
      <c r="W10" s="210">
        <f>'Income Support'!W23</f>
        <v>0</v>
      </c>
      <c r="X10" s="210">
        <f>'Income Support'!X23</f>
        <v>0</v>
      </c>
      <c r="Y10" s="210">
        <f>'Income Support'!Y23</f>
        <v>0</v>
      </c>
      <c r="Z10" s="210">
        <f>'Income Support'!Z23</f>
        <v>0</v>
      </c>
      <c r="AA10" s="210">
        <f>'Income Support'!AA23</f>
        <v>0</v>
      </c>
      <c r="AB10" s="210">
        <f>'Income Support'!AB23</f>
        <v>0</v>
      </c>
      <c r="AC10" s="210">
        <f>'Income Support'!AC23</f>
        <v>0</v>
      </c>
      <c r="AD10" s="210">
        <f>'Income Support'!AD23</f>
        <v>0</v>
      </c>
      <c r="AE10" s="210">
        <f>'Income Support'!AE23</f>
        <v>0</v>
      </c>
      <c r="AF10" s="210">
        <f>'Income Support'!AF23</f>
        <v>0</v>
      </c>
      <c r="AG10" s="210">
        <f>'Income Support'!AG23</f>
        <v>0</v>
      </c>
      <c r="AH10" s="210">
        <f>'Income Support'!AH23</f>
        <v>515</v>
      </c>
      <c r="AI10" s="210">
        <f>'Income Support'!AI23</f>
        <v>523</v>
      </c>
      <c r="AJ10" s="210">
        <f>'Income Support'!AJ23</f>
        <v>794</v>
      </c>
      <c r="AK10" s="210">
        <f>'Income Support'!AK23</f>
        <v>1512.04</v>
      </c>
      <c r="AL10" s="210">
        <f>'Income Support'!AL23</f>
        <v>2567</v>
      </c>
      <c r="AM10" s="210">
        <f>'Income Support'!AM23</f>
        <v>3257</v>
      </c>
      <c r="AN10" s="210">
        <f>'Income Support'!AN23</f>
        <v>3730</v>
      </c>
      <c r="AO10" s="210">
        <f>'Income Support'!AO23</f>
        <v>4214</v>
      </c>
      <c r="AP10" s="210">
        <f>'Income Support'!AP23</f>
        <v>4336</v>
      </c>
      <c r="AQ10" s="210">
        <f>'Income Support'!AQ23</f>
        <v>3985</v>
      </c>
      <c r="AR10" s="210">
        <f>'Income Support'!AR23</f>
        <v>3045</v>
      </c>
      <c r="AS10" s="210">
        <f>'Income Support'!AS23</f>
        <v>2631</v>
      </c>
      <c r="AT10" s="210">
        <f>'Income Support'!AT23</f>
        <v>2940.4780000000001</v>
      </c>
      <c r="AU10" s="210">
        <f>'Income Support'!AU23</f>
        <v>4200</v>
      </c>
      <c r="AV10" s="210">
        <f>'Income Support'!AV23</f>
        <v>5379</v>
      </c>
      <c r="AW10" s="210">
        <f>'Income Support'!AW23</f>
        <v>5737</v>
      </c>
      <c r="AX10" s="210">
        <f>'Income Support'!AX23</f>
        <v>5183</v>
      </c>
      <c r="AY10" s="210">
        <f>'Income Support'!AY23</f>
        <v>4823</v>
      </c>
      <c r="AZ10" s="210">
        <f>'Income Support'!AZ23</f>
        <v>2359</v>
      </c>
      <c r="BA10" s="210">
        <f>'Income Support'!BA23</f>
        <v>0</v>
      </c>
      <c r="BB10" s="210">
        <f>'Income Support'!BB23</f>
        <v>0</v>
      </c>
      <c r="BC10" s="210">
        <f>'Income Support'!BC23</f>
        <v>0</v>
      </c>
      <c r="BD10" s="210">
        <f>'Income Support'!BD23</f>
        <v>0</v>
      </c>
      <c r="BE10" s="210">
        <f>'Income Support'!BE23</f>
        <v>0</v>
      </c>
      <c r="BF10" s="210">
        <f>'Income Support'!BF23</f>
        <v>0</v>
      </c>
      <c r="BG10" s="210">
        <f>'Income Support'!BG23</f>
        <v>0</v>
      </c>
      <c r="BH10" s="210">
        <f>'Income Support'!BH23</f>
        <v>0</v>
      </c>
      <c r="BI10" s="210">
        <f>'Income Support'!BI23</f>
        <v>0</v>
      </c>
      <c r="BJ10" s="210">
        <f>'Income Support'!BJ23</f>
        <v>0</v>
      </c>
      <c r="BK10" s="210">
        <f>'Income Support'!BK23</f>
        <v>0</v>
      </c>
      <c r="BL10" s="210">
        <f>'Income Support'!BL23</f>
        <v>0</v>
      </c>
      <c r="BM10" s="210">
        <f>'Income Support'!BM23</f>
        <v>0</v>
      </c>
      <c r="BN10" s="210">
        <f>'Income Support'!BN23</f>
        <v>0</v>
      </c>
      <c r="BO10" s="210">
        <f>'Income Support'!BO23</f>
        <v>0</v>
      </c>
      <c r="BP10" s="210">
        <f>'Income Support'!BP23</f>
        <v>0</v>
      </c>
      <c r="BQ10" s="210">
        <f>'Income Support'!BQ23</f>
        <v>0</v>
      </c>
      <c r="BR10" s="210">
        <f>'Income Support'!BR23</f>
        <v>0</v>
      </c>
      <c r="BS10" s="210">
        <f>'Income Support'!BS23</f>
        <v>0</v>
      </c>
      <c r="BT10" s="210">
        <f>'Income Support'!BT23</f>
        <v>0</v>
      </c>
      <c r="BU10" s="210">
        <f>'Income Support'!BU23</f>
        <v>0</v>
      </c>
      <c r="BV10" s="210">
        <f>'Income Support'!BV23</f>
        <v>0</v>
      </c>
      <c r="BW10" s="210">
        <f>'Income Support'!BW23</f>
        <v>0</v>
      </c>
      <c r="BX10" s="210">
        <f>'Income Support'!BX23</f>
        <v>0</v>
      </c>
      <c r="BY10" s="210">
        <f>'Income Support'!BY23</f>
        <v>0</v>
      </c>
      <c r="BZ10" s="211">
        <f>'Income Support'!BZ23</f>
        <v>0</v>
      </c>
    </row>
    <row r="11" spans="1:78" s="314" customFormat="1" ht="35.25" customHeight="1" thickBot="1" x14ac:dyDescent="0.3">
      <c r="A11" s="536"/>
      <c r="B11" s="382" t="s">
        <v>176</v>
      </c>
      <c r="C11" s="537"/>
      <c r="D11" s="312">
        <v>15.2</v>
      </c>
      <c r="E11" s="312">
        <v>19.2</v>
      </c>
      <c r="F11" s="312">
        <v>17</v>
      </c>
      <c r="G11" s="312">
        <v>14.8</v>
      </c>
      <c r="H11" s="312">
        <v>26.8</v>
      </c>
      <c r="I11" s="312">
        <v>22.2</v>
      </c>
      <c r="J11" s="312">
        <v>15.7</v>
      </c>
      <c r="K11" s="312">
        <v>15.7</v>
      </c>
      <c r="L11" s="312">
        <v>20.9</v>
      </c>
      <c r="M11" s="312">
        <v>25.4</v>
      </c>
      <c r="N11" s="312">
        <v>49.4</v>
      </c>
      <c r="O11" s="312">
        <v>41.9</v>
      </c>
      <c r="P11" s="312">
        <v>30.2</v>
      </c>
      <c r="Q11" s="312">
        <v>36.299999999999997</v>
      </c>
      <c r="R11" s="312">
        <v>64.5</v>
      </c>
      <c r="S11" s="312">
        <v>64.599999999999994</v>
      </c>
      <c r="T11" s="312">
        <v>44.9</v>
      </c>
      <c r="U11" s="312">
        <v>49.2</v>
      </c>
      <c r="V11" s="312">
        <v>78.3</v>
      </c>
      <c r="W11" s="312">
        <v>121.7</v>
      </c>
      <c r="X11" s="312">
        <v>123.3</v>
      </c>
      <c r="Y11" s="312">
        <v>127.1</v>
      </c>
      <c r="Z11" s="312">
        <v>150.4</v>
      </c>
      <c r="AA11" s="312">
        <v>239.4</v>
      </c>
      <c r="AB11" s="312">
        <v>209.1</v>
      </c>
      <c r="AC11" s="312">
        <v>174.09</v>
      </c>
      <c r="AD11" s="312">
        <v>214.12200000000001</v>
      </c>
      <c r="AE11" s="312">
        <v>454.38499999999999</v>
      </c>
      <c r="AF11" s="312">
        <v>558.846</v>
      </c>
      <c r="AG11" s="312">
        <v>628.82600000000002</v>
      </c>
      <c r="AH11" s="312">
        <v>632</v>
      </c>
      <c r="AI11" s="312">
        <v>653</v>
      </c>
      <c r="AJ11" s="312">
        <v>1280</v>
      </c>
      <c r="AK11" s="312">
        <v>1702</v>
      </c>
      <c r="AL11" s="312">
        <v>1500</v>
      </c>
      <c r="AM11" s="312">
        <v>1497</v>
      </c>
      <c r="AN11" s="312">
        <v>1578</v>
      </c>
      <c r="AO11" s="312">
        <v>1589</v>
      </c>
      <c r="AP11" s="312">
        <v>1734</v>
      </c>
      <c r="AQ11" s="312">
        <v>1467.9280000000001</v>
      </c>
      <c r="AR11" s="312">
        <v>1106.7449999999999</v>
      </c>
      <c r="AS11" s="312">
        <v>733.41</v>
      </c>
      <c r="AT11" s="312">
        <v>869.84</v>
      </c>
      <c r="AU11" s="312">
        <v>1603.8150000000001</v>
      </c>
      <c r="AV11" s="312">
        <v>1760.1579999999999</v>
      </c>
      <c r="AW11" s="312">
        <v>1651.7639999999999</v>
      </c>
      <c r="AX11" s="312">
        <v>1299.4829999999999</v>
      </c>
      <c r="AY11" s="312">
        <v>1101.827</v>
      </c>
      <c r="AZ11" s="312">
        <v>587.298</v>
      </c>
      <c r="BA11" s="312">
        <v>0</v>
      </c>
      <c r="BB11" s="312">
        <v>0</v>
      </c>
      <c r="BC11" s="312">
        <v>0</v>
      </c>
      <c r="BD11" s="312">
        <v>0</v>
      </c>
      <c r="BE11" s="312">
        <v>0</v>
      </c>
      <c r="BF11" s="312">
        <v>0</v>
      </c>
      <c r="BG11" s="312">
        <v>0</v>
      </c>
      <c r="BH11" s="312">
        <v>0</v>
      </c>
      <c r="BI11" s="312">
        <v>0</v>
      </c>
      <c r="BJ11" s="312">
        <v>0</v>
      </c>
      <c r="BK11" s="312">
        <v>0</v>
      </c>
      <c r="BL11" s="312">
        <v>0</v>
      </c>
      <c r="BM11" s="312">
        <v>0</v>
      </c>
      <c r="BN11" s="312">
        <v>0</v>
      </c>
      <c r="BO11" s="312">
        <v>0</v>
      </c>
      <c r="BP11" s="312">
        <v>0</v>
      </c>
      <c r="BQ11" s="312">
        <v>0</v>
      </c>
      <c r="BR11" s="312">
        <v>0</v>
      </c>
      <c r="BS11" s="312">
        <v>0</v>
      </c>
      <c r="BT11" s="312">
        <v>0</v>
      </c>
      <c r="BU11" s="312">
        <v>0</v>
      </c>
      <c r="BV11" s="312">
        <v>0</v>
      </c>
      <c r="BW11" s="312">
        <v>0</v>
      </c>
      <c r="BX11" s="312">
        <v>0</v>
      </c>
      <c r="BY11" s="312">
        <v>0</v>
      </c>
      <c r="BZ11" s="538">
        <v>0</v>
      </c>
    </row>
    <row r="12" spans="1:78" ht="26.25" customHeight="1" x14ac:dyDescent="0.35">
      <c r="A12" s="482"/>
      <c r="B12" s="181" t="s">
        <v>576</v>
      </c>
      <c r="C12" s="316"/>
      <c r="D12" s="42" t="s">
        <v>619</v>
      </c>
      <c r="E12" s="42" t="s">
        <v>620</v>
      </c>
      <c r="F12" s="42" t="s">
        <v>621</v>
      </c>
      <c r="G12" s="42" t="s">
        <v>622</v>
      </c>
      <c r="H12" s="42" t="s">
        <v>623</v>
      </c>
      <c r="I12" s="42" t="s">
        <v>624</v>
      </c>
      <c r="J12" s="42" t="s">
        <v>625</v>
      </c>
      <c r="K12" s="42" t="s">
        <v>626</v>
      </c>
      <c r="L12" s="42" t="s">
        <v>627</v>
      </c>
      <c r="M12" s="42" t="s">
        <v>628</v>
      </c>
      <c r="N12" s="42" t="s">
        <v>629</v>
      </c>
      <c r="O12" s="42" t="s">
        <v>630</v>
      </c>
      <c r="P12" s="42" t="s">
        <v>631</v>
      </c>
      <c r="Q12" s="42" t="s">
        <v>632</v>
      </c>
      <c r="R12" s="42" t="s">
        <v>633</v>
      </c>
      <c r="S12" s="42" t="s">
        <v>634</v>
      </c>
      <c r="T12" s="42" t="s">
        <v>635</v>
      </c>
      <c r="U12" s="42" t="s">
        <v>636</v>
      </c>
      <c r="V12" s="42" t="s">
        <v>637</v>
      </c>
      <c r="W12" s="42" t="s">
        <v>638</v>
      </c>
      <c r="X12" s="42" t="s">
        <v>639</v>
      </c>
      <c r="Y12" s="42" t="s">
        <v>640</v>
      </c>
      <c r="Z12" s="42" t="s">
        <v>641</v>
      </c>
      <c r="AA12" s="42" t="s">
        <v>642</v>
      </c>
      <c r="AB12" s="42" t="s">
        <v>643</v>
      </c>
      <c r="AC12" s="42" t="s">
        <v>644</v>
      </c>
      <c r="AD12" s="42" t="s">
        <v>645</v>
      </c>
      <c r="AE12" s="42" t="s">
        <v>646</v>
      </c>
      <c r="AF12" s="42" t="s">
        <v>647</v>
      </c>
      <c r="AG12" s="42" t="s">
        <v>648</v>
      </c>
      <c r="AH12" s="42" t="s">
        <v>649</v>
      </c>
      <c r="AI12" s="42" t="s">
        <v>650</v>
      </c>
      <c r="AJ12" s="42" t="s">
        <v>651</v>
      </c>
      <c r="AK12" s="42" t="s">
        <v>652</v>
      </c>
      <c r="AL12" s="42" t="s">
        <v>653</v>
      </c>
      <c r="AM12" s="42" t="s">
        <v>654</v>
      </c>
      <c r="AN12" s="42" t="s">
        <v>655</v>
      </c>
      <c r="AO12" s="42" t="s">
        <v>656</v>
      </c>
      <c r="AP12" s="42" t="s">
        <v>657</v>
      </c>
      <c r="AQ12" s="42" t="s">
        <v>658</v>
      </c>
      <c r="AR12" s="42" t="s">
        <v>659</v>
      </c>
      <c r="AS12" s="42" t="s">
        <v>660</v>
      </c>
      <c r="AT12" s="42" t="s">
        <v>661</v>
      </c>
      <c r="AU12" s="42" t="s">
        <v>662</v>
      </c>
      <c r="AV12" s="42" t="s">
        <v>663</v>
      </c>
      <c r="AW12" s="42" t="s">
        <v>664</v>
      </c>
      <c r="AX12" s="42" t="s">
        <v>665</v>
      </c>
      <c r="AY12" s="42" t="s">
        <v>589</v>
      </c>
      <c r="AZ12" s="42" t="s">
        <v>590</v>
      </c>
      <c r="BA12" s="42" t="s">
        <v>591</v>
      </c>
      <c r="BB12" s="42" t="s">
        <v>592</v>
      </c>
      <c r="BC12" s="42" t="s">
        <v>593</v>
      </c>
      <c r="BD12" s="42" t="s">
        <v>594</v>
      </c>
      <c r="BE12" s="42" t="s">
        <v>595</v>
      </c>
      <c r="BF12" s="42" t="s">
        <v>596</v>
      </c>
      <c r="BG12" s="42" t="s">
        <v>597</v>
      </c>
      <c r="BH12" s="42" t="s">
        <v>598</v>
      </c>
      <c r="BI12" s="42" t="s">
        <v>599</v>
      </c>
      <c r="BJ12" s="42" t="s">
        <v>600</v>
      </c>
      <c r="BK12" s="42" t="s">
        <v>601</v>
      </c>
      <c r="BL12" s="42" t="s">
        <v>602</v>
      </c>
      <c r="BM12" s="42" t="s">
        <v>603</v>
      </c>
      <c r="BN12" s="42" t="s">
        <v>604</v>
      </c>
      <c r="BO12" s="42" t="s">
        <v>605</v>
      </c>
      <c r="BP12" s="42" t="s">
        <v>606</v>
      </c>
      <c r="BQ12" s="42" t="s">
        <v>607</v>
      </c>
      <c r="BR12" s="42" t="s">
        <v>608</v>
      </c>
      <c r="BS12" s="42" t="s">
        <v>609</v>
      </c>
      <c r="BT12" s="42" t="s">
        <v>610</v>
      </c>
      <c r="BU12" s="42" t="s">
        <v>611</v>
      </c>
      <c r="BV12" s="42" t="s">
        <v>612</v>
      </c>
      <c r="BW12" s="42" t="s">
        <v>613</v>
      </c>
      <c r="BX12" s="42" t="s">
        <v>614</v>
      </c>
      <c r="BY12" s="42" t="s">
        <v>615</v>
      </c>
      <c r="BZ12" s="43" t="s">
        <v>616</v>
      </c>
    </row>
    <row r="13" spans="1:78" x14ac:dyDescent="0.35">
      <c r="A13" s="482"/>
      <c r="B13" s="370" t="s">
        <v>222</v>
      </c>
      <c r="C13" s="371"/>
      <c r="D13" s="279" t="s">
        <v>617</v>
      </c>
      <c r="E13" s="279" t="s">
        <v>617</v>
      </c>
      <c r="F13" s="279" t="s">
        <v>617</v>
      </c>
      <c r="G13" s="279" t="s">
        <v>617</v>
      </c>
      <c r="H13" s="279" t="s">
        <v>617</v>
      </c>
      <c r="I13" s="279" t="s">
        <v>617</v>
      </c>
      <c r="J13" s="279" t="s">
        <v>617</v>
      </c>
      <c r="K13" s="279" t="s">
        <v>617</v>
      </c>
      <c r="L13" s="279" t="s">
        <v>617</v>
      </c>
      <c r="M13" s="279" t="s">
        <v>617</v>
      </c>
      <c r="N13" s="279" t="s">
        <v>617</v>
      </c>
      <c r="O13" s="279" t="s">
        <v>617</v>
      </c>
      <c r="P13" s="279" t="s">
        <v>617</v>
      </c>
      <c r="Q13" s="279" t="s">
        <v>617</v>
      </c>
      <c r="R13" s="279" t="s">
        <v>617</v>
      </c>
      <c r="S13" s="279" t="s">
        <v>617</v>
      </c>
      <c r="T13" s="279" t="s">
        <v>617</v>
      </c>
      <c r="U13" s="279" t="s">
        <v>617</v>
      </c>
      <c r="V13" s="279" t="s">
        <v>617</v>
      </c>
      <c r="W13" s="279" t="s">
        <v>617</v>
      </c>
      <c r="X13" s="279" t="s">
        <v>617</v>
      </c>
      <c r="Y13" s="279" t="s">
        <v>617</v>
      </c>
      <c r="Z13" s="279" t="s">
        <v>617</v>
      </c>
      <c r="AA13" s="279" t="s">
        <v>617</v>
      </c>
      <c r="AB13" s="279" t="s">
        <v>617</v>
      </c>
      <c r="AC13" s="279" t="s">
        <v>617</v>
      </c>
      <c r="AD13" s="279" t="s">
        <v>617</v>
      </c>
      <c r="AE13" s="279" t="s">
        <v>617</v>
      </c>
      <c r="AF13" s="279" t="s">
        <v>617</v>
      </c>
      <c r="AG13" s="279" t="s">
        <v>617</v>
      </c>
      <c r="AH13" s="279" t="s">
        <v>617</v>
      </c>
      <c r="AI13" s="279" t="s">
        <v>617</v>
      </c>
      <c r="AJ13" s="279" t="s">
        <v>617</v>
      </c>
      <c r="AK13" s="279" t="s">
        <v>617</v>
      </c>
      <c r="AL13" s="279" t="s">
        <v>617</v>
      </c>
      <c r="AM13" s="279" t="s">
        <v>617</v>
      </c>
      <c r="AN13" s="279" t="s">
        <v>617</v>
      </c>
      <c r="AO13" s="279" t="s">
        <v>617</v>
      </c>
      <c r="AP13" s="279" t="s">
        <v>617</v>
      </c>
      <c r="AQ13" s="279" t="s">
        <v>617</v>
      </c>
      <c r="AR13" s="279" t="s">
        <v>617</v>
      </c>
      <c r="AS13" s="279" t="s">
        <v>617</v>
      </c>
      <c r="AT13" s="279" t="s">
        <v>617</v>
      </c>
      <c r="AU13" s="279" t="s">
        <v>617</v>
      </c>
      <c r="AV13" s="279" t="s">
        <v>617</v>
      </c>
      <c r="AW13" s="279" t="s">
        <v>617</v>
      </c>
      <c r="AX13" s="279" t="s">
        <v>617</v>
      </c>
      <c r="AY13" s="279" t="s">
        <v>617</v>
      </c>
      <c r="AZ13" s="279" t="s">
        <v>617</v>
      </c>
      <c r="BA13" s="279" t="s">
        <v>617</v>
      </c>
      <c r="BB13" s="279" t="s">
        <v>617</v>
      </c>
      <c r="BC13" s="279" t="s">
        <v>617</v>
      </c>
      <c r="BD13" s="279" t="s">
        <v>617</v>
      </c>
      <c r="BE13" s="279" t="s">
        <v>617</v>
      </c>
      <c r="BF13" s="279" t="s">
        <v>617</v>
      </c>
      <c r="BG13" s="279" t="s">
        <v>617</v>
      </c>
      <c r="BH13" s="279" t="s">
        <v>617</v>
      </c>
      <c r="BI13" s="279" t="s">
        <v>617</v>
      </c>
      <c r="BJ13" s="279" t="s">
        <v>617</v>
      </c>
      <c r="BK13" s="279" t="s">
        <v>617</v>
      </c>
      <c r="BL13" s="279" t="s">
        <v>617</v>
      </c>
      <c r="BM13" s="279" t="s">
        <v>617</v>
      </c>
      <c r="BN13" s="279" t="s">
        <v>617</v>
      </c>
      <c r="BO13" s="279" t="s">
        <v>617</v>
      </c>
      <c r="BP13" s="279" t="s">
        <v>617</v>
      </c>
      <c r="BQ13" s="279" t="s">
        <v>617</v>
      </c>
      <c r="BR13" s="279" t="s">
        <v>617</v>
      </c>
      <c r="BS13" s="279" t="s">
        <v>617</v>
      </c>
      <c r="BT13" s="279" t="s">
        <v>617</v>
      </c>
      <c r="BU13" s="279" t="s">
        <v>618</v>
      </c>
      <c r="BV13" s="279" t="s">
        <v>618</v>
      </c>
      <c r="BW13" s="279" t="s">
        <v>618</v>
      </c>
      <c r="BX13" s="279" t="s">
        <v>618</v>
      </c>
      <c r="BY13" s="279" t="s">
        <v>618</v>
      </c>
      <c r="BZ13" s="280" t="s">
        <v>618</v>
      </c>
    </row>
    <row r="14" spans="1:78" s="232" customFormat="1" ht="24" customHeight="1" x14ac:dyDescent="0.35">
      <c r="A14" s="539"/>
      <c r="B14" s="57" t="s">
        <v>88</v>
      </c>
      <c r="C14" s="418"/>
      <c r="D14" s="187">
        <f t="shared" ref="D14:AX14" si="4">SUM(D15,D21,D20)</f>
        <v>484.79409101035901</v>
      </c>
      <c r="E14" s="187">
        <f t="shared" si="4"/>
        <v>597.06219629696852</v>
      </c>
      <c r="F14" s="187">
        <f t="shared" si="4"/>
        <v>515.75494598823491</v>
      </c>
      <c r="G14" s="187">
        <f t="shared" si="4"/>
        <v>418.39585725355744</v>
      </c>
      <c r="H14" s="187">
        <f t="shared" si="4"/>
        <v>694.49942972043198</v>
      </c>
      <c r="I14" s="187">
        <f t="shared" si="4"/>
        <v>563.55360364764863</v>
      </c>
      <c r="J14" s="187">
        <f t="shared" si="4"/>
        <v>390.5781867442667</v>
      </c>
      <c r="K14" s="187">
        <f t="shared" si="4"/>
        <v>375.55594879256415</v>
      </c>
      <c r="L14" s="187">
        <f t="shared" si="4"/>
        <v>470.30122178234291</v>
      </c>
      <c r="M14" s="187">
        <f t="shared" si="4"/>
        <v>545.99407206628644</v>
      </c>
      <c r="N14" s="187">
        <f t="shared" si="4"/>
        <v>1035.918892610385</v>
      </c>
      <c r="O14" s="187">
        <f t="shared" si="4"/>
        <v>874.51617128629755</v>
      </c>
      <c r="P14" s="187">
        <f t="shared" si="4"/>
        <v>617.47666011930585</v>
      </c>
      <c r="Q14" s="187">
        <f t="shared" si="4"/>
        <v>718.36855336803217</v>
      </c>
      <c r="R14" s="187">
        <f t="shared" si="4"/>
        <v>1237.6953932236731</v>
      </c>
      <c r="S14" s="187">
        <f t="shared" si="4"/>
        <v>1220.3376768250355</v>
      </c>
      <c r="T14" s="187">
        <f t="shared" si="4"/>
        <v>809.89443648772817</v>
      </c>
      <c r="U14" s="187">
        <f t="shared" si="4"/>
        <v>842.73952860353381</v>
      </c>
      <c r="V14" s="187">
        <f t="shared" si="4"/>
        <v>1277.1582722126411</v>
      </c>
      <c r="W14" s="187">
        <f t="shared" si="4"/>
        <v>1931.2555268032552</v>
      </c>
      <c r="X14" s="187">
        <f t="shared" si="4"/>
        <v>1861.7030341635127</v>
      </c>
      <c r="Y14" s="187">
        <f t="shared" si="4"/>
        <v>1798.1668707260335</v>
      </c>
      <c r="Z14" s="187">
        <f t="shared" si="4"/>
        <v>1936.2497994836203</v>
      </c>
      <c r="AA14" s="187">
        <f t="shared" si="4"/>
        <v>2865.9337533553435</v>
      </c>
      <c r="AB14" s="187">
        <f t="shared" si="4"/>
        <v>2306.3152214635988</v>
      </c>
      <c r="AC14" s="187">
        <f t="shared" si="4"/>
        <v>1764.3808433600948</v>
      </c>
      <c r="AD14" s="187">
        <f t="shared" si="4"/>
        <v>1806.0663727660633</v>
      </c>
      <c r="AE14" s="187">
        <f t="shared" si="4"/>
        <v>3079.0963426445142</v>
      </c>
      <c r="AF14" s="187">
        <f t="shared" si="4"/>
        <v>3324.3331153769591</v>
      </c>
      <c r="AG14" s="187">
        <f t="shared" si="4"/>
        <v>3287.7060105566075</v>
      </c>
      <c r="AH14" s="187">
        <f t="shared" si="4"/>
        <v>5393.3600447027638</v>
      </c>
      <c r="AI14" s="187">
        <f t="shared" si="4"/>
        <v>4730.7878157554169</v>
      </c>
      <c r="AJ14" s="187">
        <f t="shared" si="4"/>
        <v>7002.1409028215494</v>
      </c>
      <c r="AK14" s="187">
        <f t="shared" si="4"/>
        <v>9819.1452030337969</v>
      </c>
      <c r="AL14" s="187">
        <f t="shared" si="4"/>
        <v>11580.518978109485</v>
      </c>
      <c r="AM14" s="187">
        <f t="shared" si="4"/>
        <v>12923.04666302532</v>
      </c>
      <c r="AN14" s="187">
        <f t="shared" si="4"/>
        <v>13645.575325756963</v>
      </c>
      <c r="AO14" s="187">
        <f t="shared" si="4"/>
        <v>14118.601537828876</v>
      </c>
      <c r="AP14" s="187">
        <f t="shared" si="4"/>
        <v>14181.127848100092</v>
      </c>
      <c r="AQ14" s="187">
        <f t="shared" si="4"/>
        <v>12068.982523369898</v>
      </c>
      <c r="AR14" s="187">
        <f t="shared" si="4"/>
        <v>8628.5279944803424</v>
      </c>
      <c r="AS14" s="187">
        <f t="shared" si="4"/>
        <v>6494.6872033675136</v>
      </c>
      <c r="AT14" s="187">
        <f t="shared" si="4"/>
        <v>6800.342398073155</v>
      </c>
      <c r="AU14" s="187">
        <f t="shared" si="4"/>
        <v>9797.3870827597657</v>
      </c>
      <c r="AV14" s="187">
        <f t="shared" si="4"/>
        <v>11757.023145717583</v>
      </c>
      <c r="AW14" s="187">
        <f t="shared" si="4"/>
        <v>11889.430703153394</v>
      </c>
      <c r="AX14" s="187">
        <f t="shared" si="4"/>
        <v>10309.567740787883</v>
      </c>
      <c r="AY14" s="187">
        <f>SUM(AY15,AY21,AY20)</f>
        <v>9144.8071269426873</v>
      </c>
      <c r="AZ14" s="187">
        <f>SUM(AZ15,AZ21,AZ20)</f>
        <v>7615.4169293020295</v>
      </c>
      <c r="BA14" s="187">
        <f>SUM(BA15,BA21,BA20)</f>
        <v>5757.2807224962826</v>
      </c>
      <c r="BB14" s="187">
        <f>SUM(BB15,BB21,BB20)</f>
        <v>5186.6519403579123</v>
      </c>
      <c r="BC14" s="187">
        <f>SUM(BC15,BC21,BC20)</f>
        <v>4724.66364352235</v>
      </c>
      <c r="BD14" s="187">
        <f t="shared" ref="BD14:BX14" si="5">SUM(BD15,BD21,BD20)</f>
        <v>4098.5158413787967</v>
      </c>
      <c r="BE14" s="187">
        <f t="shared" si="5"/>
        <v>3660.1610909966616</v>
      </c>
      <c r="BF14" s="187">
        <f t="shared" si="5"/>
        <v>3601.9270609393511</v>
      </c>
      <c r="BG14" s="187">
        <f t="shared" si="5"/>
        <v>3437.5657544933338</v>
      </c>
      <c r="BH14" s="187">
        <f t="shared" si="5"/>
        <v>2880.9316315478313</v>
      </c>
      <c r="BI14" s="187">
        <f t="shared" si="5"/>
        <v>2943.5554642461329</v>
      </c>
      <c r="BJ14" s="187">
        <f t="shared" si="5"/>
        <v>3012.9692051026118</v>
      </c>
      <c r="BK14" s="187">
        <f t="shared" si="5"/>
        <v>2701.0127546086887</v>
      </c>
      <c r="BL14" s="187">
        <f t="shared" si="5"/>
        <v>3355.2415966935978</v>
      </c>
      <c r="BM14" s="187">
        <f t="shared" si="5"/>
        <v>5422.4266516032876</v>
      </c>
      <c r="BN14" s="187">
        <f t="shared" si="5"/>
        <v>5085.7814595717764</v>
      </c>
      <c r="BO14" s="187">
        <f t="shared" si="5"/>
        <v>5529.6770530507138</v>
      </c>
      <c r="BP14" s="187">
        <f t="shared" si="5"/>
        <v>5676.047437301766</v>
      </c>
      <c r="BQ14" s="187">
        <f t="shared" si="5"/>
        <v>4682.8400731001129</v>
      </c>
      <c r="BR14" s="187">
        <f t="shared" si="5"/>
        <v>3261.3893820025346</v>
      </c>
      <c r="BS14" s="187">
        <f t="shared" si="5"/>
        <v>2445.2313605390264</v>
      </c>
      <c r="BT14" s="187">
        <f t="shared" si="5"/>
        <v>1939.4224083376216</v>
      </c>
      <c r="BU14" s="187">
        <f t="shared" si="5"/>
        <v>1744.0371975346116</v>
      </c>
      <c r="BV14" s="187">
        <f t="shared" si="5"/>
        <v>2526.2193584395468</v>
      </c>
      <c r="BW14" s="187">
        <f t="shared" si="5"/>
        <v>2661.19169018515</v>
      </c>
      <c r="BX14" s="187">
        <f t="shared" si="5"/>
        <v>2770.8318454075043</v>
      </c>
      <c r="BY14" s="187">
        <f>SUM(BY15,BY21,BY20)</f>
        <v>2823.6052333345783</v>
      </c>
      <c r="BZ14" s="329">
        <f>SUM(BZ15,BZ21,BZ20)</f>
        <v>2828.9290711346152</v>
      </c>
    </row>
    <row r="15" spans="1:78" ht="26.25" customHeight="1" x14ac:dyDescent="0.35">
      <c r="A15" s="473"/>
      <c r="B15" s="61" t="s">
        <v>574</v>
      </c>
      <c r="C15" s="51"/>
      <c r="D15" s="210">
        <f t="shared" ref="D15:BO15" si="6">SUM(D16,D17)</f>
        <v>0</v>
      </c>
      <c r="E15" s="210">
        <f t="shared" si="6"/>
        <v>0</v>
      </c>
      <c r="F15" s="210">
        <f t="shared" si="6"/>
        <v>0</v>
      </c>
      <c r="G15" s="210">
        <f t="shared" si="6"/>
        <v>0</v>
      </c>
      <c r="H15" s="210">
        <f t="shared" si="6"/>
        <v>0</v>
      </c>
      <c r="I15" s="210">
        <f t="shared" si="6"/>
        <v>0</v>
      </c>
      <c r="J15" s="210">
        <f t="shared" si="6"/>
        <v>0</v>
      </c>
      <c r="K15" s="210">
        <f t="shared" si="6"/>
        <v>0</v>
      </c>
      <c r="L15" s="210">
        <f t="shared" si="6"/>
        <v>0</v>
      </c>
      <c r="M15" s="210">
        <f t="shared" si="6"/>
        <v>0</v>
      </c>
      <c r="N15" s="210">
        <f t="shared" si="6"/>
        <v>0</v>
      </c>
      <c r="O15" s="210">
        <f t="shared" si="6"/>
        <v>0</v>
      </c>
      <c r="P15" s="210">
        <f t="shared" si="6"/>
        <v>0</v>
      </c>
      <c r="Q15" s="210">
        <f t="shared" si="6"/>
        <v>0</v>
      </c>
      <c r="R15" s="210">
        <f t="shared" si="6"/>
        <v>0</v>
      </c>
      <c r="S15" s="210">
        <f t="shared" si="6"/>
        <v>0</v>
      </c>
      <c r="T15" s="210">
        <f t="shared" si="6"/>
        <v>0</v>
      </c>
      <c r="U15" s="210">
        <f t="shared" si="6"/>
        <v>0</v>
      </c>
      <c r="V15" s="210">
        <f t="shared" si="6"/>
        <v>0</v>
      </c>
      <c r="W15" s="210">
        <f t="shared" si="6"/>
        <v>0</v>
      </c>
      <c r="X15" s="210">
        <f t="shared" si="6"/>
        <v>0</v>
      </c>
      <c r="Y15" s="210">
        <f t="shared" si="6"/>
        <v>0</v>
      </c>
      <c r="Z15" s="210">
        <f t="shared" si="6"/>
        <v>0</v>
      </c>
      <c r="AA15" s="210">
        <f t="shared" si="6"/>
        <v>0</v>
      </c>
      <c r="AB15" s="210">
        <f t="shared" si="6"/>
        <v>0</v>
      </c>
      <c r="AC15" s="210">
        <f t="shared" si="6"/>
        <v>0</v>
      </c>
      <c r="AD15" s="210">
        <f t="shared" si="6"/>
        <v>0</v>
      </c>
      <c r="AE15" s="210">
        <f t="shared" si="6"/>
        <v>0</v>
      </c>
      <c r="AF15" s="210">
        <f t="shared" si="6"/>
        <v>0</v>
      </c>
      <c r="AG15" s="210">
        <f t="shared" si="6"/>
        <v>0</v>
      </c>
      <c r="AH15" s="210">
        <f t="shared" si="6"/>
        <v>0</v>
      </c>
      <c r="AI15" s="210">
        <f t="shared" si="6"/>
        <v>0</v>
      </c>
      <c r="AJ15" s="210">
        <f t="shared" si="6"/>
        <v>0</v>
      </c>
      <c r="AK15" s="210">
        <f t="shared" si="6"/>
        <v>0</v>
      </c>
      <c r="AL15" s="210">
        <f t="shared" si="6"/>
        <v>0</v>
      </c>
      <c r="AM15" s="210">
        <f t="shared" si="6"/>
        <v>0</v>
      </c>
      <c r="AN15" s="210">
        <f t="shared" si="6"/>
        <v>0</v>
      </c>
      <c r="AO15" s="210">
        <f t="shared" si="6"/>
        <v>0</v>
      </c>
      <c r="AP15" s="210">
        <f t="shared" si="6"/>
        <v>0</v>
      </c>
      <c r="AQ15" s="210">
        <f t="shared" si="6"/>
        <v>0</v>
      </c>
      <c r="AR15" s="210">
        <f t="shared" si="6"/>
        <v>0</v>
      </c>
      <c r="AS15" s="210">
        <f t="shared" si="6"/>
        <v>0</v>
      </c>
      <c r="AT15" s="210">
        <f t="shared" si="6"/>
        <v>0</v>
      </c>
      <c r="AU15" s="210">
        <f t="shared" si="6"/>
        <v>0</v>
      </c>
      <c r="AV15" s="210">
        <f t="shared" si="6"/>
        <v>0</v>
      </c>
      <c r="AW15" s="210">
        <f t="shared" si="6"/>
        <v>0</v>
      </c>
      <c r="AX15" s="210">
        <f t="shared" si="6"/>
        <v>0</v>
      </c>
      <c r="AY15" s="210">
        <f t="shared" si="6"/>
        <v>0</v>
      </c>
      <c r="AZ15" s="210">
        <f t="shared" si="6"/>
        <v>3226.4658906108789</v>
      </c>
      <c r="BA15" s="210">
        <f t="shared" si="6"/>
        <v>5757.2807224962826</v>
      </c>
      <c r="BB15" s="210">
        <f t="shared" si="6"/>
        <v>5186.6519403579123</v>
      </c>
      <c r="BC15" s="210">
        <f t="shared" si="6"/>
        <v>4724.66364352235</v>
      </c>
      <c r="BD15" s="210">
        <f t="shared" si="6"/>
        <v>4098.5158413787967</v>
      </c>
      <c r="BE15" s="210">
        <f t="shared" si="6"/>
        <v>3660.1610909966616</v>
      </c>
      <c r="BF15" s="210">
        <f t="shared" si="6"/>
        <v>3601.9270609393511</v>
      </c>
      <c r="BG15" s="210">
        <f t="shared" si="6"/>
        <v>3437.5657544933338</v>
      </c>
      <c r="BH15" s="210">
        <f t="shared" si="6"/>
        <v>2880.9316315478313</v>
      </c>
      <c r="BI15" s="210">
        <f t="shared" si="6"/>
        <v>2943.5554642461329</v>
      </c>
      <c r="BJ15" s="210">
        <f t="shared" si="6"/>
        <v>3012.9692051026118</v>
      </c>
      <c r="BK15" s="210">
        <f t="shared" si="6"/>
        <v>2701.0127546086887</v>
      </c>
      <c r="BL15" s="210">
        <f t="shared" si="6"/>
        <v>3355.2415966935978</v>
      </c>
      <c r="BM15" s="210">
        <f t="shared" si="6"/>
        <v>5422.4266516032876</v>
      </c>
      <c r="BN15" s="210">
        <f t="shared" si="6"/>
        <v>5085.7814595717764</v>
      </c>
      <c r="BO15" s="210">
        <f t="shared" si="6"/>
        <v>5529.6770530507138</v>
      </c>
      <c r="BP15" s="210">
        <f t="shared" ref="BP15:BX15" si="7">SUM(BP16,BP17)</f>
        <v>5676.047437301766</v>
      </c>
      <c r="BQ15" s="210">
        <f t="shared" si="7"/>
        <v>4682.8400731001129</v>
      </c>
      <c r="BR15" s="210">
        <f t="shared" si="7"/>
        <v>3261.3893820025346</v>
      </c>
      <c r="BS15" s="210">
        <f t="shared" si="7"/>
        <v>2445.2313605390264</v>
      </c>
      <c r="BT15" s="210">
        <f t="shared" si="7"/>
        <v>1939.4224083376216</v>
      </c>
      <c r="BU15" s="210">
        <f t="shared" si="7"/>
        <v>1744.0371975346116</v>
      </c>
      <c r="BV15" s="210">
        <f t="shared" si="7"/>
        <v>2526.2193584395468</v>
      </c>
      <c r="BW15" s="210">
        <f t="shared" si="7"/>
        <v>2661.19169018515</v>
      </c>
      <c r="BX15" s="210">
        <f t="shared" si="7"/>
        <v>2770.8318454075043</v>
      </c>
      <c r="BY15" s="210">
        <f>SUM(BY16,BY17)</f>
        <v>2823.6052333345783</v>
      </c>
      <c r="BZ15" s="211">
        <f>SUM(BZ16,BZ17)</f>
        <v>2828.9290711346152</v>
      </c>
    </row>
    <row r="16" spans="1:78" x14ac:dyDescent="0.35">
      <c r="A16" s="473"/>
      <c r="B16" s="97" t="s">
        <v>128</v>
      </c>
      <c r="C16" s="51"/>
      <c r="D16" s="210">
        <v>0</v>
      </c>
      <c r="E16" s="210">
        <v>0</v>
      </c>
      <c r="F16" s="210">
        <v>0</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495.61827153290517</v>
      </c>
      <c r="BA16" s="210">
        <v>702.395860508738</v>
      </c>
      <c r="BB16" s="210">
        <v>691.38583986957212</v>
      </c>
      <c r="BC16" s="210">
        <v>666.25286735465215</v>
      </c>
      <c r="BD16" s="210">
        <v>635.56843314098808</v>
      </c>
      <c r="BE16" s="210">
        <v>659.89539284269313</v>
      </c>
      <c r="BF16" s="210">
        <v>711.90884471721574</v>
      </c>
      <c r="BG16" s="210">
        <v>681.29567644435031</v>
      </c>
      <c r="BH16" s="210">
        <v>581.8572771501664</v>
      </c>
      <c r="BI16" s="210">
        <v>619.28117136046274</v>
      </c>
      <c r="BJ16" s="210">
        <v>590.20235717081266</v>
      </c>
      <c r="BK16" s="210">
        <v>510.96032337487122</v>
      </c>
      <c r="BL16" s="210">
        <v>854.65775741450022</v>
      </c>
      <c r="BM16" s="210">
        <v>1260.3183186320719</v>
      </c>
      <c r="BN16" s="210">
        <v>910.81703528002242</v>
      </c>
      <c r="BO16" s="210">
        <v>840.41131689283611</v>
      </c>
      <c r="BP16" s="210">
        <v>727.19297435690544</v>
      </c>
      <c r="BQ16" s="210">
        <v>568.57505697323052</v>
      </c>
      <c r="BR16" s="210">
        <v>392.86259090952274</v>
      </c>
      <c r="BS16" s="210">
        <v>327.54204387633979</v>
      </c>
      <c r="BT16" s="210">
        <v>273.27876895814796</v>
      </c>
      <c r="BU16" s="210">
        <v>230.69857183102764</v>
      </c>
      <c r="BV16" s="210">
        <v>302.60234284617917</v>
      </c>
      <c r="BW16" s="210">
        <v>320.4307321453</v>
      </c>
      <c r="BX16" s="210">
        <v>332.75608576796435</v>
      </c>
      <c r="BY16" s="210">
        <v>337.15798207851134</v>
      </c>
      <c r="BZ16" s="211">
        <v>335.64446304675215</v>
      </c>
    </row>
    <row r="17" spans="1:78" x14ac:dyDescent="0.35">
      <c r="A17" s="473"/>
      <c r="B17" s="97" t="s">
        <v>138</v>
      </c>
      <c r="C17" s="51"/>
      <c r="D17" s="210">
        <v>0</v>
      </c>
      <c r="E17" s="210">
        <v>0</v>
      </c>
      <c r="F17" s="210">
        <v>0</v>
      </c>
      <c r="G17" s="210">
        <v>0</v>
      </c>
      <c r="H17" s="210">
        <v>0</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2730.8476190779738</v>
      </c>
      <c r="BA17" s="210">
        <v>5054.8848619875444</v>
      </c>
      <c r="BB17" s="210">
        <v>4495.2661004883403</v>
      </c>
      <c r="BC17" s="210">
        <v>4058.4107761676973</v>
      </c>
      <c r="BD17" s="210">
        <v>3462.9474082378088</v>
      </c>
      <c r="BE17" s="210">
        <v>3000.2656981539685</v>
      </c>
      <c r="BF17" s="210">
        <v>2890.0182162221354</v>
      </c>
      <c r="BG17" s="210">
        <v>2756.2700780489836</v>
      </c>
      <c r="BH17" s="210">
        <v>2299.074354397665</v>
      </c>
      <c r="BI17" s="210">
        <v>2324.2742928856701</v>
      </c>
      <c r="BJ17" s="210">
        <v>2422.766847931799</v>
      </c>
      <c r="BK17" s="210">
        <v>2190.0524312338175</v>
      </c>
      <c r="BL17" s="210">
        <v>2500.5838392790974</v>
      </c>
      <c r="BM17" s="210">
        <v>4162.1083329712155</v>
      </c>
      <c r="BN17" s="210">
        <v>4174.9644242917539</v>
      </c>
      <c r="BO17" s="210">
        <v>4689.2657361578777</v>
      </c>
      <c r="BP17" s="210">
        <v>4948.8544629448606</v>
      </c>
      <c r="BQ17" s="210">
        <v>4114.2650161268821</v>
      </c>
      <c r="BR17" s="210">
        <v>2868.526791093012</v>
      </c>
      <c r="BS17" s="210">
        <v>2117.6893166626865</v>
      </c>
      <c r="BT17" s="210">
        <v>1666.1436393794736</v>
      </c>
      <c r="BU17" s="210">
        <v>1513.3386257035838</v>
      </c>
      <c r="BV17" s="210">
        <v>2223.6170155933678</v>
      </c>
      <c r="BW17" s="210">
        <v>2340.7609580398498</v>
      </c>
      <c r="BX17" s="210">
        <v>2438.0757596395397</v>
      </c>
      <c r="BY17" s="210">
        <v>2486.4472512560669</v>
      </c>
      <c r="BZ17" s="211">
        <v>2493.284608087863</v>
      </c>
    </row>
    <row r="18" spans="1:78" x14ac:dyDescent="0.35">
      <c r="A18" s="473"/>
      <c r="B18" s="299" t="s">
        <v>311</v>
      </c>
      <c r="C18" s="61"/>
      <c r="D18" s="210">
        <v>0</v>
      </c>
      <c r="E18" s="210">
        <v>0</v>
      </c>
      <c r="F18" s="210">
        <v>0</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319.20880571764076</v>
      </c>
      <c r="BA18" s="210">
        <v>487.97206356078959</v>
      </c>
      <c r="BB18" s="210">
        <v>444.65018252254009</v>
      </c>
      <c r="BC18" s="210">
        <v>413.66929734079821</v>
      </c>
      <c r="BD18" s="210">
        <v>433.70989432469867</v>
      </c>
      <c r="BE18" s="210">
        <v>398.94740507026938</v>
      </c>
      <c r="BF18" s="210">
        <v>397.80457096703583</v>
      </c>
      <c r="BG18" s="210">
        <v>343.71419696588435</v>
      </c>
      <c r="BH18" s="210">
        <v>186.72423078208621</v>
      </c>
      <c r="BI18" s="210">
        <v>30.723831767121922</v>
      </c>
      <c r="BJ18" s="210">
        <v>15.096483737290471</v>
      </c>
      <c r="BK18" s="210">
        <v>0</v>
      </c>
      <c r="BL18" s="210">
        <v>0</v>
      </c>
      <c r="BM18" s="210">
        <v>0</v>
      </c>
      <c r="BN18" s="210">
        <v>0</v>
      </c>
      <c r="BO18" s="210">
        <v>0</v>
      </c>
      <c r="BP18" s="210">
        <v>0</v>
      </c>
      <c r="BQ18" s="210">
        <v>0</v>
      </c>
      <c r="BR18" s="210">
        <v>0</v>
      </c>
      <c r="BS18" s="210">
        <v>0</v>
      </c>
      <c r="BT18" s="210">
        <v>0</v>
      </c>
      <c r="BU18" s="210">
        <v>0</v>
      </c>
      <c r="BV18" s="210">
        <v>0</v>
      </c>
      <c r="BW18" s="210">
        <v>0</v>
      </c>
      <c r="BX18" s="210">
        <v>0</v>
      </c>
      <c r="BY18" s="210">
        <v>0</v>
      </c>
      <c r="BZ18" s="211">
        <v>0</v>
      </c>
    </row>
    <row r="19" spans="1:78" x14ac:dyDescent="0.35">
      <c r="A19" s="473"/>
      <c r="B19" s="299" t="s">
        <v>324</v>
      </c>
      <c r="C19" s="61"/>
      <c r="D19" s="210">
        <v>0</v>
      </c>
      <c r="E19" s="210">
        <v>0</v>
      </c>
      <c r="F19" s="210">
        <v>0</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2411.6388133603332</v>
      </c>
      <c r="BA19" s="210">
        <v>4566.9127984267543</v>
      </c>
      <c r="BB19" s="210">
        <v>4050.6159179657998</v>
      </c>
      <c r="BC19" s="210">
        <v>3644.7414788268989</v>
      </c>
      <c r="BD19" s="210">
        <v>3029.23751391311</v>
      </c>
      <c r="BE19" s="210">
        <v>2601.3182930836992</v>
      </c>
      <c r="BF19" s="210">
        <v>2492.2136452550994</v>
      </c>
      <c r="BG19" s="210">
        <v>2412.5558810830994</v>
      </c>
      <c r="BH19" s="210">
        <v>2112.3501236155789</v>
      </c>
      <c r="BI19" s="210">
        <v>2293.5504611185479</v>
      </c>
      <c r="BJ19" s="210">
        <v>2407.6703641945087</v>
      </c>
      <c r="BK19" s="210">
        <v>2190.0524312338175</v>
      </c>
      <c r="BL19" s="210">
        <v>2500.5838392790974</v>
      </c>
      <c r="BM19" s="210">
        <v>4162.1083329712155</v>
      </c>
      <c r="BN19" s="210">
        <v>4174.9644242917539</v>
      </c>
      <c r="BO19" s="210">
        <v>4689.2657361578777</v>
      </c>
      <c r="BP19" s="210">
        <v>4948.8544629448606</v>
      </c>
      <c r="BQ19" s="210">
        <v>4114.2650161268821</v>
      </c>
      <c r="BR19" s="210">
        <v>2868.526791093012</v>
      </c>
      <c r="BS19" s="210">
        <v>2117.6893166626865</v>
      </c>
      <c r="BT19" s="210">
        <v>1666.1436393794736</v>
      </c>
      <c r="BU19" s="210">
        <v>1513.3386257035838</v>
      </c>
      <c r="BV19" s="210">
        <v>2223.6170155933678</v>
      </c>
      <c r="BW19" s="210">
        <v>2340.7609580398498</v>
      </c>
      <c r="BX19" s="210">
        <v>2438.0757596395397</v>
      </c>
      <c r="BY19" s="210">
        <v>2486.4472512560669</v>
      </c>
      <c r="BZ19" s="211">
        <v>2493.284608087863</v>
      </c>
    </row>
    <row r="20" spans="1:78" ht="26.25" customHeight="1" x14ac:dyDescent="0.35">
      <c r="A20" s="473"/>
      <c r="B20" s="61" t="s">
        <v>575</v>
      </c>
      <c r="C20" s="231"/>
      <c r="D20" s="210">
        <v>0</v>
      </c>
      <c r="E20" s="210">
        <v>0</v>
      </c>
      <c r="F20" s="210">
        <v>0</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2421.604553637248</v>
      </c>
      <c r="AI20" s="210">
        <v>2103.9132888095946</v>
      </c>
      <c r="AJ20" s="210">
        <v>2680.6653215237752</v>
      </c>
      <c r="AK20" s="210">
        <v>4619.4012248743702</v>
      </c>
      <c r="AL20" s="210">
        <v>7309.3661708401896</v>
      </c>
      <c r="AM20" s="210">
        <v>8853.6733238269808</v>
      </c>
      <c r="AN20" s="210">
        <v>9588.9216211517469</v>
      </c>
      <c r="AO20" s="210">
        <v>10252.591225299135</v>
      </c>
      <c r="AP20" s="210">
        <v>10130.044538609884</v>
      </c>
      <c r="AQ20" s="210">
        <v>8820.0129096934779</v>
      </c>
      <c r="AR20" s="210">
        <v>6328.3914939844917</v>
      </c>
      <c r="AS20" s="210">
        <v>5078.9059692665069</v>
      </c>
      <c r="AT20" s="210">
        <v>5247.923457832484</v>
      </c>
      <c r="AU20" s="210">
        <v>7089.9961055945123</v>
      </c>
      <c r="AV20" s="210">
        <v>8858.3314027809556</v>
      </c>
      <c r="AW20" s="210">
        <v>9231.5391239984147</v>
      </c>
      <c r="AX20" s="210">
        <v>8242.9047018717356</v>
      </c>
      <c r="AY20" s="210">
        <v>7444.1675298273822</v>
      </c>
      <c r="AZ20" s="210">
        <v>3514.0829272098149</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1">
        <v>0</v>
      </c>
    </row>
    <row r="21" spans="1:78" s="314" customFormat="1" ht="35.25" customHeight="1" thickBot="1" x14ac:dyDescent="0.3">
      <c r="A21" s="536"/>
      <c r="B21" s="382" t="s">
        <v>176</v>
      </c>
      <c r="C21" s="537"/>
      <c r="D21" s="312">
        <v>484.79409101035901</v>
      </c>
      <c r="E21" s="312">
        <v>597.06219629696852</v>
      </c>
      <c r="F21" s="312">
        <v>515.75494598823491</v>
      </c>
      <c r="G21" s="312">
        <v>418.39585725355744</v>
      </c>
      <c r="H21" s="312">
        <v>694.49942972043198</v>
      </c>
      <c r="I21" s="312">
        <v>563.55360364764863</v>
      </c>
      <c r="J21" s="312">
        <v>390.5781867442667</v>
      </c>
      <c r="K21" s="312">
        <v>375.55594879256415</v>
      </c>
      <c r="L21" s="312">
        <v>470.30122178234291</v>
      </c>
      <c r="M21" s="312">
        <v>545.99407206628644</v>
      </c>
      <c r="N21" s="312">
        <v>1035.918892610385</v>
      </c>
      <c r="O21" s="312">
        <v>874.51617128629755</v>
      </c>
      <c r="P21" s="312">
        <v>617.47666011930585</v>
      </c>
      <c r="Q21" s="312">
        <v>718.36855336803217</v>
      </c>
      <c r="R21" s="312">
        <v>1237.6953932236731</v>
      </c>
      <c r="S21" s="312">
        <v>1220.3376768250355</v>
      </c>
      <c r="T21" s="312">
        <v>809.89443648772817</v>
      </c>
      <c r="U21" s="312">
        <v>842.73952860353381</v>
      </c>
      <c r="V21" s="312">
        <v>1277.1582722126411</v>
      </c>
      <c r="W21" s="312">
        <v>1931.2555268032552</v>
      </c>
      <c r="X21" s="312">
        <v>1861.7030341635127</v>
      </c>
      <c r="Y21" s="312">
        <v>1798.1668707260335</v>
      </c>
      <c r="Z21" s="312">
        <v>1936.2497994836203</v>
      </c>
      <c r="AA21" s="312">
        <v>2865.9337533553435</v>
      </c>
      <c r="AB21" s="312">
        <v>2306.3152214635988</v>
      </c>
      <c r="AC21" s="312">
        <v>1764.3808433600948</v>
      </c>
      <c r="AD21" s="312">
        <v>1806.0663727660633</v>
      </c>
      <c r="AE21" s="312">
        <v>3079.0963426445142</v>
      </c>
      <c r="AF21" s="312">
        <v>3324.3331153769591</v>
      </c>
      <c r="AG21" s="312">
        <v>3287.7060105566075</v>
      </c>
      <c r="AH21" s="312">
        <v>2971.7554910655158</v>
      </c>
      <c r="AI21" s="312">
        <v>2626.8745269458227</v>
      </c>
      <c r="AJ21" s="312">
        <v>4321.4755812977737</v>
      </c>
      <c r="AK21" s="312">
        <v>5199.7439781594267</v>
      </c>
      <c r="AL21" s="312">
        <v>4271.1528072692963</v>
      </c>
      <c r="AM21" s="312">
        <v>4069.3733391983392</v>
      </c>
      <c r="AN21" s="312">
        <v>4056.6537046052163</v>
      </c>
      <c r="AO21" s="312">
        <v>3866.0103125297401</v>
      </c>
      <c r="AP21" s="312">
        <v>4051.0833094902073</v>
      </c>
      <c r="AQ21" s="312">
        <v>3248.9696136764187</v>
      </c>
      <c r="AR21" s="312">
        <v>2300.1365004958507</v>
      </c>
      <c r="AS21" s="312">
        <v>1415.7812341010067</v>
      </c>
      <c r="AT21" s="312">
        <v>1552.4189402406712</v>
      </c>
      <c r="AU21" s="312">
        <v>2707.3909771652529</v>
      </c>
      <c r="AV21" s="312">
        <v>2898.6917429366276</v>
      </c>
      <c r="AW21" s="312">
        <v>2657.8915791549794</v>
      </c>
      <c r="AX21" s="312">
        <v>2066.6630389161469</v>
      </c>
      <c r="AY21" s="312">
        <v>1700.6395971153049</v>
      </c>
      <c r="AZ21" s="312">
        <v>874.86811148133518</v>
      </c>
      <c r="BA21" s="312">
        <v>0</v>
      </c>
      <c r="BB21" s="312">
        <v>0</v>
      </c>
      <c r="BC21" s="312">
        <v>0</v>
      </c>
      <c r="BD21" s="312">
        <v>0</v>
      </c>
      <c r="BE21" s="312">
        <v>0</v>
      </c>
      <c r="BF21" s="312">
        <v>0</v>
      </c>
      <c r="BG21" s="312">
        <v>0</v>
      </c>
      <c r="BH21" s="312">
        <v>0</v>
      </c>
      <c r="BI21" s="312">
        <v>0</v>
      </c>
      <c r="BJ21" s="312">
        <v>0</v>
      </c>
      <c r="BK21" s="312">
        <v>0</v>
      </c>
      <c r="BL21" s="312">
        <v>0</v>
      </c>
      <c r="BM21" s="312">
        <v>0</v>
      </c>
      <c r="BN21" s="312">
        <v>0</v>
      </c>
      <c r="BO21" s="312">
        <v>0</v>
      </c>
      <c r="BP21" s="312">
        <v>0</v>
      </c>
      <c r="BQ21" s="312">
        <v>0</v>
      </c>
      <c r="BR21" s="312">
        <v>0</v>
      </c>
      <c r="BS21" s="312">
        <v>0</v>
      </c>
      <c r="BT21" s="312">
        <v>0</v>
      </c>
      <c r="BU21" s="312">
        <v>0</v>
      </c>
      <c r="BV21" s="312">
        <v>0</v>
      </c>
      <c r="BW21" s="312">
        <v>0</v>
      </c>
      <c r="BX21" s="312">
        <v>0</v>
      </c>
      <c r="BY21" s="312">
        <v>0</v>
      </c>
      <c r="BZ21" s="538">
        <v>0</v>
      </c>
    </row>
    <row r="22" spans="1:78" ht="39.75" customHeight="1" x14ac:dyDescent="0.35">
      <c r="A22" s="540"/>
      <c r="B22" s="374" t="s">
        <v>577</v>
      </c>
      <c r="C22" s="375"/>
      <c r="D22" s="376" t="s">
        <v>666</v>
      </c>
      <c r="E22" s="376" t="s">
        <v>667</v>
      </c>
      <c r="F22" s="376" t="s">
        <v>668</v>
      </c>
      <c r="G22" s="376" t="s">
        <v>669</v>
      </c>
      <c r="H22" s="376" t="s">
        <v>670</v>
      </c>
      <c r="I22" s="376" t="s">
        <v>671</v>
      </c>
      <c r="J22" s="376" t="s">
        <v>672</v>
      </c>
      <c r="K22" s="376" t="s">
        <v>673</v>
      </c>
      <c r="L22" s="376" t="s">
        <v>674</v>
      </c>
      <c r="M22" s="376" t="s">
        <v>675</v>
      </c>
      <c r="N22" s="376" t="s">
        <v>676</v>
      </c>
      <c r="O22" s="376" t="s">
        <v>677</v>
      </c>
      <c r="P22" s="376" t="s">
        <v>678</v>
      </c>
      <c r="Q22" s="376" t="s">
        <v>679</v>
      </c>
      <c r="R22" s="376" t="s">
        <v>680</v>
      </c>
      <c r="S22" s="376" t="s">
        <v>681</v>
      </c>
      <c r="T22" s="376" t="s">
        <v>682</v>
      </c>
      <c r="U22" s="376" t="s">
        <v>683</v>
      </c>
      <c r="V22" s="376" t="s">
        <v>684</v>
      </c>
      <c r="W22" s="376" t="s">
        <v>685</v>
      </c>
      <c r="X22" s="376" t="s">
        <v>686</v>
      </c>
      <c r="Y22" s="376" t="s">
        <v>687</v>
      </c>
      <c r="Z22" s="376" t="s">
        <v>688</v>
      </c>
      <c r="AA22" s="376" t="s">
        <v>689</v>
      </c>
      <c r="AB22" s="376" t="s">
        <v>690</v>
      </c>
      <c r="AC22" s="376" t="s">
        <v>691</v>
      </c>
      <c r="AD22" s="376" t="s">
        <v>692</v>
      </c>
      <c r="AE22" s="376" t="s">
        <v>693</v>
      </c>
      <c r="AF22" s="376" t="s">
        <v>694</v>
      </c>
      <c r="AG22" s="376" t="s">
        <v>695</v>
      </c>
      <c r="AH22" s="376" t="s">
        <v>696</v>
      </c>
      <c r="AI22" s="376" t="s">
        <v>697</v>
      </c>
      <c r="AJ22" s="376" t="s">
        <v>698</v>
      </c>
      <c r="AK22" s="376" t="s">
        <v>699</v>
      </c>
      <c r="AL22" s="376" t="s">
        <v>700</v>
      </c>
      <c r="AM22" s="376" t="s">
        <v>701</v>
      </c>
      <c r="AN22" s="376" t="s">
        <v>702</v>
      </c>
      <c r="AO22" s="376" t="s">
        <v>703</v>
      </c>
      <c r="AP22" s="376" t="s">
        <v>704</v>
      </c>
      <c r="AQ22" s="376" t="s">
        <v>705</v>
      </c>
      <c r="AR22" s="376" t="s">
        <v>706</v>
      </c>
      <c r="AS22" s="376" t="s">
        <v>707</v>
      </c>
      <c r="AT22" s="376" t="s">
        <v>708</v>
      </c>
      <c r="AU22" s="376" t="s">
        <v>709</v>
      </c>
      <c r="AV22" s="376" t="s">
        <v>710</v>
      </c>
      <c r="AW22" s="376" t="s">
        <v>711</v>
      </c>
      <c r="AX22" s="376" t="s">
        <v>712</v>
      </c>
      <c r="AY22" s="376" t="s">
        <v>713</v>
      </c>
      <c r="AZ22" s="376" t="s">
        <v>714</v>
      </c>
      <c r="BA22" s="376" t="s">
        <v>715</v>
      </c>
      <c r="BB22" s="376" t="s">
        <v>716</v>
      </c>
      <c r="BC22" s="376" t="s">
        <v>717</v>
      </c>
      <c r="BD22" s="376" t="s">
        <v>718</v>
      </c>
      <c r="BE22" s="376" t="s">
        <v>719</v>
      </c>
      <c r="BF22" s="376" t="s">
        <v>720</v>
      </c>
      <c r="BG22" s="376" t="s">
        <v>721</v>
      </c>
      <c r="BH22" s="376" t="s">
        <v>722</v>
      </c>
      <c r="BI22" s="376" t="s">
        <v>723</v>
      </c>
      <c r="BJ22" s="376" t="s">
        <v>724</v>
      </c>
      <c r="BK22" s="376" t="s">
        <v>725</v>
      </c>
      <c r="BL22" s="376" t="s">
        <v>726</v>
      </c>
      <c r="BM22" s="376" t="s">
        <v>727</v>
      </c>
      <c r="BN22" s="376" t="s">
        <v>728</v>
      </c>
      <c r="BO22" s="376" t="s">
        <v>729</v>
      </c>
      <c r="BP22" s="376" t="s">
        <v>730</v>
      </c>
      <c r="BQ22" s="376" t="s">
        <v>731</v>
      </c>
      <c r="BR22" s="376" t="s">
        <v>732</v>
      </c>
      <c r="BS22" s="376" t="s">
        <v>733</v>
      </c>
      <c r="BT22" s="376" t="s">
        <v>734</v>
      </c>
      <c r="BU22" s="376" t="s">
        <v>735</v>
      </c>
      <c r="BV22" s="376" t="s">
        <v>736</v>
      </c>
      <c r="BW22" s="376" t="s">
        <v>737</v>
      </c>
      <c r="BX22" s="376" t="s">
        <v>738</v>
      </c>
      <c r="BY22" s="376" t="s">
        <v>739</v>
      </c>
      <c r="BZ22" s="377" t="s">
        <v>740</v>
      </c>
    </row>
    <row r="23" spans="1:78" s="232" customFormat="1" ht="26.25" customHeight="1" x14ac:dyDescent="0.35">
      <c r="A23" s="539"/>
      <c r="B23" s="57" t="s">
        <v>88</v>
      </c>
      <c r="D23" s="187">
        <v>0</v>
      </c>
      <c r="E23" s="187">
        <v>0</v>
      </c>
      <c r="F23" s="187">
        <v>0</v>
      </c>
      <c r="G23" s="187">
        <v>0</v>
      </c>
      <c r="H23" s="187">
        <v>0</v>
      </c>
      <c r="I23" s="187">
        <v>0</v>
      </c>
      <c r="J23" s="187">
        <v>0</v>
      </c>
      <c r="K23" s="187">
        <v>0</v>
      </c>
      <c r="L23" s="187">
        <v>0</v>
      </c>
      <c r="M23" s="187">
        <v>0</v>
      </c>
      <c r="N23" s="187">
        <v>0</v>
      </c>
      <c r="O23" s="187">
        <v>0</v>
      </c>
      <c r="P23" s="187">
        <v>0</v>
      </c>
      <c r="Q23" s="187">
        <v>0</v>
      </c>
      <c r="R23" s="187">
        <v>0</v>
      </c>
      <c r="S23" s="187">
        <v>0</v>
      </c>
      <c r="T23" s="187">
        <v>0</v>
      </c>
      <c r="U23" s="187">
        <v>0</v>
      </c>
      <c r="V23" s="187">
        <v>0</v>
      </c>
      <c r="W23" s="187">
        <v>0</v>
      </c>
      <c r="X23" s="187">
        <v>0</v>
      </c>
      <c r="Y23" s="187">
        <v>0</v>
      </c>
      <c r="Z23" s="187">
        <v>0</v>
      </c>
      <c r="AA23" s="187">
        <v>0</v>
      </c>
      <c r="AB23" s="187">
        <v>0</v>
      </c>
      <c r="AC23" s="187">
        <v>0</v>
      </c>
      <c r="AD23" s="187">
        <v>0</v>
      </c>
      <c r="AE23" s="187">
        <v>0</v>
      </c>
      <c r="AF23" s="187">
        <v>1210</v>
      </c>
      <c r="AG23" s="187">
        <v>1307</v>
      </c>
      <c r="AH23" s="187">
        <v>1234</v>
      </c>
      <c r="AI23" s="187">
        <v>1136</v>
      </c>
      <c r="AJ23" s="187">
        <v>1697</v>
      </c>
      <c r="AK23" s="187">
        <v>2234</v>
      </c>
      <c r="AL23" s="187">
        <v>2771</v>
      </c>
      <c r="AM23" s="187">
        <v>2877</v>
      </c>
      <c r="AN23" s="187">
        <v>2997</v>
      </c>
      <c r="AO23" s="187">
        <v>3028</v>
      </c>
      <c r="AP23" s="187">
        <v>3054</v>
      </c>
      <c r="AQ23" s="187">
        <v>2589</v>
      </c>
      <c r="AR23" s="187">
        <v>2024</v>
      </c>
      <c r="AS23" s="187">
        <v>1518</v>
      </c>
      <c r="AT23" s="187">
        <v>1516</v>
      </c>
      <c r="AU23" s="187">
        <v>2223</v>
      </c>
      <c r="AV23" s="187">
        <v>2640</v>
      </c>
      <c r="AW23" s="187">
        <v>2612</v>
      </c>
      <c r="AX23" s="187">
        <v>2412</v>
      </c>
      <c r="AY23" s="187">
        <v>2151</v>
      </c>
      <c r="AZ23" s="187">
        <v>1931</v>
      </c>
      <c r="BA23" s="187">
        <v>1252</v>
      </c>
      <c r="BB23" s="187">
        <v>1110</v>
      </c>
      <c r="BC23" s="187">
        <v>1177</v>
      </c>
      <c r="BD23" s="187">
        <v>1022</v>
      </c>
      <c r="BE23" s="187">
        <v>932</v>
      </c>
      <c r="BF23" s="187">
        <v>920</v>
      </c>
      <c r="BG23" s="187">
        <v>898</v>
      </c>
      <c r="BH23" s="187">
        <v>819</v>
      </c>
      <c r="BI23" s="187">
        <v>870</v>
      </c>
      <c r="BJ23" s="187">
        <v>927</v>
      </c>
      <c r="BK23" s="187">
        <v>818</v>
      </c>
      <c r="BL23" s="187">
        <v>1025</v>
      </c>
      <c r="BM23" s="187">
        <v>1538</v>
      </c>
      <c r="BN23" s="187">
        <v>1415</v>
      </c>
      <c r="BO23" s="187">
        <v>1515</v>
      </c>
      <c r="BP23" s="187">
        <v>1507</v>
      </c>
      <c r="BQ23" s="187">
        <v>1273</v>
      </c>
      <c r="BR23" s="187">
        <v>885</v>
      </c>
      <c r="BS23" s="187">
        <v>652</v>
      </c>
      <c r="BT23" s="187">
        <v>510</v>
      </c>
      <c r="BU23" s="187">
        <v>466</v>
      </c>
      <c r="BV23" s="187">
        <v>711</v>
      </c>
      <c r="BW23" s="187">
        <v>755</v>
      </c>
      <c r="BX23" s="187">
        <v>788</v>
      </c>
      <c r="BY23" s="187">
        <v>801</v>
      </c>
      <c r="BZ23" s="329">
        <v>801</v>
      </c>
    </row>
    <row r="24" spans="1:78" ht="26.25" customHeight="1" x14ac:dyDescent="0.35">
      <c r="A24" s="473"/>
      <c r="B24" s="61" t="s">
        <v>574</v>
      </c>
      <c r="C24" s="316"/>
      <c r="D24" s="541" t="s">
        <v>288</v>
      </c>
      <c r="E24" s="541" t="s">
        <v>288</v>
      </c>
      <c r="F24" s="541" t="s">
        <v>288</v>
      </c>
      <c r="G24" s="541" t="s">
        <v>288</v>
      </c>
      <c r="H24" s="541" t="s">
        <v>288</v>
      </c>
      <c r="I24" s="541" t="s">
        <v>288</v>
      </c>
      <c r="J24" s="541" t="s">
        <v>288</v>
      </c>
      <c r="K24" s="541" t="s">
        <v>288</v>
      </c>
      <c r="L24" s="541" t="s">
        <v>288</v>
      </c>
      <c r="M24" s="541" t="s">
        <v>288</v>
      </c>
      <c r="N24" s="541" t="s">
        <v>288</v>
      </c>
      <c r="O24" s="541" t="s">
        <v>288</v>
      </c>
      <c r="P24" s="541" t="s">
        <v>288</v>
      </c>
      <c r="Q24" s="541" t="s">
        <v>288</v>
      </c>
      <c r="R24" s="541" t="s">
        <v>288</v>
      </c>
      <c r="S24" s="541" t="s">
        <v>288</v>
      </c>
      <c r="T24" s="541" t="s">
        <v>288</v>
      </c>
      <c r="U24" s="541" t="s">
        <v>288</v>
      </c>
      <c r="V24" s="541" t="s">
        <v>288</v>
      </c>
      <c r="W24" s="541" t="s">
        <v>288</v>
      </c>
      <c r="X24" s="541" t="s">
        <v>288</v>
      </c>
      <c r="Y24" s="541" t="s">
        <v>288</v>
      </c>
      <c r="Z24" s="541" t="s">
        <v>288</v>
      </c>
      <c r="AA24" s="541" t="s">
        <v>288</v>
      </c>
      <c r="AB24" s="541" t="s">
        <v>288</v>
      </c>
      <c r="AC24" s="541" t="s">
        <v>288</v>
      </c>
      <c r="AD24" s="541" t="s">
        <v>288</v>
      </c>
      <c r="AE24" s="541" t="s">
        <v>288</v>
      </c>
      <c r="AF24" s="541" t="s">
        <v>288</v>
      </c>
      <c r="AG24" s="541" t="s">
        <v>288</v>
      </c>
      <c r="AH24" s="541" t="s">
        <v>288</v>
      </c>
      <c r="AI24" s="541" t="s">
        <v>288</v>
      </c>
      <c r="AJ24" s="541" t="s">
        <v>288</v>
      </c>
      <c r="AK24" s="541" t="s">
        <v>288</v>
      </c>
      <c r="AL24" s="541" t="s">
        <v>288</v>
      </c>
      <c r="AM24" s="541" t="s">
        <v>288</v>
      </c>
      <c r="AN24" s="541" t="s">
        <v>288</v>
      </c>
      <c r="AO24" s="541" t="s">
        <v>288</v>
      </c>
      <c r="AP24" s="541" t="s">
        <v>288</v>
      </c>
      <c r="AQ24" s="541" t="s">
        <v>288</v>
      </c>
      <c r="AR24" s="541" t="s">
        <v>288</v>
      </c>
      <c r="AS24" s="541" t="s">
        <v>288</v>
      </c>
      <c r="AT24" s="541" t="s">
        <v>288</v>
      </c>
      <c r="AU24" s="541" t="s">
        <v>288</v>
      </c>
      <c r="AV24" s="541" t="s">
        <v>288</v>
      </c>
      <c r="AW24" s="541" t="s">
        <v>288</v>
      </c>
      <c r="AX24" s="541" t="s">
        <v>288</v>
      </c>
      <c r="AY24" s="541" t="s">
        <v>288</v>
      </c>
      <c r="AZ24" s="210">
        <v>1931</v>
      </c>
      <c r="BA24" s="210">
        <v>1252</v>
      </c>
      <c r="BB24" s="210">
        <v>1110</v>
      </c>
      <c r="BC24" s="210">
        <v>1177</v>
      </c>
      <c r="BD24" s="210">
        <v>1022</v>
      </c>
      <c r="BE24" s="210">
        <v>932</v>
      </c>
      <c r="BF24" s="210">
        <v>920</v>
      </c>
      <c r="BG24" s="210">
        <v>898</v>
      </c>
      <c r="BH24" s="210">
        <v>819</v>
      </c>
      <c r="BI24" s="210">
        <v>870</v>
      </c>
      <c r="BJ24" s="210">
        <v>927</v>
      </c>
      <c r="BK24" s="210">
        <v>818</v>
      </c>
      <c r="BL24" s="210">
        <v>1025</v>
      </c>
      <c r="BM24" s="210">
        <v>1538</v>
      </c>
      <c r="BN24" s="210">
        <v>1415</v>
      </c>
      <c r="BO24" s="210">
        <v>1515</v>
      </c>
      <c r="BP24" s="210">
        <v>1507</v>
      </c>
      <c r="BQ24" s="210">
        <v>1273</v>
      </c>
      <c r="BR24" s="210">
        <v>885</v>
      </c>
      <c r="BS24" s="210">
        <v>652</v>
      </c>
      <c r="BT24" s="210">
        <v>510</v>
      </c>
      <c r="BU24" s="210">
        <v>466</v>
      </c>
      <c r="BV24" s="210">
        <v>711</v>
      </c>
      <c r="BW24" s="210">
        <v>755</v>
      </c>
      <c r="BX24" s="210">
        <v>788</v>
      </c>
      <c r="BY24" s="210">
        <v>801</v>
      </c>
      <c r="BZ24" s="211">
        <v>801</v>
      </c>
    </row>
    <row r="25" spans="1:78" x14ac:dyDescent="0.35">
      <c r="A25" s="473"/>
      <c r="B25" s="97" t="s">
        <v>229</v>
      </c>
      <c r="C25" s="316"/>
      <c r="D25" s="541" t="s">
        <v>288</v>
      </c>
      <c r="E25" s="541" t="s">
        <v>288</v>
      </c>
      <c r="F25" s="541" t="s">
        <v>288</v>
      </c>
      <c r="G25" s="541" t="s">
        <v>288</v>
      </c>
      <c r="H25" s="541" t="s">
        <v>288</v>
      </c>
      <c r="I25" s="541" t="s">
        <v>288</v>
      </c>
      <c r="J25" s="541" t="s">
        <v>288</v>
      </c>
      <c r="K25" s="541" t="s">
        <v>288</v>
      </c>
      <c r="L25" s="541" t="s">
        <v>288</v>
      </c>
      <c r="M25" s="541" t="s">
        <v>288</v>
      </c>
      <c r="N25" s="541" t="s">
        <v>288</v>
      </c>
      <c r="O25" s="541" t="s">
        <v>288</v>
      </c>
      <c r="P25" s="541" t="s">
        <v>288</v>
      </c>
      <c r="Q25" s="541" t="s">
        <v>288</v>
      </c>
      <c r="R25" s="541" t="s">
        <v>288</v>
      </c>
      <c r="S25" s="541" t="s">
        <v>288</v>
      </c>
      <c r="T25" s="541" t="s">
        <v>288</v>
      </c>
      <c r="U25" s="541" t="s">
        <v>288</v>
      </c>
      <c r="V25" s="541" t="s">
        <v>288</v>
      </c>
      <c r="W25" s="541" t="s">
        <v>288</v>
      </c>
      <c r="X25" s="541" t="s">
        <v>288</v>
      </c>
      <c r="Y25" s="541" t="s">
        <v>288</v>
      </c>
      <c r="Z25" s="541" t="s">
        <v>288</v>
      </c>
      <c r="AA25" s="541" t="s">
        <v>288</v>
      </c>
      <c r="AB25" s="541" t="s">
        <v>288</v>
      </c>
      <c r="AC25" s="541" t="s">
        <v>288</v>
      </c>
      <c r="AD25" s="541" t="s">
        <v>288</v>
      </c>
      <c r="AE25" s="541" t="s">
        <v>288</v>
      </c>
      <c r="AF25" s="541" t="s">
        <v>288</v>
      </c>
      <c r="AG25" s="541" t="s">
        <v>288</v>
      </c>
      <c r="AH25" s="541" t="s">
        <v>288</v>
      </c>
      <c r="AI25" s="541" t="s">
        <v>288</v>
      </c>
      <c r="AJ25" s="541" t="s">
        <v>288</v>
      </c>
      <c r="AK25" s="541" t="s">
        <v>288</v>
      </c>
      <c r="AL25" s="541" t="s">
        <v>288</v>
      </c>
      <c r="AM25" s="541" t="s">
        <v>288</v>
      </c>
      <c r="AN25" s="541" t="s">
        <v>288</v>
      </c>
      <c r="AO25" s="541" t="s">
        <v>288</v>
      </c>
      <c r="AP25" s="541" t="s">
        <v>288</v>
      </c>
      <c r="AQ25" s="541" t="s">
        <v>288</v>
      </c>
      <c r="AR25" s="541" t="s">
        <v>288</v>
      </c>
      <c r="AS25" s="541" t="s">
        <v>288</v>
      </c>
      <c r="AT25" s="541" t="s">
        <v>288</v>
      </c>
      <c r="AU25" s="541" t="s">
        <v>288</v>
      </c>
      <c r="AV25" s="541" t="s">
        <v>288</v>
      </c>
      <c r="AW25" s="541" t="s">
        <v>288</v>
      </c>
      <c r="AX25" s="541" t="s">
        <v>288</v>
      </c>
      <c r="AY25" s="541" t="s">
        <v>288</v>
      </c>
      <c r="AZ25" s="210">
        <v>308</v>
      </c>
      <c r="BA25" s="210">
        <v>170</v>
      </c>
      <c r="BB25" s="210">
        <v>162</v>
      </c>
      <c r="BC25" s="210">
        <v>178</v>
      </c>
      <c r="BD25" s="210">
        <v>168</v>
      </c>
      <c r="BE25" s="210">
        <v>178</v>
      </c>
      <c r="BF25" s="210">
        <v>190</v>
      </c>
      <c r="BG25" s="210">
        <v>185</v>
      </c>
      <c r="BH25" s="210">
        <v>158</v>
      </c>
      <c r="BI25" s="210">
        <v>165</v>
      </c>
      <c r="BJ25" s="210">
        <v>157</v>
      </c>
      <c r="BK25" s="210">
        <v>142</v>
      </c>
      <c r="BL25" s="210">
        <v>244</v>
      </c>
      <c r="BM25" s="210">
        <v>321</v>
      </c>
      <c r="BN25" s="210">
        <v>234</v>
      </c>
      <c r="BO25" s="210">
        <v>212</v>
      </c>
      <c r="BP25" s="210">
        <v>178</v>
      </c>
      <c r="BQ25" s="210">
        <v>145</v>
      </c>
      <c r="BR25" s="210">
        <v>111</v>
      </c>
      <c r="BS25" s="210">
        <v>77</v>
      </c>
      <c r="BT25" s="210">
        <v>65</v>
      </c>
      <c r="BU25" s="210">
        <v>52</v>
      </c>
      <c r="BV25" s="210">
        <v>78</v>
      </c>
      <c r="BW25" s="210">
        <v>83</v>
      </c>
      <c r="BX25" s="210">
        <v>87</v>
      </c>
      <c r="BY25" s="210">
        <v>88</v>
      </c>
      <c r="BZ25" s="211">
        <v>88</v>
      </c>
    </row>
    <row r="26" spans="1:78" x14ac:dyDescent="0.35">
      <c r="A26" s="473"/>
      <c r="B26" s="97" t="s">
        <v>230</v>
      </c>
      <c r="C26" s="316"/>
      <c r="D26" s="541" t="s">
        <v>288</v>
      </c>
      <c r="E26" s="541" t="s">
        <v>288</v>
      </c>
      <c r="F26" s="541" t="s">
        <v>288</v>
      </c>
      <c r="G26" s="541" t="s">
        <v>288</v>
      </c>
      <c r="H26" s="541" t="s">
        <v>288</v>
      </c>
      <c r="I26" s="541" t="s">
        <v>288</v>
      </c>
      <c r="J26" s="541" t="s">
        <v>288</v>
      </c>
      <c r="K26" s="541" t="s">
        <v>288</v>
      </c>
      <c r="L26" s="541" t="s">
        <v>288</v>
      </c>
      <c r="M26" s="541" t="s">
        <v>288</v>
      </c>
      <c r="N26" s="541" t="s">
        <v>288</v>
      </c>
      <c r="O26" s="541" t="s">
        <v>288</v>
      </c>
      <c r="P26" s="541" t="s">
        <v>288</v>
      </c>
      <c r="Q26" s="541" t="s">
        <v>288</v>
      </c>
      <c r="R26" s="541" t="s">
        <v>288</v>
      </c>
      <c r="S26" s="541" t="s">
        <v>288</v>
      </c>
      <c r="T26" s="541" t="s">
        <v>288</v>
      </c>
      <c r="U26" s="541" t="s">
        <v>288</v>
      </c>
      <c r="V26" s="541" t="s">
        <v>288</v>
      </c>
      <c r="W26" s="541" t="s">
        <v>288</v>
      </c>
      <c r="X26" s="541" t="s">
        <v>288</v>
      </c>
      <c r="Y26" s="541" t="s">
        <v>288</v>
      </c>
      <c r="Z26" s="541" t="s">
        <v>288</v>
      </c>
      <c r="AA26" s="541" t="s">
        <v>288</v>
      </c>
      <c r="AB26" s="541" t="s">
        <v>288</v>
      </c>
      <c r="AC26" s="541" t="s">
        <v>288</v>
      </c>
      <c r="AD26" s="541" t="s">
        <v>288</v>
      </c>
      <c r="AE26" s="541" t="s">
        <v>288</v>
      </c>
      <c r="AF26" s="541" t="s">
        <v>288</v>
      </c>
      <c r="AG26" s="541" t="s">
        <v>288</v>
      </c>
      <c r="AH26" s="541" t="s">
        <v>288</v>
      </c>
      <c r="AI26" s="541" t="s">
        <v>288</v>
      </c>
      <c r="AJ26" s="541" t="s">
        <v>288</v>
      </c>
      <c r="AK26" s="541" t="s">
        <v>288</v>
      </c>
      <c r="AL26" s="541" t="s">
        <v>288</v>
      </c>
      <c r="AM26" s="541" t="s">
        <v>288</v>
      </c>
      <c r="AN26" s="541" t="s">
        <v>288</v>
      </c>
      <c r="AO26" s="541" t="s">
        <v>288</v>
      </c>
      <c r="AP26" s="541" t="s">
        <v>288</v>
      </c>
      <c r="AQ26" s="541" t="s">
        <v>288</v>
      </c>
      <c r="AR26" s="541" t="s">
        <v>288</v>
      </c>
      <c r="AS26" s="541" t="s">
        <v>288</v>
      </c>
      <c r="AT26" s="541" t="s">
        <v>288</v>
      </c>
      <c r="AU26" s="541" t="s">
        <v>288</v>
      </c>
      <c r="AV26" s="541" t="s">
        <v>288</v>
      </c>
      <c r="AW26" s="541" t="s">
        <v>288</v>
      </c>
      <c r="AX26" s="541" t="s">
        <v>288</v>
      </c>
      <c r="AY26" s="541" t="s">
        <v>288</v>
      </c>
      <c r="AZ26" s="210">
        <v>48</v>
      </c>
      <c r="BA26" s="210">
        <v>25</v>
      </c>
      <c r="BB26" s="210">
        <v>23</v>
      </c>
      <c r="BC26" s="210">
        <v>24</v>
      </c>
      <c r="BD26" s="210">
        <v>21</v>
      </c>
      <c r="BE26" s="210">
        <v>20</v>
      </c>
      <c r="BF26" s="210">
        <v>19</v>
      </c>
      <c r="BG26" s="210">
        <v>18</v>
      </c>
      <c r="BH26" s="210">
        <v>14</v>
      </c>
      <c r="BI26" s="210">
        <v>15</v>
      </c>
      <c r="BJ26" s="210">
        <v>15</v>
      </c>
      <c r="BK26" s="210">
        <v>13</v>
      </c>
      <c r="BL26" s="210">
        <v>21</v>
      </c>
      <c r="BM26" s="210">
        <v>30</v>
      </c>
      <c r="BN26" s="210">
        <v>22</v>
      </c>
      <c r="BO26" s="210">
        <v>19</v>
      </c>
      <c r="BP26" s="210">
        <v>18</v>
      </c>
      <c r="BQ26" s="210">
        <v>15</v>
      </c>
      <c r="BR26" s="210">
        <v>11</v>
      </c>
      <c r="BS26" s="210">
        <v>9</v>
      </c>
      <c r="BT26" s="210">
        <v>8</v>
      </c>
      <c r="BU26" s="210">
        <v>8</v>
      </c>
      <c r="BV26" s="210">
        <v>9</v>
      </c>
      <c r="BW26" s="210">
        <v>10</v>
      </c>
      <c r="BX26" s="210">
        <v>10</v>
      </c>
      <c r="BY26" s="210">
        <v>9</v>
      </c>
      <c r="BZ26" s="211">
        <v>9</v>
      </c>
    </row>
    <row r="27" spans="1:78" x14ac:dyDescent="0.35">
      <c r="A27" s="473"/>
      <c r="B27" s="97" t="s">
        <v>231</v>
      </c>
      <c r="C27" s="316"/>
      <c r="D27" s="541" t="s">
        <v>288</v>
      </c>
      <c r="E27" s="541" t="s">
        <v>288</v>
      </c>
      <c r="F27" s="541" t="s">
        <v>288</v>
      </c>
      <c r="G27" s="541" t="s">
        <v>288</v>
      </c>
      <c r="H27" s="541" t="s">
        <v>288</v>
      </c>
      <c r="I27" s="541" t="s">
        <v>288</v>
      </c>
      <c r="J27" s="541" t="s">
        <v>288</v>
      </c>
      <c r="K27" s="541" t="s">
        <v>288</v>
      </c>
      <c r="L27" s="541" t="s">
        <v>288</v>
      </c>
      <c r="M27" s="541" t="s">
        <v>288</v>
      </c>
      <c r="N27" s="541" t="s">
        <v>288</v>
      </c>
      <c r="O27" s="541" t="s">
        <v>288</v>
      </c>
      <c r="P27" s="541" t="s">
        <v>288</v>
      </c>
      <c r="Q27" s="541" t="s">
        <v>288</v>
      </c>
      <c r="R27" s="541" t="s">
        <v>288</v>
      </c>
      <c r="S27" s="541" t="s">
        <v>288</v>
      </c>
      <c r="T27" s="541" t="s">
        <v>288</v>
      </c>
      <c r="U27" s="541" t="s">
        <v>288</v>
      </c>
      <c r="V27" s="541" t="s">
        <v>288</v>
      </c>
      <c r="W27" s="541" t="s">
        <v>288</v>
      </c>
      <c r="X27" s="541" t="s">
        <v>288</v>
      </c>
      <c r="Y27" s="541" t="s">
        <v>288</v>
      </c>
      <c r="Z27" s="541" t="s">
        <v>288</v>
      </c>
      <c r="AA27" s="541" t="s">
        <v>288</v>
      </c>
      <c r="AB27" s="541" t="s">
        <v>288</v>
      </c>
      <c r="AC27" s="541" t="s">
        <v>288</v>
      </c>
      <c r="AD27" s="541" t="s">
        <v>288</v>
      </c>
      <c r="AE27" s="541" t="s">
        <v>288</v>
      </c>
      <c r="AF27" s="541" t="s">
        <v>288</v>
      </c>
      <c r="AG27" s="541" t="s">
        <v>288</v>
      </c>
      <c r="AH27" s="541" t="s">
        <v>288</v>
      </c>
      <c r="AI27" s="541" t="s">
        <v>288</v>
      </c>
      <c r="AJ27" s="541" t="s">
        <v>288</v>
      </c>
      <c r="AK27" s="541" t="s">
        <v>288</v>
      </c>
      <c r="AL27" s="541" t="s">
        <v>288</v>
      </c>
      <c r="AM27" s="541" t="s">
        <v>288</v>
      </c>
      <c r="AN27" s="541" t="s">
        <v>288</v>
      </c>
      <c r="AO27" s="541" t="s">
        <v>288</v>
      </c>
      <c r="AP27" s="541" t="s">
        <v>288</v>
      </c>
      <c r="AQ27" s="541" t="s">
        <v>288</v>
      </c>
      <c r="AR27" s="541" t="s">
        <v>288</v>
      </c>
      <c r="AS27" s="541" t="s">
        <v>288</v>
      </c>
      <c r="AT27" s="541" t="s">
        <v>288</v>
      </c>
      <c r="AU27" s="541" t="s">
        <v>288</v>
      </c>
      <c r="AV27" s="541" t="s">
        <v>288</v>
      </c>
      <c r="AW27" s="541" t="s">
        <v>288</v>
      </c>
      <c r="AX27" s="541" t="s">
        <v>288</v>
      </c>
      <c r="AY27" s="541" t="s">
        <v>288</v>
      </c>
      <c r="AZ27" s="210">
        <v>1389</v>
      </c>
      <c r="BA27" s="210">
        <v>962</v>
      </c>
      <c r="BB27" s="210">
        <v>846</v>
      </c>
      <c r="BC27" s="210">
        <v>888</v>
      </c>
      <c r="BD27" s="210">
        <v>764</v>
      </c>
      <c r="BE27" s="210">
        <v>666</v>
      </c>
      <c r="BF27" s="210">
        <v>646</v>
      </c>
      <c r="BG27" s="210">
        <v>631</v>
      </c>
      <c r="BH27" s="210">
        <v>588</v>
      </c>
      <c r="BI27" s="210">
        <v>632</v>
      </c>
      <c r="BJ27" s="210">
        <v>691</v>
      </c>
      <c r="BK27" s="210">
        <v>609</v>
      </c>
      <c r="BL27" s="210">
        <v>695</v>
      </c>
      <c r="BM27" s="210">
        <v>1072</v>
      </c>
      <c r="BN27" s="210">
        <v>1069</v>
      </c>
      <c r="BO27" s="210">
        <v>1208</v>
      </c>
      <c r="BP27" s="210">
        <v>1242</v>
      </c>
      <c r="BQ27" s="210">
        <v>1045</v>
      </c>
      <c r="BR27" s="210">
        <v>710</v>
      </c>
      <c r="BS27" s="210">
        <v>531</v>
      </c>
      <c r="BT27" s="210">
        <v>399</v>
      </c>
      <c r="BU27" s="210">
        <v>357</v>
      </c>
      <c r="BV27" s="210">
        <v>573</v>
      </c>
      <c r="BW27" s="210">
        <v>608</v>
      </c>
      <c r="BX27" s="210">
        <v>632</v>
      </c>
      <c r="BY27" s="210">
        <v>643</v>
      </c>
      <c r="BZ27" s="211">
        <v>643</v>
      </c>
    </row>
    <row r="28" spans="1:78" x14ac:dyDescent="0.35">
      <c r="A28" s="473"/>
      <c r="B28" s="97" t="s">
        <v>232</v>
      </c>
      <c r="C28" s="316"/>
      <c r="D28" s="541" t="s">
        <v>288</v>
      </c>
      <c r="E28" s="541" t="s">
        <v>288</v>
      </c>
      <c r="F28" s="541" t="s">
        <v>288</v>
      </c>
      <c r="G28" s="541" t="s">
        <v>288</v>
      </c>
      <c r="H28" s="541" t="s">
        <v>288</v>
      </c>
      <c r="I28" s="541" t="s">
        <v>288</v>
      </c>
      <c r="J28" s="541" t="s">
        <v>288</v>
      </c>
      <c r="K28" s="541" t="s">
        <v>288</v>
      </c>
      <c r="L28" s="541" t="s">
        <v>288</v>
      </c>
      <c r="M28" s="541" t="s">
        <v>288</v>
      </c>
      <c r="N28" s="541" t="s">
        <v>288</v>
      </c>
      <c r="O28" s="541" t="s">
        <v>288</v>
      </c>
      <c r="P28" s="541" t="s">
        <v>288</v>
      </c>
      <c r="Q28" s="541" t="s">
        <v>288</v>
      </c>
      <c r="R28" s="541" t="s">
        <v>288</v>
      </c>
      <c r="S28" s="541" t="s">
        <v>288</v>
      </c>
      <c r="T28" s="541" t="s">
        <v>288</v>
      </c>
      <c r="U28" s="541" t="s">
        <v>288</v>
      </c>
      <c r="V28" s="541" t="s">
        <v>288</v>
      </c>
      <c r="W28" s="541" t="s">
        <v>288</v>
      </c>
      <c r="X28" s="541" t="s">
        <v>288</v>
      </c>
      <c r="Y28" s="541" t="s">
        <v>288</v>
      </c>
      <c r="Z28" s="541" t="s">
        <v>288</v>
      </c>
      <c r="AA28" s="541" t="s">
        <v>288</v>
      </c>
      <c r="AB28" s="541" t="s">
        <v>288</v>
      </c>
      <c r="AC28" s="541" t="s">
        <v>288</v>
      </c>
      <c r="AD28" s="541" t="s">
        <v>288</v>
      </c>
      <c r="AE28" s="541" t="s">
        <v>288</v>
      </c>
      <c r="AF28" s="541" t="s">
        <v>288</v>
      </c>
      <c r="AG28" s="541" t="s">
        <v>288</v>
      </c>
      <c r="AH28" s="541" t="s">
        <v>288</v>
      </c>
      <c r="AI28" s="541" t="s">
        <v>288</v>
      </c>
      <c r="AJ28" s="541" t="s">
        <v>288</v>
      </c>
      <c r="AK28" s="541" t="s">
        <v>288</v>
      </c>
      <c r="AL28" s="541" t="s">
        <v>288</v>
      </c>
      <c r="AM28" s="541" t="s">
        <v>288</v>
      </c>
      <c r="AN28" s="541" t="s">
        <v>288</v>
      </c>
      <c r="AO28" s="541" t="s">
        <v>288</v>
      </c>
      <c r="AP28" s="541" t="s">
        <v>288</v>
      </c>
      <c r="AQ28" s="541" t="s">
        <v>288</v>
      </c>
      <c r="AR28" s="541" t="s">
        <v>288</v>
      </c>
      <c r="AS28" s="541" t="s">
        <v>288</v>
      </c>
      <c r="AT28" s="541" t="s">
        <v>288</v>
      </c>
      <c r="AU28" s="541" t="s">
        <v>288</v>
      </c>
      <c r="AV28" s="541" t="s">
        <v>288</v>
      </c>
      <c r="AW28" s="541" t="s">
        <v>288</v>
      </c>
      <c r="AX28" s="541" t="s">
        <v>288</v>
      </c>
      <c r="AY28" s="541" t="s">
        <v>288</v>
      </c>
      <c r="AZ28" s="210">
        <v>187</v>
      </c>
      <c r="BA28" s="210">
        <v>96</v>
      </c>
      <c r="BB28" s="210">
        <v>79</v>
      </c>
      <c r="BC28" s="210">
        <v>87</v>
      </c>
      <c r="BD28" s="210">
        <v>69</v>
      </c>
      <c r="BE28" s="210">
        <v>67</v>
      </c>
      <c r="BF28" s="210">
        <v>65</v>
      </c>
      <c r="BG28" s="210">
        <v>64</v>
      </c>
      <c r="BH28" s="210">
        <v>59</v>
      </c>
      <c r="BI28" s="210">
        <v>58</v>
      </c>
      <c r="BJ28" s="210">
        <v>64</v>
      </c>
      <c r="BK28" s="210">
        <v>54</v>
      </c>
      <c r="BL28" s="210">
        <v>66</v>
      </c>
      <c r="BM28" s="210">
        <v>114</v>
      </c>
      <c r="BN28" s="210">
        <v>91</v>
      </c>
      <c r="BO28" s="210">
        <v>77</v>
      </c>
      <c r="BP28" s="210">
        <v>69</v>
      </c>
      <c r="BQ28" s="210">
        <v>68</v>
      </c>
      <c r="BR28" s="210">
        <v>53</v>
      </c>
      <c r="BS28" s="210">
        <v>35</v>
      </c>
      <c r="BT28" s="210">
        <v>38</v>
      </c>
      <c r="BU28" s="210">
        <v>50</v>
      </c>
      <c r="BV28" s="210">
        <v>51</v>
      </c>
      <c r="BW28" s="210">
        <v>54</v>
      </c>
      <c r="BX28" s="210">
        <v>59</v>
      </c>
      <c r="BY28" s="210">
        <v>60</v>
      </c>
      <c r="BZ28" s="211">
        <v>60</v>
      </c>
    </row>
    <row r="29" spans="1:78" ht="26.25" customHeight="1" x14ac:dyDescent="0.35">
      <c r="A29" s="473"/>
      <c r="B29" s="97" t="s">
        <v>578</v>
      </c>
      <c r="C29" s="316"/>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v>355</v>
      </c>
      <c r="BA29" s="210">
        <v>195</v>
      </c>
      <c r="BB29" s="210">
        <v>185</v>
      </c>
      <c r="BC29" s="210">
        <v>202</v>
      </c>
      <c r="BD29" s="210">
        <v>189</v>
      </c>
      <c r="BE29" s="210">
        <v>198</v>
      </c>
      <c r="BF29" s="210">
        <v>209</v>
      </c>
      <c r="BG29" s="210">
        <v>203</v>
      </c>
      <c r="BH29" s="210">
        <v>173</v>
      </c>
      <c r="BI29" s="210">
        <v>180</v>
      </c>
      <c r="BJ29" s="210">
        <v>172</v>
      </c>
      <c r="BK29" s="210">
        <v>155</v>
      </c>
      <c r="BL29" s="210">
        <v>265</v>
      </c>
      <c r="BM29" s="210">
        <v>352</v>
      </c>
      <c r="BN29" s="210">
        <v>256</v>
      </c>
      <c r="BO29" s="210">
        <v>231</v>
      </c>
      <c r="BP29" s="210">
        <v>196</v>
      </c>
      <c r="BQ29" s="210">
        <v>160</v>
      </c>
      <c r="BR29" s="210">
        <v>121</v>
      </c>
      <c r="BS29" s="210">
        <v>86</v>
      </c>
      <c r="BT29" s="210">
        <v>73</v>
      </c>
      <c r="BU29" s="210">
        <v>60</v>
      </c>
      <c r="BV29" s="210">
        <v>87</v>
      </c>
      <c r="BW29" s="210">
        <v>93</v>
      </c>
      <c r="BX29" s="210">
        <v>97</v>
      </c>
      <c r="BY29" s="210">
        <v>98</v>
      </c>
      <c r="BZ29" s="211">
        <v>98</v>
      </c>
    </row>
    <row r="30" spans="1:78" x14ac:dyDescent="0.35">
      <c r="A30" s="473"/>
      <c r="B30" s="97" t="s">
        <v>579</v>
      </c>
      <c r="C30" s="316"/>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v>1437</v>
      </c>
      <c r="BA30" s="210">
        <v>987</v>
      </c>
      <c r="BB30" s="210">
        <v>869</v>
      </c>
      <c r="BC30" s="210">
        <v>913</v>
      </c>
      <c r="BD30" s="210">
        <v>785</v>
      </c>
      <c r="BE30" s="210">
        <v>686</v>
      </c>
      <c r="BF30" s="210">
        <v>665</v>
      </c>
      <c r="BG30" s="210">
        <v>649</v>
      </c>
      <c r="BH30" s="210">
        <v>602</v>
      </c>
      <c r="BI30" s="210">
        <v>647</v>
      </c>
      <c r="BJ30" s="210">
        <v>706</v>
      </c>
      <c r="BK30" s="210">
        <v>622</v>
      </c>
      <c r="BL30" s="210">
        <v>716</v>
      </c>
      <c r="BM30" s="210">
        <v>1103</v>
      </c>
      <c r="BN30" s="210">
        <v>1091</v>
      </c>
      <c r="BO30" s="210">
        <v>1227</v>
      </c>
      <c r="BP30" s="210">
        <v>1260</v>
      </c>
      <c r="BQ30" s="210">
        <v>1059</v>
      </c>
      <c r="BR30" s="210">
        <v>721</v>
      </c>
      <c r="BS30" s="210">
        <v>540</v>
      </c>
      <c r="BT30" s="210">
        <v>407</v>
      </c>
      <c r="BU30" s="210">
        <v>365</v>
      </c>
      <c r="BV30" s="210">
        <v>581</v>
      </c>
      <c r="BW30" s="210">
        <v>618</v>
      </c>
      <c r="BX30" s="210">
        <v>642</v>
      </c>
      <c r="BY30" s="210">
        <v>652</v>
      </c>
      <c r="BZ30" s="211">
        <v>653</v>
      </c>
    </row>
    <row r="31" spans="1:78" ht="26.25" customHeight="1" x14ac:dyDescent="0.35">
      <c r="A31" s="473"/>
      <c r="B31" s="61" t="s">
        <v>580</v>
      </c>
      <c r="C31" s="316"/>
      <c r="D31" s="210">
        <v>0</v>
      </c>
      <c r="E31" s="210">
        <v>0</v>
      </c>
      <c r="F31" s="210">
        <v>0</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0</v>
      </c>
      <c r="AD31" s="210">
        <v>0</v>
      </c>
      <c r="AE31" s="210">
        <v>0</v>
      </c>
      <c r="AF31" s="210">
        <v>1210</v>
      </c>
      <c r="AG31" s="210">
        <v>1307</v>
      </c>
      <c r="AH31" s="210">
        <v>1234</v>
      </c>
      <c r="AI31" s="210">
        <v>1136</v>
      </c>
      <c r="AJ31" s="210">
        <v>1697</v>
      </c>
      <c r="AK31" s="210">
        <v>2234</v>
      </c>
      <c r="AL31" s="210">
        <v>2771</v>
      </c>
      <c r="AM31" s="210">
        <v>2877</v>
      </c>
      <c r="AN31" s="210">
        <v>2997</v>
      </c>
      <c r="AO31" s="210">
        <v>3028</v>
      </c>
      <c r="AP31" s="210">
        <v>3054</v>
      </c>
      <c r="AQ31" s="210">
        <v>2589</v>
      </c>
      <c r="AR31" s="210">
        <v>2024</v>
      </c>
      <c r="AS31" s="210">
        <v>1518</v>
      </c>
      <c r="AT31" s="210">
        <v>1516</v>
      </c>
      <c r="AU31" s="210">
        <v>2223</v>
      </c>
      <c r="AV31" s="210">
        <v>2640</v>
      </c>
      <c r="AW31" s="210">
        <v>2612</v>
      </c>
      <c r="AX31" s="210">
        <v>2412</v>
      </c>
      <c r="AY31" s="210">
        <v>2151</v>
      </c>
      <c r="AZ31" s="210"/>
      <c r="BA31" s="210">
        <v>0</v>
      </c>
      <c r="BB31" s="210">
        <v>0</v>
      </c>
      <c r="BC31" s="210">
        <v>0</v>
      </c>
      <c r="BD31" s="210">
        <v>0</v>
      </c>
      <c r="BE31" s="210">
        <v>0</v>
      </c>
      <c r="BF31" s="210">
        <v>0</v>
      </c>
      <c r="BG31" s="210">
        <v>0</v>
      </c>
      <c r="BH31" s="210">
        <v>0</v>
      </c>
      <c r="BI31" s="210">
        <v>0</v>
      </c>
      <c r="BJ31" s="210">
        <v>0</v>
      </c>
      <c r="BK31" s="210">
        <v>0</v>
      </c>
      <c r="BL31" s="210">
        <v>0</v>
      </c>
      <c r="BM31" s="210">
        <v>0</v>
      </c>
      <c r="BN31" s="210">
        <v>0</v>
      </c>
      <c r="BO31" s="210">
        <v>0</v>
      </c>
      <c r="BP31" s="210">
        <v>0</v>
      </c>
      <c r="BQ31" s="210">
        <v>0</v>
      </c>
      <c r="BR31" s="210">
        <v>0</v>
      </c>
      <c r="BS31" s="210">
        <v>0</v>
      </c>
      <c r="BT31" s="210">
        <v>0</v>
      </c>
      <c r="BU31" s="210">
        <v>0</v>
      </c>
      <c r="BV31" s="210">
        <v>0</v>
      </c>
      <c r="BW31" s="210">
        <v>0</v>
      </c>
      <c r="BX31" s="210">
        <v>0</v>
      </c>
      <c r="BY31" s="210">
        <v>0</v>
      </c>
      <c r="BZ31" s="211">
        <v>0</v>
      </c>
    </row>
    <row r="32" spans="1:78" x14ac:dyDescent="0.35">
      <c r="A32" s="473"/>
      <c r="B32" s="291" t="s">
        <v>581</v>
      </c>
      <c r="C32" s="316"/>
      <c r="D32" s="210">
        <v>0</v>
      </c>
      <c r="E32" s="210">
        <v>0</v>
      </c>
      <c r="F32" s="210">
        <v>0</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434</v>
      </c>
      <c r="AG32" s="210">
        <v>429</v>
      </c>
      <c r="AH32" s="210">
        <v>406</v>
      </c>
      <c r="AI32" s="210">
        <v>379</v>
      </c>
      <c r="AJ32" s="210">
        <v>681</v>
      </c>
      <c r="AK32" s="210">
        <v>700</v>
      </c>
      <c r="AL32" s="210">
        <v>719</v>
      </c>
      <c r="AM32" s="210">
        <v>694</v>
      </c>
      <c r="AN32" s="210">
        <v>710</v>
      </c>
      <c r="AO32" s="210">
        <v>686</v>
      </c>
      <c r="AP32" s="210">
        <v>738</v>
      </c>
      <c r="AQ32" s="210">
        <v>581</v>
      </c>
      <c r="AR32" s="210">
        <v>425</v>
      </c>
      <c r="AS32" s="210">
        <v>233</v>
      </c>
      <c r="AT32" s="210">
        <v>272</v>
      </c>
      <c r="AU32" s="210">
        <v>489</v>
      </c>
      <c r="AV32" s="210">
        <v>538</v>
      </c>
      <c r="AW32" s="210">
        <v>503</v>
      </c>
      <c r="AX32" s="210">
        <v>358</v>
      </c>
      <c r="AY32" s="210">
        <v>272</v>
      </c>
      <c r="AZ32" s="210"/>
      <c r="BA32" s="210">
        <v>0</v>
      </c>
      <c r="BB32" s="210">
        <v>0</v>
      </c>
      <c r="BC32" s="210">
        <v>0</v>
      </c>
      <c r="BD32" s="210">
        <v>0</v>
      </c>
      <c r="BE32" s="210">
        <v>0</v>
      </c>
      <c r="BF32" s="210">
        <v>0</v>
      </c>
      <c r="BG32" s="210">
        <v>0</v>
      </c>
      <c r="BH32" s="210">
        <v>0</v>
      </c>
      <c r="BI32" s="210">
        <v>0</v>
      </c>
      <c r="BJ32" s="210">
        <v>0</v>
      </c>
      <c r="BK32" s="210">
        <v>0</v>
      </c>
      <c r="BL32" s="210">
        <v>0</v>
      </c>
      <c r="BM32" s="210">
        <v>0</v>
      </c>
      <c r="BN32" s="210">
        <v>0</v>
      </c>
      <c r="BO32" s="210">
        <v>0</v>
      </c>
      <c r="BP32" s="210">
        <v>0</v>
      </c>
      <c r="BQ32" s="210">
        <v>0</v>
      </c>
      <c r="BR32" s="210">
        <v>0</v>
      </c>
      <c r="BS32" s="210">
        <v>0</v>
      </c>
      <c r="BT32" s="210">
        <v>0</v>
      </c>
      <c r="BU32" s="210">
        <v>0</v>
      </c>
      <c r="BV32" s="210">
        <v>0</v>
      </c>
      <c r="BW32" s="210">
        <v>0</v>
      </c>
      <c r="BX32" s="210">
        <v>0</v>
      </c>
      <c r="BY32" s="210">
        <v>0</v>
      </c>
      <c r="BZ32" s="211">
        <v>0</v>
      </c>
    </row>
    <row r="33" spans="1:78" x14ac:dyDescent="0.35">
      <c r="A33" s="473"/>
      <c r="B33" s="291" t="s">
        <v>582</v>
      </c>
      <c r="C33" s="316"/>
      <c r="D33" s="210">
        <v>0</v>
      </c>
      <c r="E33" s="210">
        <v>0</v>
      </c>
      <c r="F33" s="210">
        <v>0</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138</v>
      </c>
      <c r="AG33" s="210">
        <v>123</v>
      </c>
      <c r="AH33" s="210">
        <v>98</v>
      </c>
      <c r="AI33" s="210">
        <v>82</v>
      </c>
      <c r="AJ33" s="210">
        <v>142</v>
      </c>
      <c r="AK33" s="210">
        <v>200</v>
      </c>
      <c r="AL33" s="210">
        <v>258</v>
      </c>
      <c r="AM33" s="210">
        <v>232</v>
      </c>
      <c r="AN33" s="210">
        <v>203</v>
      </c>
      <c r="AO33" s="210">
        <v>200</v>
      </c>
      <c r="AP33" s="210">
        <v>186</v>
      </c>
      <c r="AQ33" s="210">
        <v>135</v>
      </c>
      <c r="AR33" s="210">
        <v>121</v>
      </c>
      <c r="AS33" s="210">
        <v>86</v>
      </c>
      <c r="AT33" s="210">
        <v>56</v>
      </c>
      <c r="AU33" s="210">
        <v>113</v>
      </c>
      <c r="AV33" s="210">
        <v>122</v>
      </c>
      <c r="AW33" s="210">
        <v>106</v>
      </c>
      <c r="AX33" s="210">
        <v>129</v>
      </c>
      <c r="AY33" s="210">
        <v>124</v>
      </c>
      <c r="AZ33" s="210"/>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0">
        <v>0</v>
      </c>
      <c r="BR33" s="210">
        <v>0</v>
      </c>
      <c r="BS33" s="210">
        <v>0</v>
      </c>
      <c r="BT33" s="210">
        <v>0</v>
      </c>
      <c r="BU33" s="210">
        <v>0</v>
      </c>
      <c r="BV33" s="210">
        <v>0</v>
      </c>
      <c r="BW33" s="210">
        <v>0</v>
      </c>
      <c r="BX33" s="210">
        <v>0</v>
      </c>
      <c r="BY33" s="210">
        <v>0</v>
      </c>
      <c r="BZ33" s="211">
        <v>0</v>
      </c>
    </row>
    <row r="34" spans="1:78" x14ac:dyDescent="0.35">
      <c r="A34" s="473"/>
      <c r="B34" s="291" t="s">
        <v>583</v>
      </c>
      <c r="C34" s="316"/>
      <c r="D34" s="210">
        <v>0</v>
      </c>
      <c r="E34" s="210">
        <v>0</v>
      </c>
      <c r="F34" s="210">
        <v>0</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0">
        <v>0</v>
      </c>
      <c r="AD34" s="210">
        <v>0</v>
      </c>
      <c r="AE34" s="210">
        <v>0</v>
      </c>
      <c r="AF34" s="210">
        <v>438</v>
      </c>
      <c r="AG34" s="210">
        <v>522</v>
      </c>
      <c r="AH34" s="210">
        <v>514</v>
      </c>
      <c r="AI34" s="210">
        <v>469</v>
      </c>
      <c r="AJ34" s="210">
        <v>604</v>
      </c>
      <c r="AK34" s="210">
        <v>979</v>
      </c>
      <c r="AL34" s="210">
        <v>1353</v>
      </c>
      <c r="AM34" s="210">
        <v>1582</v>
      </c>
      <c r="AN34" s="210">
        <v>1682</v>
      </c>
      <c r="AO34" s="210">
        <v>1692</v>
      </c>
      <c r="AP34" s="210">
        <v>1647</v>
      </c>
      <c r="AQ34" s="210">
        <v>1442</v>
      </c>
      <c r="AR34" s="210">
        <v>1129</v>
      </c>
      <c r="AS34" s="210">
        <v>945</v>
      </c>
      <c r="AT34" s="210">
        <v>951</v>
      </c>
      <c r="AU34" s="210">
        <v>1327</v>
      </c>
      <c r="AV34" s="210">
        <v>1631</v>
      </c>
      <c r="AW34" s="210">
        <v>1684</v>
      </c>
      <c r="AX34" s="210">
        <v>1672</v>
      </c>
      <c r="AY34" s="210">
        <v>1536</v>
      </c>
      <c r="AZ34" s="210"/>
      <c r="BA34" s="210">
        <v>0</v>
      </c>
      <c r="BB34" s="210">
        <v>0</v>
      </c>
      <c r="BC34" s="210">
        <v>0</v>
      </c>
      <c r="BD34" s="210">
        <v>0</v>
      </c>
      <c r="BE34" s="210">
        <v>0</v>
      </c>
      <c r="BF34" s="210">
        <v>0</v>
      </c>
      <c r="BG34" s="210">
        <v>0</v>
      </c>
      <c r="BH34" s="210">
        <v>0</v>
      </c>
      <c r="BI34" s="210">
        <v>0</v>
      </c>
      <c r="BJ34" s="210">
        <v>0</v>
      </c>
      <c r="BK34" s="210">
        <v>0</v>
      </c>
      <c r="BL34" s="210">
        <v>0</v>
      </c>
      <c r="BM34" s="210">
        <v>0</v>
      </c>
      <c r="BN34" s="210">
        <v>0</v>
      </c>
      <c r="BO34" s="210">
        <v>0</v>
      </c>
      <c r="BP34" s="210">
        <v>0</v>
      </c>
      <c r="BQ34" s="210">
        <v>0</v>
      </c>
      <c r="BR34" s="210">
        <v>0</v>
      </c>
      <c r="BS34" s="210">
        <v>0</v>
      </c>
      <c r="BT34" s="210">
        <v>0</v>
      </c>
      <c r="BU34" s="210">
        <v>0</v>
      </c>
      <c r="BV34" s="210">
        <v>0</v>
      </c>
      <c r="BW34" s="210">
        <v>0</v>
      </c>
      <c r="BX34" s="210">
        <v>0</v>
      </c>
      <c r="BY34" s="210">
        <v>0</v>
      </c>
      <c r="BZ34" s="211">
        <v>0</v>
      </c>
    </row>
    <row r="35" spans="1:78" x14ac:dyDescent="0.35">
      <c r="A35" s="473"/>
      <c r="B35" s="291" t="s">
        <v>232</v>
      </c>
      <c r="C35" s="316"/>
      <c r="D35" s="210">
        <v>0</v>
      </c>
      <c r="E35" s="210">
        <v>0</v>
      </c>
      <c r="F35" s="210">
        <v>0</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0">
        <v>0</v>
      </c>
      <c r="AD35" s="210">
        <v>0</v>
      </c>
      <c r="AE35" s="210">
        <v>0</v>
      </c>
      <c r="AF35" s="210">
        <v>201</v>
      </c>
      <c r="AG35" s="210">
        <v>233</v>
      </c>
      <c r="AH35" s="210">
        <v>216</v>
      </c>
      <c r="AI35" s="210">
        <v>206</v>
      </c>
      <c r="AJ35" s="210">
        <v>269</v>
      </c>
      <c r="AK35" s="210">
        <v>355</v>
      </c>
      <c r="AL35" s="210">
        <v>440</v>
      </c>
      <c r="AM35" s="210">
        <v>370</v>
      </c>
      <c r="AN35" s="210">
        <v>401</v>
      </c>
      <c r="AO35" s="210">
        <v>450</v>
      </c>
      <c r="AP35" s="210">
        <v>484</v>
      </c>
      <c r="AQ35" s="210">
        <v>431</v>
      </c>
      <c r="AR35" s="210">
        <v>350</v>
      </c>
      <c r="AS35" s="210">
        <v>254</v>
      </c>
      <c r="AT35" s="210">
        <v>237</v>
      </c>
      <c r="AU35" s="210">
        <v>293</v>
      </c>
      <c r="AV35" s="210">
        <v>350</v>
      </c>
      <c r="AW35" s="210">
        <v>319</v>
      </c>
      <c r="AX35" s="210">
        <v>254</v>
      </c>
      <c r="AY35" s="210">
        <v>220</v>
      </c>
      <c r="AZ35" s="210"/>
      <c r="BA35" s="210">
        <v>0</v>
      </c>
      <c r="BB35" s="210">
        <v>0</v>
      </c>
      <c r="BC35" s="210">
        <v>0</v>
      </c>
      <c r="BD35" s="210">
        <v>0</v>
      </c>
      <c r="BE35" s="210">
        <v>0</v>
      </c>
      <c r="BF35" s="210">
        <v>0</v>
      </c>
      <c r="BG35" s="210">
        <v>0</v>
      </c>
      <c r="BH35" s="210">
        <v>0</v>
      </c>
      <c r="BI35" s="210">
        <v>0</v>
      </c>
      <c r="BJ35" s="210">
        <v>0</v>
      </c>
      <c r="BK35" s="210">
        <v>0</v>
      </c>
      <c r="BL35" s="210">
        <v>0</v>
      </c>
      <c r="BM35" s="210">
        <v>0</v>
      </c>
      <c r="BN35" s="210">
        <v>0</v>
      </c>
      <c r="BO35" s="210">
        <v>0</v>
      </c>
      <c r="BP35" s="210">
        <v>0</v>
      </c>
      <c r="BQ35" s="210">
        <v>0</v>
      </c>
      <c r="BR35" s="210">
        <v>0</v>
      </c>
      <c r="BS35" s="210">
        <v>0</v>
      </c>
      <c r="BT35" s="210">
        <v>0</v>
      </c>
      <c r="BU35" s="210">
        <v>0</v>
      </c>
      <c r="BV35" s="210">
        <v>0</v>
      </c>
      <c r="BW35" s="210">
        <v>0</v>
      </c>
      <c r="BX35" s="210">
        <v>0</v>
      </c>
      <c r="BY35" s="210">
        <v>0</v>
      </c>
      <c r="BZ35" s="211">
        <v>0</v>
      </c>
    </row>
    <row r="36" spans="1:78" ht="26.25" customHeight="1" x14ac:dyDescent="0.35">
      <c r="A36" s="473"/>
      <c r="B36" s="61" t="s">
        <v>176</v>
      </c>
      <c r="C36" s="316"/>
      <c r="D36" s="210">
        <v>0</v>
      </c>
      <c r="E36" s="210">
        <v>0</v>
      </c>
      <c r="F36" s="210">
        <v>0</v>
      </c>
      <c r="G36" s="210">
        <v>0</v>
      </c>
      <c r="H36" s="210">
        <v>0</v>
      </c>
      <c r="I36" s="210">
        <v>0</v>
      </c>
      <c r="J36" s="210">
        <v>0</v>
      </c>
      <c r="K36" s="210">
        <v>0</v>
      </c>
      <c r="L36" s="210">
        <v>0</v>
      </c>
      <c r="M36" s="210">
        <v>0</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0">
        <v>0</v>
      </c>
      <c r="AD36" s="210">
        <v>0</v>
      </c>
      <c r="AE36" s="210">
        <v>0</v>
      </c>
      <c r="AF36" s="210">
        <v>572</v>
      </c>
      <c r="AG36" s="210">
        <v>552</v>
      </c>
      <c r="AH36" s="210">
        <v>503</v>
      </c>
      <c r="AI36" s="210">
        <v>461</v>
      </c>
      <c r="AJ36" s="210">
        <v>823</v>
      </c>
      <c r="AK36" s="210">
        <v>901</v>
      </c>
      <c r="AL36" s="210">
        <v>978</v>
      </c>
      <c r="AM36" s="210">
        <v>925</v>
      </c>
      <c r="AN36" s="210">
        <v>913</v>
      </c>
      <c r="AO36" s="210">
        <v>886</v>
      </c>
      <c r="AP36" s="210">
        <v>924</v>
      </c>
      <c r="AQ36" s="210">
        <v>716</v>
      </c>
      <c r="AR36" s="210">
        <v>546</v>
      </c>
      <c r="AS36" s="210">
        <v>319</v>
      </c>
      <c r="AT36" s="210">
        <v>328</v>
      </c>
      <c r="AU36" s="210">
        <v>603</v>
      </c>
      <c r="AV36" s="210">
        <v>660</v>
      </c>
      <c r="AW36" s="210">
        <v>609</v>
      </c>
      <c r="AX36" s="210">
        <v>487</v>
      </c>
      <c r="AY36" s="210">
        <v>395</v>
      </c>
      <c r="AZ36" s="210"/>
      <c r="BA36" s="210">
        <v>0</v>
      </c>
      <c r="BB36" s="210">
        <v>0</v>
      </c>
      <c r="BC36" s="210">
        <v>0</v>
      </c>
      <c r="BD36" s="210">
        <v>0</v>
      </c>
      <c r="BE36" s="210">
        <v>0</v>
      </c>
      <c r="BF36" s="210">
        <v>0</v>
      </c>
      <c r="BG36" s="210">
        <v>0</v>
      </c>
      <c r="BH36" s="210">
        <v>0</v>
      </c>
      <c r="BI36" s="210">
        <v>0</v>
      </c>
      <c r="BJ36" s="210">
        <v>0</v>
      </c>
      <c r="BK36" s="210">
        <v>0</v>
      </c>
      <c r="BL36" s="210">
        <v>0</v>
      </c>
      <c r="BM36" s="210">
        <v>0</v>
      </c>
      <c r="BN36" s="210">
        <v>0</v>
      </c>
      <c r="BO36" s="210">
        <v>0</v>
      </c>
      <c r="BP36" s="210">
        <v>0</v>
      </c>
      <c r="BQ36" s="210">
        <v>0</v>
      </c>
      <c r="BR36" s="210">
        <v>0</v>
      </c>
      <c r="BS36" s="210">
        <v>0</v>
      </c>
      <c r="BT36" s="210">
        <v>0</v>
      </c>
      <c r="BU36" s="210">
        <v>0</v>
      </c>
      <c r="BV36" s="210">
        <v>0</v>
      </c>
      <c r="BW36" s="210">
        <v>0</v>
      </c>
      <c r="BX36" s="210">
        <v>0</v>
      </c>
      <c r="BY36" s="210">
        <v>0</v>
      </c>
      <c r="BZ36" s="211">
        <v>0</v>
      </c>
    </row>
    <row r="37" spans="1:78" ht="15.75" customHeight="1" x14ac:dyDescent="0.35">
      <c r="A37" s="473"/>
      <c r="B37" s="61" t="s">
        <v>584</v>
      </c>
      <c r="C37" s="316"/>
      <c r="D37" s="210">
        <v>0</v>
      </c>
      <c r="E37" s="210">
        <v>0</v>
      </c>
      <c r="F37" s="210">
        <v>0</v>
      </c>
      <c r="G37" s="210">
        <v>0</v>
      </c>
      <c r="H37" s="210">
        <v>0</v>
      </c>
      <c r="I37" s="210">
        <v>0</v>
      </c>
      <c r="J37" s="210">
        <v>0</v>
      </c>
      <c r="K37" s="210">
        <v>0</v>
      </c>
      <c r="L37" s="210">
        <v>0</v>
      </c>
      <c r="M37" s="210">
        <v>0</v>
      </c>
      <c r="N37" s="210">
        <v>0</v>
      </c>
      <c r="O37" s="210">
        <v>0</v>
      </c>
      <c r="P37" s="210">
        <v>0</v>
      </c>
      <c r="Q37" s="210">
        <v>0</v>
      </c>
      <c r="R37" s="210">
        <v>0</v>
      </c>
      <c r="S37" s="210">
        <v>0</v>
      </c>
      <c r="T37" s="210">
        <v>0</v>
      </c>
      <c r="U37" s="210">
        <v>0</v>
      </c>
      <c r="V37" s="210">
        <v>0</v>
      </c>
      <c r="W37" s="210">
        <v>0</v>
      </c>
      <c r="X37" s="210">
        <v>0</v>
      </c>
      <c r="Y37" s="210">
        <v>0</v>
      </c>
      <c r="Z37" s="210">
        <v>0</v>
      </c>
      <c r="AA37" s="210">
        <v>0</v>
      </c>
      <c r="AB37" s="210">
        <v>0</v>
      </c>
      <c r="AC37" s="210">
        <v>0</v>
      </c>
      <c r="AD37" s="210">
        <v>0</v>
      </c>
      <c r="AE37" s="210">
        <v>0</v>
      </c>
      <c r="AF37" s="210">
        <v>576</v>
      </c>
      <c r="AG37" s="210">
        <v>645</v>
      </c>
      <c r="AH37" s="210">
        <v>612</v>
      </c>
      <c r="AI37" s="210">
        <v>551</v>
      </c>
      <c r="AJ37" s="210">
        <v>746</v>
      </c>
      <c r="AK37" s="210">
        <v>1179</v>
      </c>
      <c r="AL37" s="210">
        <v>1611</v>
      </c>
      <c r="AM37" s="210">
        <v>1813</v>
      </c>
      <c r="AN37" s="210">
        <v>1885</v>
      </c>
      <c r="AO37" s="210">
        <v>1892</v>
      </c>
      <c r="AP37" s="210">
        <v>1832</v>
      </c>
      <c r="AQ37" s="210">
        <v>1578</v>
      </c>
      <c r="AR37" s="210">
        <v>1249</v>
      </c>
      <c r="AS37" s="210">
        <v>1031</v>
      </c>
      <c r="AT37" s="210">
        <v>1007</v>
      </c>
      <c r="AU37" s="210">
        <v>1441</v>
      </c>
      <c r="AV37" s="210">
        <v>1753</v>
      </c>
      <c r="AW37" s="210">
        <v>1790</v>
      </c>
      <c r="AX37" s="210">
        <v>1800</v>
      </c>
      <c r="AY37" s="210">
        <v>1659</v>
      </c>
      <c r="AZ37" s="210"/>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0">
        <v>0</v>
      </c>
      <c r="BR37" s="210">
        <v>0</v>
      </c>
      <c r="BS37" s="210">
        <v>0</v>
      </c>
      <c r="BT37" s="210">
        <v>0</v>
      </c>
      <c r="BU37" s="210">
        <v>0</v>
      </c>
      <c r="BV37" s="210">
        <v>0</v>
      </c>
      <c r="BW37" s="210">
        <v>0</v>
      </c>
      <c r="BX37" s="210">
        <v>0</v>
      </c>
      <c r="BY37" s="210">
        <v>0</v>
      </c>
      <c r="BZ37" s="211">
        <v>0</v>
      </c>
    </row>
    <row r="38" spans="1:78" ht="37.5" customHeight="1" x14ac:dyDescent="0.35">
      <c r="A38" s="473"/>
      <c r="B38" s="57" t="s">
        <v>585</v>
      </c>
      <c r="C38" s="316"/>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1"/>
    </row>
    <row r="39" spans="1:78" s="338" customFormat="1" ht="76.5" customHeight="1" thickBot="1" x14ac:dyDescent="0.3">
      <c r="A39" s="542"/>
      <c r="B39" s="543" t="s">
        <v>586</v>
      </c>
      <c r="C39" s="342"/>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344"/>
      <c r="AP39" s="344"/>
      <c r="AQ39" s="344"/>
      <c r="AR39" s="344"/>
      <c r="AS39" s="344"/>
      <c r="AT39" s="344"/>
      <c r="AU39" s="344"/>
      <c r="AV39" s="344"/>
      <c r="AW39" s="344"/>
      <c r="AX39" s="344"/>
      <c r="AY39" s="344"/>
      <c r="AZ39" s="344"/>
      <c r="BA39" s="344"/>
      <c r="BB39" s="344"/>
      <c r="BC39" s="344"/>
      <c r="BD39" s="344"/>
      <c r="BE39" s="344"/>
      <c r="BF39" s="344"/>
      <c r="BG39" s="344"/>
      <c r="BH39" s="344"/>
      <c r="BI39" s="344"/>
      <c r="BJ39" s="344"/>
      <c r="BK39" s="344"/>
      <c r="BL39" s="344"/>
      <c r="BM39" s="344"/>
      <c r="BN39" s="344"/>
      <c r="BO39" s="344"/>
      <c r="BP39" s="344"/>
      <c r="BQ39" s="344"/>
      <c r="BR39" s="344"/>
      <c r="BS39" s="344"/>
      <c r="BT39" s="344"/>
      <c r="BU39" s="344"/>
      <c r="BV39" s="344"/>
      <c r="BW39" s="344"/>
      <c r="BX39" s="344"/>
      <c r="BY39" s="344"/>
      <c r="BZ39" s="345"/>
    </row>
    <row r="44" spans="1:78" x14ac:dyDescent="0.35">
      <c r="AY44" s="544"/>
    </row>
    <row r="45" spans="1:78" x14ac:dyDescent="0.35">
      <c r="AY45" s="544"/>
    </row>
    <row r="46" spans="1:78" x14ac:dyDescent="0.35">
      <c r="AY46" s="544"/>
    </row>
    <row r="47" spans="1:78" x14ac:dyDescent="0.35">
      <c r="AY47" s="544"/>
    </row>
    <row r="48" spans="1:78" x14ac:dyDescent="0.35">
      <c r="AY48" s="544"/>
    </row>
    <row r="52" spans="51:51" x14ac:dyDescent="0.35">
      <c r="AY52" s="544"/>
    </row>
    <row r="53" spans="51:51" x14ac:dyDescent="0.35">
      <c r="AY53" s="544"/>
    </row>
    <row r="54" spans="51:51" x14ac:dyDescent="0.35">
      <c r="AY54" s="544"/>
    </row>
    <row r="55" spans="51:51" x14ac:dyDescent="0.35">
      <c r="AY55" s="544"/>
    </row>
    <row r="56" spans="51:51" x14ac:dyDescent="0.35">
      <c r="AY56" s="544"/>
    </row>
    <row r="57" spans="51:51" x14ac:dyDescent="0.35">
      <c r="AY57" s="544"/>
    </row>
    <row r="58" spans="51:51" x14ac:dyDescent="0.35">
      <c r="AY58" s="544"/>
    </row>
    <row r="59" spans="51:51" x14ac:dyDescent="0.35">
      <c r="AY59" s="544"/>
    </row>
    <row r="60" spans="51:51" x14ac:dyDescent="0.35">
      <c r="AY60" s="544"/>
    </row>
    <row r="61" spans="51:51" x14ac:dyDescent="0.35">
      <c r="AY61" s="544"/>
    </row>
    <row r="62" spans="51:51" x14ac:dyDescent="0.35">
      <c r="AY62" s="544"/>
    </row>
    <row r="63" spans="51:51" x14ac:dyDescent="0.35">
      <c r="AY63" s="544"/>
    </row>
    <row r="64" spans="51:51" x14ac:dyDescent="0.35">
      <c r="AY64" s="544"/>
    </row>
    <row r="65" spans="51:57" x14ac:dyDescent="0.35">
      <c r="AY65" s="544"/>
    </row>
    <row r="66" spans="51:57" x14ac:dyDescent="0.35">
      <c r="AY66" s="544"/>
    </row>
    <row r="67" spans="51:57" x14ac:dyDescent="0.35">
      <c r="AY67" s="544"/>
    </row>
    <row r="68" spans="51:57" x14ac:dyDescent="0.35">
      <c r="AY68" s="544"/>
    </row>
    <row r="69" spans="51:57" x14ac:dyDescent="0.35">
      <c r="AY69" s="544"/>
    </row>
    <row r="70" spans="51:57" x14ac:dyDescent="0.35">
      <c r="AY70" s="544"/>
    </row>
    <row r="71" spans="51:57" x14ac:dyDescent="0.35">
      <c r="AY71" s="316"/>
      <c r="AZ71" s="316"/>
      <c r="BA71" s="316"/>
      <c r="BB71" s="316"/>
      <c r="BC71" s="316"/>
      <c r="BD71" s="316"/>
      <c r="BE71" s="316"/>
    </row>
    <row r="72" spans="51:57" x14ac:dyDescent="0.35">
      <c r="AY72" s="316"/>
      <c r="AZ72" s="316"/>
      <c r="BA72" s="316"/>
      <c r="BB72" s="316"/>
      <c r="BC72" s="316"/>
      <c r="BD72" s="316"/>
      <c r="BE72" s="316"/>
    </row>
    <row r="73" spans="51:57" x14ac:dyDescent="0.35">
      <c r="AY73" s="316"/>
      <c r="AZ73" s="316"/>
      <c r="BA73" s="316"/>
      <c r="BB73" s="316"/>
      <c r="BC73" s="316"/>
      <c r="BD73" s="316"/>
      <c r="BE73" s="316"/>
    </row>
    <row r="74" spans="51:57" x14ac:dyDescent="0.35">
      <c r="AY74" s="316"/>
      <c r="AZ74" s="316"/>
      <c r="BA74" s="316"/>
      <c r="BB74" s="316"/>
      <c r="BC74" s="316"/>
      <c r="BD74" s="316"/>
      <c r="BE74" s="316"/>
    </row>
    <row r="75" spans="51:57" x14ac:dyDescent="0.35">
      <c r="AY75" s="316"/>
      <c r="AZ75" s="316"/>
      <c r="BA75" s="316"/>
      <c r="BB75" s="316"/>
      <c r="BC75" s="316"/>
      <c r="BD75" s="316"/>
      <c r="BE75" s="316"/>
    </row>
    <row r="76" spans="51:57" x14ac:dyDescent="0.35">
      <c r="AY76" s="316"/>
      <c r="AZ76" s="316"/>
      <c r="BA76" s="316"/>
      <c r="BB76" s="316"/>
      <c r="BC76" s="316"/>
      <c r="BD76" s="316"/>
      <c r="BE76" s="316"/>
    </row>
    <row r="77" spans="51:57" x14ac:dyDescent="0.35">
      <c r="AY77" s="316"/>
      <c r="AZ77" s="316"/>
      <c r="BA77" s="316"/>
      <c r="BB77" s="316"/>
      <c r="BC77" s="316"/>
      <c r="BD77" s="316"/>
      <c r="BE77" s="316"/>
    </row>
    <row r="78" spans="51:57" x14ac:dyDescent="0.35">
      <c r="AY78" s="316"/>
      <c r="AZ78" s="316"/>
      <c r="BA78" s="316"/>
      <c r="BB78" s="316"/>
      <c r="BC78" s="316"/>
      <c r="BD78" s="316"/>
      <c r="BE78" s="316"/>
    </row>
    <row r="79" spans="51:57" x14ac:dyDescent="0.35">
      <c r="AY79" s="316"/>
      <c r="AZ79" s="316"/>
      <c r="BA79" s="316"/>
      <c r="BB79" s="316"/>
      <c r="BC79" s="316"/>
      <c r="BD79" s="316"/>
      <c r="BE79" s="316"/>
    </row>
    <row r="80" spans="51:57" x14ac:dyDescent="0.35">
      <c r="AY80" s="316"/>
      <c r="AZ80" s="316"/>
      <c r="BA80" s="316"/>
      <c r="BB80" s="316"/>
      <c r="BC80" s="316"/>
      <c r="BD80" s="316"/>
      <c r="BE80" s="316"/>
    </row>
    <row r="81" spans="51:57" x14ac:dyDescent="0.35">
      <c r="AY81" s="316"/>
      <c r="AZ81" s="316"/>
      <c r="BA81" s="316"/>
      <c r="BB81" s="316"/>
      <c r="BC81" s="316"/>
      <c r="BD81" s="316"/>
      <c r="BE81" s="316"/>
    </row>
    <row r="82" spans="51:57" x14ac:dyDescent="0.35">
      <c r="AY82" s="316"/>
      <c r="AZ82" s="316"/>
      <c r="BA82" s="316"/>
      <c r="BB82" s="316"/>
      <c r="BC82" s="316"/>
      <c r="BD82" s="316"/>
      <c r="BE82" s="316"/>
    </row>
    <row r="83" spans="51:57" x14ac:dyDescent="0.35">
      <c r="AY83" s="316"/>
      <c r="AZ83" s="316"/>
      <c r="BA83" s="316"/>
      <c r="BB83" s="316"/>
      <c r="BC83" s="316"/>
      <c r="BD83" s="316"/>
      <c r="BE83" s="316"/>
    </row>
    <row r="84" spans="51:57" x14ac:dyDescent="0.35">
      <c r="AY84" s="316"/>
      <c r="AZ84" s="316"/>
      <c r="BA84" s="316"/>
      <c r="BB84" s="316"/>
      <c r="BC84" s="316"/>
      <c r="BD84" s="316"/>
      <c r="BE84" s="316"/>
    </row>
    <row r="85" spans="51:57" x14ac:dyDescent="0.35">
      <c r="AY85" s="316"/>
      <c r="AZ85" s="316"/>
      <c r="BA85" s="316"/>
      <c r="BB85" s="316"/>
      <c r="BC85" s="316"/>
      <c r="BD85" s="316"/>
      <c r="BE85" s="316"/>
    </row>
    <row r="86" spans="51:57" x14ac:dyDescent="0.35">
      <c r="AY86" s="316"/>
      <c r="AZ86" s="316"/>
      <c r="BA86" s="316"/>
      <c r="BB86" s="316"/>
      <c r="BC86" s="316"/>
      <c r="BD86" s="316"/>
      <c r="BE86" s="316"/>
    </row>
    <row r="87" spans="51:57" x14ac:dyDescent="0.35">
      <c r="AY87" s="316"/>
      <c r="AZ87" s="316"/>
      <c r="BA87" s="316"/>
      <c r="BB87" s="316"/>
      <c r="BC87" s="316"/>
      <c r="BD87" s="316"/>
      <c r="BE87" s="31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39"/>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44" bestFit="1" customWidth="1"/>
    <col min="2" max="2" width="75.7265625" style="44" customWidth="1"/>
    <col min="3" max="3" width="25.7265625" style="44" customWidth="1"/>
    <col min="4" max="78" width="12.7265625" style="44" customWidth="1"/>
    <col min="79" max="16384" width="9.08984375" style="44"/>
  </cols>
  <sheetData>
    <row r="1" spans="1:78" s="39"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row>
    <row r="2" spans="1:78" ht="33" customHeight="1" x14ac:dyDescent="0.35">
      <c r="A2" s="40" t="s">
        <v>588</v>
      </c>
      <c r="B2" s="16" t="s">
        <v>91</v>
      </c>
      <c r="C2" s="4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9" customFormat="1" x14ac:dyDescent="0.35">
      <c r="A3" s="45">
        <v>2018</v>
      </c>
      <c r="B3" s="19" t="s">
        <v>92</v>
      </c>
      <c r="C3" s="46"/>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1"/>
      <c r="B4" s="92" t="s">
        <v>74</v>
      </c>
      <c r="C4" s="93"/>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5"/>
      <c r="BU4" s="95"/>
      <c r="BV4" s="95"/>
      <c r="BW4" s="95"/>
      <c r="BX4" s="95"/>
      <c r="BY4" s="95"/>
      <c r="BZ4" s="96"/>
    </row>
    <row r="5" spans="1:78" ht="39" customHeight="1" x14ac:dyDescent="0.35">
      <c r="A5" s="55"/>
      <c r="B5" s="56" t="s">
        <v>93</v>
      </c>
      <c r="C5" s="51"/>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4"/>
    </row>
    <row r="6" spans="1:78" x14ac:dyDescent="0.35">
      <c r="A6" s="55"/>
      <c r="B6" s="61" t="s">
        <v>94</v>
      </c>
      <c r="C6" s="51"/>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58">
        <f>('Table 2a'!AH17+'Table 2a'!AH79+'Non-DWP welfare'!AH4)/1000</f>
        <v>6.236945637563803</v>
      </c>
      <c r="AI6" s="58">
        <f>('Table 2a'!AI17+'Table 2a'!AI79+'Non-DWP welfare'!AI4)/1000</f>
        <v>7.6402431908341208</v>
      </c>
      <c r="AJ6" s="58">
        <f>('Table 2a'!AJ17+'Table 2a'!AJ79+'Non-DWP welfare'!AJ4)/1000</f>
        <v>9.303319692904541</v>
      </c>
      <c r="AK6" s="58">
        <f>('Table 2a'!AK17+'Table 2a'!AK79+'Non-DWP welfare'!AK4)/1000</f>
        <v>11.812471278723885</v>
      </c>
      <c r="AL6" s="58">
        <f>('Table 2a'!AL17+'Table 2a'!AL79+'Non-DWP welfare'!AL4)/1000</f>
        <v>13.762741104741497</v>
      </c>
      <c r="AM6" s="58">
        <f>('Table 2a'!AM17+'Table 2a'!AM79+'Non-DWP welfare'!AM4)/1000</f>
        <v>15.890157842686397</v>
      </c>
      <c r="AN6" s="58">
        <f>('Table 2a'!AN17+'Table 2a'!AN79+'Non-DWP welfare'!AN4)/1000</f>
        <v>17.515119469376764</v>
      </c>
      <c r="AO6" s="58">
        <f>('Table 2a'!AO17+'Table 2a'!AO79+'Non-DWP welfare'!AO4)/1000</f>
        <v>19.015815138861655</v>
      </c>
      <c r="AP6" s="58">
        <f>('Table 2a'!AP17+'Table 2a'!AP79+'Non-DWP welfare'!AP4)/1000</f>
        <v>20.365264344721265</v>
      </c>
      <c r="AQ6" s="58">
        <f>('Table 2a'!AQ17+'Table 2a'!AQ79+'Non-DWP welfare'!AQ4)/1000</f>
        <v>20.711534236682208</v>
      </c>
      <c r="AR6" s="58">
        <f>('Table 2a'!AR17+'Table 2a'!AR79+'Non-DWP welfare'!AR4)/1000</f>
        <v>20.353255617035689</v>
      </c>
      <c r="AS6" s="58">
        <f>('Table 2a'!AS17+'Table 2a'!AS79+'Non-DWP welfare'!AS4)/1000</f>
        <v>20.767604224384066</v>
      </c>
      <c r="AT6" s="58">
        <f>('Table 2a'!AT17+'Table 2a'!AT79+'Non-DWP welfare'!AT4)/1000</f>
        <v>23.387504457684422</v>
      </c>
      <c r="AU6" s="58">
        <f>('Table 2a'!AU17+'Table 2a'!AU79+'Non-DWP welfare'!AU4)/1000</f>
        <v>29.555510322849447</v>
      </c>
      <c r="AV6" s="58">
        <f>('Table 2a'!AV17+'Table 2a'!AV79+'Non-DWP welfare'!AV4)/1000</f>
        <v>34.94783868550568</v>
      </c>
      <c r="AW6" s="58">
        <f>('Table 2a'!AW17+'Table 2a'!AW79+'Non-DWP welfare'!AW4)/1000</f>
        <v>39.026780887744579</v>
      </c>
      <c r="AX6" s="58">
        <f>('Table 2a'!AX17+'Table 2a'!AX79+'Non-DWP welfare'!AX4)/1000</f>
        <v>40.28216432355827</v>
      </c>
      <c r="AY6" s="58">
        <f>('Table 2a'!AY17+'Table 2a'!AY79+'Non-DWP welfare'!AY4)/1000</f>
        <v>42.273652126274818</v>
      </c>
      <c r="AZ6" s="58">
        <f>('Table 2a'!AZ17+'Table 2a'!AZ79+'Non-DWP welfare'!AZ4)/1000</f>
        <v>43.29915944130552</v>
      </c>
      <c r="BA6" s="58">
        <f>('Table 2a'!BA17+'Table 2a'!BA79+'Non-DWP welfare'!BA4)/1000</f>
        <v>42.550279613573061</v>
      </c>
      <c r="BB6" s="58">
        <f>('Table 2a'!BB17+'Table 2a'!BB79+'Non-DWP welfare'!BB4)/1000</f>
        <v>42.705111877504095</v>
      </c>
      <c r="BC6" s="58">
        <f>('Table 2a'!BC17+'Table 2a'!BC79+'Non-DWP welfare'!BC4)/1000</f>
        <v>44.109295941042205</v>
      </c>
      <c r="BD6" s="58">
        <f>('Table 2a'!BD17+'Table 2a'!BD79+'Non-DWP welfare'!BD4)/1000</f>
        <v>46.558846296953519</v>
      </c>
      <c r="BE6" s="58">
        <f>('Table 2a'!BE17+'Table 2a'!BE79+'Non-DWP welfare'!BE4)/1000</f>
        <v>48.912172972446285</v>
      </c>
      <c r="BF6" s="58">
        <f>('Table 2a'!BF17+'Table 2a'!BF79+'Non-DWP welfare'!BF4)/1000</f>
        <v>51.814338281793198</v>
      </c>
      <c r="BG6" s="58">
        <f>('Table 2a'!BG17+'Table 2a'!BG79+'Non-DWP welfare'!BG4)/1000</f>
        <v>59.836856145852742</v>
      </c>
      <c r="BH6" s="58">
        <f>('Table 2a'!BH17+'Table 2a'!BH79+'Non-DWP welfare'!BH4)/1000</f>
        <v>62.878193459512246</v>
      </c>
      <c r="BI6" s="58">
        <f>('Table 2a'!BI17+'Table 2a'!BI79+'Non-DWP welfare'!BI4)/1000</f>
        <v>65.118729971103093</v>
      </c>
      <c r="BJ6" s="58">
        <f>('Table 2a'!BJ17+'Table 2a'!BJ79+'Non-DWP welfare'!BJ4)/1000</f>
        <v>67.452470542914625</v>
      </c>
      <c r="BK6" s="58">
        <f>('Table 2a'!BK17+'Table 2a'!BK79+'Non-DWP welfare'!BK4)/1000</f>
        <v>70.891374745640604</v>
      </c>
      <c r="BL6" s="58">
        <f>('Table 2a'!BL17+'Table 2a'!BL79+'Non-DWP welfare'!BL4)/1000</f>
        <v>77.802879787265553</v>
      </c>
      <c r="BM6" s="58">
        <f>('Table 2a'!BM17+'Table 2a'!BM79+'Non-DWP welfare'!BM4)/1000</f>
        <v>87.588087446148279</v>
      </c>
      <c r="BN6" s="58">
        <f>('Table 2a'!BN17+'Table 2a'!BN79+'Non-DWP welfare'!BN4)/1000</f>
        <v>90.513067696414709</v>
      </c>
      <c r="BO6" s="58">
        <f>('Table 2a'!BO17+'Table 2a'!BO79+'Non-DWP welfare'!BO4)/1000</f>
        <v>92.804846960901401</v>
      </c>
      <c r="BP6" s="58">
        <f>('Table 2a'!BP17+'Table 2a'!BP79+'Non-DWP welfare'!BP4)/1000</f>
        <v>94.559931177704655</v>
      </c>
      <c r="BQ6" s="58">
        <f>('Table 2a'!BQ17+'Table 2a'!BQ79+'Non-DWP welfare'!BQ4)/1000</f>
        <v>93.22243868101458</v>
      </c>
      <c r="BR6" s="58">
        <f>('Table 2a'!BR17+'Table 2a'!BR79+'Non-DWP welfare'!BR4)/1000</f>
        <v>94.117194598115162</v>
      </c>
      <c r="BS6" s="58">
        <f>('Table 2a'!BS17+'Table 2a'!BS79+'Non-DWP welfare'!BS4)/1000</f>
        <v>94.326959463490127</v>
      </c>
      <c r="BT6" s="58">
        <f>('Table 2a'!BT17+'Table 2a'!BT79+'Non-DWP welfare'!BT4)/1000</f>
        <v>93.667868943593561</v>
      </c>
      <c r="BU6" s="58">
        <f>('Table 2a'!BU17+'Table 2a'!BU79+'Non-DWP welfare'!BU4)/1000</f>
        <v>93.705242711550142</v>
      </c>
      <c r="BV6" s="58">
        <f>('Table 2a'!BV17+'Table 2a'!BV79+'Non-DWP welfare'!BV4)/1000</f>
        <v>96.315134694100422</v>
      </c>
      <c r="BW6" s="58">
        <f>('Table 2a'!BW17+'Table 2a'!BW79+'Non-DWP welfare'!BW4)/1000</f>
        <v>97.853858906341571</v>
      </c>
      <c r="BX6" s="58">
        <f>('Table 2a'!BX17+'Table 2a'!BX79+'Non-DWP welfare'!BX4)/1000</f>
        <v>99.057732066822922</v>
      </c>
      <c r="BY6" s="58">
        <f>('Table 2a'!BY17+'Table 2a'!BY79+'Non-DWP welfare'!BY4)/1000</f>
        <v>101.29867067450233</v>
      </c>
      <c r="BZ6" s="62">
        <f>('Table 2a'!BZ17+'Table 2a'!BZ79+'Non-DWP welfare'!BZ4)/1000</f>
        <v>103.68574466472238</v>
      </c>
    </row>
    <row r="7" spans="1:78" x14ac:dyDescent="0.35">
      <c r="A7" s="55"/>
      <c r="B7" s="61" t="s">
        <v>95</v>
      </c>
      <c r="C7" s="51"/>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58">
        <f>'Table 2a'!AH129/1000</f>
        <v>8.9100543624361954</v>
      </c>
      <c r="AI7" s="58">
        <f>'Table 2a'!AI129/1000</f>
        <v>10.30681680916588</v>
      </c>
      <c r="AJ7" s="58">
        <f>'Table 2a'!AJ129/1000</f>
        <v>12.313740307095463</v>
      </c>
      <c r="AK7" s="58">
        <f>'Table 2a'!AK129/1000</f>
        <v>14.493238721276105</v>
      </c>
      <c r="AL7" s="58">
        <f>'Table 2a'!AL129/1000</f>
        <v>16.239318895258503</v>
      </c>
      <c r="AM7" s="58">
        <f>'Table 2a'!AM129/1000</f>
        <v>17.595902157313606</v>
      </c>
      <c r="AN7" s="58">
        <f>'Table 2a'!AN129/1000</f>
        <v>18.637940530623233</v>
      </c>
      <c r="AO7" s="58">
        <f>'Table 2a'!AO129/1000</f>
        <v>20.344244861138339</v>
      </c>
      <c r="AP7" s="58">
        <f>'Table 2a'!AP129/1000</f>
        <v>21.827393655278737</v>
      </c>
      <c r="AQ7" s="58">
        <f>'Table 2a'!AQ129/1000</f>
        <v>23.018209763317806</v>
      </c>
      <c r="AR7" s="58">
        <f>'Table 2a'!AR129/1000</f>
        <v>24.111016892964305</v>
      </c>
      <c r="AS7" s="58">
        <f>'Table 2a'!AS129/1000</f>
        <v>26.101131256615957</v>
      </c>
      <c r="AT7" s="58">
        <f>'Table 2a'!AT129/1000</f>
        <v>28.882238575136881</v>
      </c>
      <c r="AU7" s="58">
        <f>'Table 2a'!AU129/1000</f>
        <v>32.769179029366185</v>
      </c>
      <c r="AV7" s="58">
        <f>'Table 2a'!AV129/1000</f>
        <v>35.520090726400312</v>
      </c>
      <c r="AW7" s="58">
        <f>'Table 2a'!AW129/1000</f>
        <v>38.027385195152178</v>
      </c>
      <c r="AX7" s="58">
        <f>'Table 2a'!AX129/1000</f>
        <v>39.174223848013305</v>
      </c>
      <c r="AY7" s="58">
        <f>'Table 2a'!AY129/1000</f>
        <v>41.009677420196041</v>
      </c>
      <c r="AZ7" s="58">
        <f>'Table 2a'!AZ129/1000</f>
        <v>43.344847705346645</v>
      </c>
      <c r="BA7" s="58">
        <f>'Table 2a'!BA129/1000</f>
        <v>45.296793622831608</v>
      </c>
      <c r="BB7" s="58">
        <f>'Table 2a'!BB129/1000</f>
        <v>47.433782529303187</v>
      </c>
      <c r="BC7" s="58">
        <f>'Table 2a'!BC129/1000</f>
        <v>50.591433705644626</v>
      </c>
      <c r="BD7" s="58">
        <f>'Table 2a'!BD129/1000</f>
        <v>53.270351131481974</v>
      </c>
      <c r="BE7" s="58">
        <f>'Table 2a'!BE129/1000</f>
        <v>57.415151294864764</v>
      </c>
      <c r="BF7" s="58">
        <f>'Table 2a'!BF129/1000</f>
        <v>60.917041156778012</v>
      </c>
      <c r="BG7" s="58">
        <f>'Table 2a'!BG129/1000</f>
        <v>64.096181623095063</v>
      </c>
      <c r="BH7" s="58">
        <f>'Table 2a'!BH129/1000</f>
        <v>68.865767916761982</v>
      </c>
      <c r="BI7" s="58">
        <f>'Table 2a'!BI129/1000</f>
        <v>73.094220242091581</v>
      </c>
      <c r="BJ7" s="58">
        <f>'Table 2a'!BJ129/1000</f>
        <v>75.442196958720331</v>
      </c>
      <c r="BK7" s="58">
        <f>'Table 2a'!BK129/1000</f>
        <v>80.664915636812808</v>
      </c>
      <c r="BL7" s="58">
        <f>'Table 2a'!BL129/1000</f>
        <v>87.690903575046477</v>
      </c>
      <c r="BM7" s="58">
        <f>'Table 2a'!BM129/1000</f>
        <v>93.817217961027325</v>
      </c>
      <c r="BN7" s="58">
        <f>'Table 2a'!BN129/1000</f>
        <v>97.481017197801009</v>
      </c>
      <c r="BO7" s="58">
        <f>'Table 2a'!BO129/1000</f>
        <v>101.38614626106553</v>
      </c>
      <c r="BP7" s="58">
        <f>'Table 2a'!BP129/1000</f>
        <v>107.13380979268361</v>
      </c>
      <c r="BQ7" s="58">
        <f>'Table 2a'!BQ129/1000</f>
        <v>110.08018108297058</v>
      </c>
      <c r="BR7" s="58">
        <f>'Table 2a'!BR129/1000</f>
        <v>113.50184827687684</v>
      </c>
      <c r="BS7" s="58">
        <f>'Table 2a'!BS129/1000</f>
        <v>115.7523857855327</v>
      </c>
      <c r="BT7" s="58">
        <f>'Table 2a'!BT129/1000</f>
        <v>117.37409040150446</v>
      </c>
      <c r="BU7" s="58">
        <f>'Table 2a'!BU129/1000</f>
        <v>119.1112915851775</v>
      </c>
      <c r="BV7" s="58">
        <f>'Table 2a'!BV129/1000</f>
        <v>121.58599898922191</v>
      </c>
      <c r="BW7" s="58">
        <f>'Table 2a'!BW129/1000</f>
        <v>123.77021743943334</v>
      </c>
      <c r="BX7" s="58">
        <f>'Table 2a'!BX129/1000</f>
        <v>125.60178610255352</v>
      </c>
      <c r="BY7" s="58">
        <f>'Table 2a'!BY129/1000</f>
        <v>130.39840406598515</v>
      </c>
      <c r="BZ7" s="62">
        <f>'Table 2a'!BZ129/1000</f>
        <v>136.1439294870851</v>
      </c>
    </row>
    <row r="8" spans="1:78" x14ac:dyDescent="0.35">
      <c r="A8" s="55"/>
      <c r="B8" s="57" t="s">
        <v>88</v>
      </c>
      <c r="C8" s="51"/>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3">
        <f>SUM(AH6:AH7)</f>
        <v>15.146999999999998</v>
      </c>
      <c r="AI8" s="63">
        <f t="shared" ref="AI8:BW8" si="0">SUM(AI6:AI7)</f>
        <v>17.94706</v>
      </c>
      <c r="AJ8" s="63">
        <f t="shared" si="0"/>
        <v>21.617060000000002</v>
      </c>
      <c r="AK8" s="63">
        <f t="shared" si="0"/>
        <v>26.305709999999991</v>
      </c>
      <c r="AL8" s="63">
        <f t="shared" si="0"/>
        <v>30.00206</v>
      </c>
      <c r="AM8" s="63">
        <f t="shared" si="0"/>
        <v>33.486060000000002</v>
      </c>
      <c r="AN8" s="63">
        <f t="shared" si="0"/>
        <v>36.153059999999996</v>
      </c>
      <c r="AO8" s="63">
        <f t="shared" si="0"/>
        <v>39.36005999999999</v>
      </c>
      <c r="AP8" s="63">
        <f t="shared" si="0"/>
        <v>42.192658000000002</v>
      </c>
      <c r="AQ8" s="63">
        <f t="shared" si="0"/>
        <v>43.729744000000011</v>
      </c>
      <c r="AR8" s="63">
        <f t="shared" si="0"/>
        <v>44.464272509999994</v>
      </c>
      <c r="AS8" s="63">
        <f t="shared" si="0"/>
        <v>46.868735481000023</v>
      </c>
      <c r="AT8" s="63">
        <f t="shared" si="0"/>
        <v>52.269743032821303</v>
      </c>
      <c r="AU8" s="63">
        <f t="shared" si="0"/>
        <v>62.324689352215628</v>
      </c>
      <c r="AV8" s="63">
        <f t="shared" si="0"/>
        <v>70.467929411905999</v>
      </c>
      <c r="AW8" s="63">
        <f t="shared" si="0"/>
        <v>77.054166082896757</v>
      </c>
      <c r="AX8" s="63">
        <f t="shared" si="0"/>
        <v>79.456388171571575</v>
      </c>
      <c r="AY8" s="63">
        <f t="shared" si="0"/>
        <v>83.283329546470867</v>
      </c>
      <c r="AZ8" s="63">
        <f t="shared" si="0"/>
        <v>86.644007146652172</v>
      </c>
      <c r="BA8" s="63">
        <f t="shared" si="0"/>
        <v>87.847073236404668</v>
      </c>
      <c r="BB8" s="63">
        <f t="shared" si="0"/>
        <v>90.138894406807282</v>
      </c>
      <c r="BC8" s="63">
        <f t="shared" si="0"/>
        <v>94.700729646686824</v>
      </c>
      <c r="BD8" s="63">
        <f t="shared" si="0"/>
        <v>99.829197428435492</v>
      </c>
      <c r="BE8" s="63">
        <f t="shared" si="0"/>
        <v>106.32732426731104</v>
      </c>
      <c r="BF8" s="63">
        <f t="shared" si="0"/>
        <v>112.73137943857121</v>
      </c>
      <c r="BG8" s="63">
        <f t="shared" si="0"/>
        <v>123.9330377689478</v>
      </c>
      <c r="BH8" s="63">
        <f t="shared" si="0"/>
        <v>131.74396137627423</v>
      </c>
      <c r="BI8" s="63">
        <f t="shared" si="0"/>
        <v>138.21295021319469</v>
      </c>
      <c r="BJ8" s="63">
        <f t="shared" si="0"/>
        <v>142.89466750163496</v>
      </c>
      <c r="BK8" s="63">
        <f t="shared" si="0"/>
        <v>151.55629038245343</v>
      </c>
      <c r="BL8" s="63">
        <f t="shared" si="0"/>
        <v>165.49378336231203</v>
      </c>
      <c r="BM8" s="63">
        <f t="shared" si="0"/>
        <v>181.4053054071756</v>
      </c>
      <c r="BN8" s="63">
        <f t="shared" si="0"/>
        <v>187.99408489421572</v>
      </c>
      <c r="BO8" s="63">
        <f t="shared" si="0"/>
        <v>194.19099322196695</v>
      </c>
      <c r="BP8" s="63">
        <f t="shared" si="0"/>
        <v>201.69374097038826</v>
      </c>
      <c r="BQ8" s="63">
        <f t="shared" si="0"/>
        <v>203.30261976398515</v>
      </c>
      <c r="BR8" s="63">
        <f t="shared" si="0"/>
        <v>207.619042874992</v>
      </c>
      <c r="BS8" s="63">
        <f t="shared" si="0"/>
        <v>210.07934524902282</v>
      </c>
      <c r="BT8" s="63">
        <f t="shared" si="0"/>
        <v>211.04195934509801</v>
      </c>
      <c r="BU8" s="63">
        <f t="shared" si="0"/>
        <v>212.81653429672764</v>
      </c>
      <c r="BV8" s="63">
        <f t="shared" si="0"/>
        <v>217.90113368332231</v>
      </c>
      <c r="BW8" s="63">
        <f t="shared" si="0"/>
        <v>221.62407634577491</v>
      </c>
      <c r="BX8" s="63">
        <f>SUM(BX6:BX7)</f>
        <v>224.65951816937644</v>
      </c>
      <c r="BY8" s="63">
        <f>SUM(BY6:BY7)</f>
        <v>231.69707474048749</v>
      </c>
      <c r="BZ8" s="74">
        <f>SUM(BZ6:BZ7)</f>
        <v>239.82967415180747</v>
      </c>
    </row>
    <row r="9" spans="1:78" x14ac:dyDescent="0.35">
      <c r="A9" s="55"/>
      <c r="B9" s="61" t="s">
        <v>96</v>
      </c>
      <c r="C9" s="51"/>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v>1.4268633916479716</v>
      </c>
      <c r="AI9" s="64">
        <v>1.5192804731543215</v>
      </c>
      <c r="AJ9" s="64">
        <v>2.0473215418333361</v>
      </c>
      <c r="AK9" s="64">
        <v>3.3043849659693962</v>
      </c>
      <c r="AL9" s="64">
        <v>4.9436900325814319</v>
      </c>
      <c r="AM9" s="64">
        <v>6.1101110386050008</v>
      </c>
      <c r="AN9" s="64">
        <v>6.9439920803724302</v>
      </c>
      <c r="AO9" s="64">
        <v>7.9022002300593446</v>
      </c>
      <c r="AP9" s="64">
        <v>8.4668693209918295</v>
      </c>
      <c r="AQ9" s="64">
        <v>8.3965704594158623</v>
      </c>
      <c r="AR9" s="64">
        <v>7.8636384186667492</v>
      </c>
      <c r="AS9" s="64">
        <v>8.0311969672297927</v>
      </c>
      <c r="AT9" s="64">
        <v>9.6316841860769493</v>
      </c>
      <c r="AU9" s="64">
        <v>13.010495813886488</v>
      </c>
      <c r="AV9" s="64">
        <v>16.646875209044424</v>
      </c>
      <c r="AW9" s="64">
        <v>18.994060436624821</v>
      </c>
      <c r="AX9" s="64">
        <v>20.135898531673622</v>
      </c>
      <c r="AY9" s="64">
        <v>21.389175144605431</v>
      </c>
      <c r="AZ9" s="64">
        <v>21.771981305022408</v>
      </c>
      <c r="BA9" s="64">
        <v>20.925213259225611</v>
      </c>
      <c r="BB9" s="64">
        <v>20.502889835096752</v>
      </c>
      <c r="BC9" s="64">
        <v>20.712980101868276</v>
      </c>
      <c r="BD9" s="64">
        <v>22.294551317655895</v>
      </c>
      <c r="BE9" s="64">
        <v>23.91690738448353</v>
      </c>
      <c r="BF9" s="64">
        <v>26.036434140755432</v>
      </c>
      <c r="BG9" s="64">
        <v>33.232901094498523</v>
      </c>
      <c r="BH9" s="64">
        <v>35.724956625437173</v>
      </c>
      <c r="BI9" s="64">
        <v>37.05152523762095</v>
      </c>
      <c r="BJ9" s="64">
        <v>38.810523784959422</v>
      </c>
      <c r="BK9" s="64">
        <v>40.996253310462798</v>
      </c>
      <c r="BL9" s="64">
        <v>45.745024278229316</v>
      </c>
      <c r="BM9" s="64">
        <v>53.534217325809792</v>
      </c>
      <c r="BN9" s="64">
        <v>56.161827582260074</v>
      </c>
      <c r="BO9" s="64">
        <v>58.697726120113309</v>
      </c>
      <c r="BP9" s="64">
        <v>60.59562283304053</v>
      </c>
      <c r="BQ9" s="64">
        <f>SUM('Table 3a'!BQ38:BQ41,'Table 3a'!BQ71,'Table 3a'!BQ89:BQ90,'Non-DWP welfare'!BQ5)/1000</f>
        <v>60.577387950685001</v>
      </c>
      <c r="BR9" s="64">
        <f>SUM('Table 3a'!BR38:BR41,'Table 3a'!BR71,'Table 3a'!BR89:BR90,'Non-DWP welfare'!BR5)/1000</f>
        <v>60.782166093059047</v>
      </c>
      <c r="BS9" s="64">
        <f>SUM('Table 3a'!BS38:BS41,'Table 3a'!BS71,'Table 3a'!BS89:BS90,'Non-DWP welfare'!BS5)/1000</f>
        <v>60.067128818406935</v>
      </c>
      <c r="BT9" s="64">
        <f>SUM('Table 3a'!BT38:BT41,'Table 3a'!BT71,'Table 3a'!BT89:BT90,'Non-DWP welfare'!BT5)/1000</f>
        <v>59.115972531064962</v>
      </c>
      <c r="BU9" s="64">
        <f>SUM('Table 3a'!BU38:BU41,'Table 3a'!BU71,'Table 3a'!BU89:BU90,'Non-DWP welfare'!BU5)/1000</f>
        <v>58.277161534925924</v>
      </c>
      <c r="BV9" s="64">
        <f>SUM('Table 3a'!BV38:BV41,'Table 3a'!BV71,'Table 3a'!BV89:BV90,'Non-DWP welfare'!BV5)/1000</f>
        <v>58.745488617233178</v>
      </c>
      <c r="BW9" s="64">
        <f>SUM('Table 3a'!BW38:BW41,'Table 3a'!BW71,'Table 3a'!BW89:BW90,'Non-DWP welfare'!BW5)/1000</f>
        <v>58.151112692106771</v>
      </c>
      <c r="BX9" s="64">
        <f>SUM('Table 3a'!BX38:BX41,'Table 3a'!BX71,'Table 3a'!BX89:BX90,'Non-DWP welfare'!BX5)/1000</f>
        <v>58.288884956103828</v>
      </c>
      <c r="BY9" s="64">
        <f>SUM('Table 3a'!BY38:BY41,'Table 3a'!BY71,'Table 3a'!BY89:BY90,'Non-DWP welfare'!BY5)/1000</f>
        <v>59.182819319835687</v>
      </c>
      <c r="BZ9" s="65">
        <f>SUM('Table 3a'!BZ38:BZ41,'Table 3a'!BZ71,'Table 3a'!BZ89:BZ90,'Non-DWP welfare'!BZ5)/1000</f>
        <v>60.12114227531498</v>
      </c>
    </row>
    <row r="10" spans="1:78" x14ac:dyDescent="0.35">
      <c r="A10" s="55"/>
      <c r="B10" s="97" t="s">
        <v>97</v>
      </c>
      <c r="C10" s="51"/>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58">
        <f>('Non-DWP welfare'!AH5)/1000</f>
        <v>0.311506263796343</v>
      </c>
      <c r="AI10" s="58">
        <f>('Non-DWP welfare'!AI5)/1000</f>
        <v>0.32908045600000002</v>
      </c>
      <c r="AJ10" s="58">
        <f>('Non-DWP welfare'!AJ5)/1000</f>
        <v>0.43788564615384618</v>
      </c>
      <c r="AK10" s="58">
        <f>('Non-DWP welfare'!AK5)/1000</f>
        <v>0.63036453049999996</v>
      </c>
      <c r="AL10" s="58">
        <f>('Non-DWP welfare'!AL5)/1000</f>
        <v>0.8494666057500001</v>
      </c>
      <c r="AM10" s="58">
        <f>('Non-DWP welfare'!AM5)/1000</f>
        <v>1.0059625655</v>
      </c>
      <c r="AN10" s="58">
        <f>('Non-DWP welfare'!AN5)/1000</f>
        <v>1.14677059775</v>
      </c>
      <c r="AO10" s="58">
        <f>('Non-DWP welfare'!AO5)/1000</f>
        <v>1.3021197127142856</v>
      </c>
      <c r="AP10" s="58">
        <f>('Non-DWP welfare'!AP5)/1000</f>
        <v>1.4065755610666668</v>
      </c>
      <c r="AQ10" s="58">
        <f>('Non-DWP welfare'!AQ5)/1000</f>
        <v>1.470998633</v>
      </c>
      <c r="AR10" s="58">
        <f>('Non-DWP welfare'!AR5)/1000</f>
        <v>1.7166079533333336</v>
      </c>
      <c r="AS10" s="58">
        <f>('Non-DWP welfare'!AS5)/1000</f>
        <v>1.842417283333333</v>
      </c>
      <c r="AT10" s="58">
        <f>('Non-DWP welfare'!AT5)/1000</f>
        <v>2.0956676243333332</v>
      </c>
      <c r="AU10" s="58">
        <f>('Non-DWP welfare'!AU5)/1000</f>
        <v>2.7103011549999998</v>
      </c>
      <c r="AV10" s="58">
        <f>('Non-DWP welfare'!AV5)/1000</f>
        <v>3.5205180103333333</v>
      </c>
      <c r="AW10" s="58">
        <f>('Non-DWP welfare'!AW5)/1000</f>
        <v>4.0868566219999991</v>
      </c>
      <c r="AX10" s="58">
        <f>('Non-DWP welfare'!AX5)/1000</f>
        <v>4.2380829999999996</v>
      </c>
      <c r="AY10" s="58">
        <f>('Non-DWP welfare'!AY5)/1000</f>
        <v>4.5030760000000001</v>
      </c>
      <c r="AZ10" s="58">
        <f>('Non-DWP welfare'!AZ5)/1000</f>
        <v>4.7702340000000003</v>
      </c>
      <c r="BA10" s="58">
        <f>('Non-DWP welfare'!BA5)/1000</f>
        <v>4.8528390000000003</v>
      </c>
      <c r="BB10" s="58">
        <f>('Non-DWP welfare'!BB5)/1000</f>
        <v>4.9433379999999998</v>
      </c>
      <c r="BC10" s="58">
        <f>('Non-DWP welfare'!BC5)/1000</f>
        <v>5.6592429505568198</v>
      </c>
      <c r="BD10" s="58">
        <f>('Non-DWP welfare'!BD5)/1000</f>
        <v>7.5496077903652825</v>
      </c>
      <c r="BE10" s="58">
        <f>('Non-DWP welfare'!BE5)/1000</f>
        <v>9.0642876641951045</v>
      </c>
      <c r="BF10" s="58">
        <f>('Non-DWP welfare'!BF5)/1000</f>
        <v>10.337278440494428</v>
      </c>
      <c r="BG10" s="58">
        <f>('Non-DWP welfare'!BG5)/1000</f>
        <v>16.958946968295454</v>
      </c>
      <c r="BH10" s="58">
        <f>('Non-DWP welfare'!BH5)/1000</f>
        <v>18.748567681119741</v>
      </c>
      <c r="BI10" s="58">
        <f>('Non-DWP welfare'!BI5)/1000</f>
        <v>19.262425548777454</v>
      </c>
      <c r="BJ10" s="58">
        <f>('Non-DWP welfare'!BJ5)/1000</f>
        <v>20.093035981705547</v>
      </c>
      <c r="BK10" s="58">
        <f>('Non-DWP welfare'!BK5)/1000</f>
        <v>21.080123790563061</v>
      </c>
      <c r="BL10" s="58">
        <f>('Non-DWP welfare'!BL5)/1000</f>
        <v>24.724548323492915</v>
      </c>
      <c r="BM10" s="58">
        <f>('Non-DWP welfare'!BM5)/1000</f>
        <v>27.528875527765326</v>
      </c>
      <c r="BN10" s="58">
        <f>('Non-DWP welfare'!BN5)/1000</f>
        <v>28.51141036584723</v>
      </c>
      <c r="BO10" s="58">
        <f>('Non-DWP welfare'!BO5)/1000</f>
        <v>29.23320777411741</v>
      </c>
      <c r="BP10" s="58">
        <f>('Non-DWP welfare'!BP5)/1000</f>
        <v>29.12412004915754</v>
      </c>
      <c r="BQ10" s="58">
        <f>('Non-DWP welfare'!BQ5)/1000</f>
        <v>28.8259814225766</v>
      </c>
      <c r="BR10" s="58">
        <f>('Non-DWP welfare'!BR5)/1000</f>
        <v>28.791226789019596</v>
      </c>
      <c r="BS10" s="58">
        <f>('Non-DWP welfare'!BS5)/1000</f>
        <v>27.582718548626939</v>
      </c>
      <c r="BT10" s="58">
        <f>('Non-DWP welfare'!BT5)/1000</f>
        <v>26.492024508248097</v>
      </c>
      <c r="BU10" s="58">
        <f>('Non-DWP welfare'!BU5)/1000</f>
        <v>24.943568192190611</v>
      </c>
      <c r="BV10" s="64">
        <f>('Non-DWP welfare'!BV5)/1000</f>
        <v>25.10561427471826</v>
      </c>
      <c r="BW10" s="58">
        <f>('Non-DWP welfare'!BW5)/1000</f>
        <v>24.388867114162064</v>
      </c>
      <c r="BX10" s="58">
        <f>('Non-DWP welfare'!BX5)/1000</f>
        <v>24.468340736937236</v>
      </c>
      <c r="BY10" s="58">
        <f>('Non-DWP welfare'!BY5)/1000</f>
        <v>24.679746772037102</v>
      </c>
      <c r="BZ10" s="62">
        <f>('Non-DWP welfare'!BZ5)/1000</f>
        <v>24.987323555617962</v>
      </c>
    </row>
    <row r="11" spans="1:78" ht="16" thickBot="1" x14ac:dyDescent="0.4">
      <c r="A11" s="55"/>
      <c r="B11" s="98"/>
      <c r="C11" s="98"/>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100"/>
    </row>
    <row r="12" spans="1:78" ht="39" customHeight="1" x14ac:dyDescent="0.35">
      <c r="A12" s="55"/>
      <c r="B12" s="56" t="s">
        <v>98</v>
      </c>
      <c r="C12" s="51"/>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5"/>
    </row>
    <row r="13" spans="1:78" x14ac:dyDescent="0.35">
      <c r="A13" s="55"/>
      <c r="B13" s="61" t="s">
        <v>94</v>
      </c>
      <c r="C13" s="51"/>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v>29.327021275169852</v>
      </c>
      <c r="AI13" s="64">
        <v>30.735007990311523</v>
      </c>
      <c r="AJ13" s="64">
        <v>31.409428810854436</v>
      </c>
      <c r="AK13" s="64">
        <v>36.088029611472209</v>
      </c>
      <c r="AL13" s="64">
        <v>39.188513536824786</v>
      </c>
      <c r="AM13" s="64">
        <v>43.195046546881379</v>
      </c>
      <c r="AN13" s="64">
        <v>45.027106642617362</v>
      </c>
      <c r="AO13" s="64">
        <v>46.265158859659095</v>
      </c>
      <c r="AP13" s="64">
        <v>47.578651949398122</v>
      </c>
      <c r="AQ13" s="64">
        <v>45.840903223863371</v>
      </c>
      <c r="AR13" s="64">
        <v>42.299957215678404</v>
      </c>
      <c r="AS13" s="64">
        <v>40.089969237015794</v>
      </c>
      <c r="AT13" s="64">
        <v>41.740095747577051</v>
      </c>
      <c r="AU13" s="64">
        <v>49.892488830443092</v>
      </c>
      <c r="AV13" s="64">
        <v>57.553362499932717</v>
      </c>
      <c r="AW13" s="64">
        <v>62.798893960071055</v>
      </c>
      <c r="AX13" s="64">
        <v>64.063677735718386</v>
      </c>
      <c r="AY13" s="64">
        <v>65.248216571767216</v>
      </c>
      <c r="AZ13" s="64">
        <v>64.500566746599148</v>
      </c>
      <c r="BA13" s="64">
        <v>62.919235600375281</v>
      </c>
      <c r="BB13" s="64">
        <v>62.258478003205539</v>
      </c>
      <c r="BC13" s="64">
        <v>64.023373537292116</v>
      </c>
      <c r="BD13" s="64">
        <v>66.206663302726554</v>
      </c>
      <c r="BE13" s="64">
        <v>68.709100294738064</v>
      </c>
      <c r="BF13" s="64">
        <v>71.121656413375533</v>
      </c>
      <c r="BG13" s="64">
        <v>80.374359087406006</v>
      </c>
      <c r="BH13" s="64">
        <v>82.172453347153422</v>
      </c>
      <c r="BI13" s="64">
        <v>82.935373757345218</v>
      </c>
      <c r="BJ13" s="64">
        <v>83.298775541014223</v>
      </c>
      <c r="BK13" s="64">
        <v>85.424724770417257</v>
      </c>
      <c r="BL13" s="64">
        <v>91.376689305359278</v>
      </c>
      <c r="BM13" s="64">
        <v>101.39585786403413</v>
      </c>
      <c r="BN13" s="64">
        <v>102.90179989465322</v>
      </c>
      <c r="BO13" s="64">
        <v>104.00940279249994</v>
      </c>
      <c r="BP13" s="64">
        <v>103.81947604412623</v>
      </c>
      <c r="BQ13" s="64">
        <v>100.63227248090614</v>
      </c>
      <c r="BR13" s="64">
        <v>100.14639619676316</v>
      </c>
      <c r="BS13" s="64">
        <v>99.697273695189295</v>
      </c>
      <c r="BT13" s="64">
        <v>96.861452413916751</v>
      </c>
      <c r="BU13" s="64">
        <v>95.127074288156734</v>
      </c>
      <c r="BV13" s="64">
        <v>96.315134694100422</v>
      </c>
      <c r="BW13" s="64">
        <v>96.340935477463589</v>
      </c>
      <c r="BX13" s="64">
        <v>95.932930134857372</v>
      </c>
      <c r="BY13" s="64">
        <v>96.427375707479513</v>
      </c>
      <c r="BZ13" s="65">
        <v>96.917761751660478</v>
      </c>
    </row>
    <row r="14" spans="1:78" x14ac:dyDescent="0.35">
      <c r="A14" s="55"/>
      <c r="B14" s="61" t="s">
        <v>95</v>
      </c>
      <c r="C14" s="51"/>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v>41.896365470351292</v>
      </c>
      <c r="AI14" s="64">
        <v>41.462043690497509</v>
      </c>
      <c r="AJ14" s="64">
        <v>41.573068790277496</v>
      </c>
      <c r="AK14" s="64">
        <v>44.277985173315187</v>
      </c>
      <c r="AL14" s="64">
        <v>46.240408325083123</v>
      </c>
      <c r="AM14" s="64">
        <v>47.83186046634237</v>
      </c>
      <c r="AN14" s="64">
        <v>47.913606146872276</v>
      </c>
      <c r="AO14" s="64">
        <v>49.497206062801126</v>
      </c>
      <c r="AP14" s="64">
        <v>50.994573314055444</v>
      </c>
      <c r="AQ14" s="64">
        <v>50.946275350187079</v>
      </c>
      <c r="AR14" s="64">
        <v>50.109672977586769</v>
      </c>
      <c r="AS14" s="64">
        <v>50.385857599329299</v>
      </c>
      <c r="AT14" s="64">
        <v>51.546645590674409</v>
      </c>
      <c r="AU14" s="64">
        <v>55.31746469088943</v>
      </c>
      <c r="AV14" s="64">
        <v>58.495767821398125</v>
      </c>
      <c r="AW14" s="64">
        <v>61.19074328262252</v>
      </c>
      <c r="AX14" s="64">
        <v>62.301638809370012</v>
      </c>
      <c r="AY14" s="64">
        <v>63.29730646073368</v>
      </c>
      <c r="AZ14" s="64">
        <v>64.56862624157192</v>
      </c>
      <c r="BA14" s="64">
        <v>66.980514717637433</v>
      </c>
      <c r="BB14" s="64">
        <v>69.152262489800435</v>
      </c>
      <c r="BC14" s="64">
        <v>73.432009938517851</v>
      </c>
      <c r="BD14" s="64">
        <v>75.750420852047995</v>
      </c>
      <c r="BE14" s="64">
        <v>80.653611340856386</v>
      </c>
      <c r="BF14" s="64">
        <v>83.61625400500786</v>
      </c>
      <c r="BG14" s="64">
        <v>86.095591408561958</v>
      </c>
      <c r="BH14" s="64">
        <v>89.99732323734473</v>
      </c>
      <c r="BI14" s="64">
        <v>93.092977672778218</v>
      </c>
      <c r="BJ14" s="64">
        <v>93.165492386038977</v>
      </c>
      <c r="BK14" s="64">
        <v>97.201926773572723</v>
      </c>
      <c r="BL14" s="64">
        <v>102.98981827912698</v>
      </c>
      <c r="BM14" s="64">
        <v>108.60697584502127</v>
      </c>
      <c r="BN14" s="64">
        <v>110.82346870464875</v>
      </c>
      <c r="BO14" s="64">
        <v>113.62674331534778</v>
      </c>
      <c r="BP14" s="64">
        <v>117.62462028853479</v>
      </c>
      <c r="BQ14" s="64">
        <v>118.82996126494835</v>
      </c>
      <c r="BR14" s="64">
        <v>120.77284193539536</v>
      </c>
      <c r="BS14" s="64">
        <v>122.34251323449159</v>
      </c>
      <c r="BT14" s="64">
        <v>121.37593179256028</v>
      </c>
      <c r="BU14" s="64">
        <v>120.91862050942481</v>
      </c>
      <c r="BV14" s="64">
        <v>121.58599898922191</v>
      </c>
      <c r="BW14" s="64">
        <v>121.85659988919787</v>
      </c>
      <c r="BX14" s="64">
        <v>121.6396450795103</v>
      </c>
      <c r="BY14" s="64">
        <v>124.12774833867036</v>
      </c>
      <c r="BZ14" s="65">
        <v>127.25727113819448</v>
      </c>
    </row>
    <row r="15" spans="1:78" x14ac:dyDescent="0.35">
      <c r="A15" s="55"/>
      <c r="B15" s="57" t="s">
        <v>88</v>
      </c>
      <c r="C15" s="51"/>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3">
        <f t="shared" ref="AH15:BW15" si="1">SUM(AH13:AH14)</f>
        <v>71.22338674552114</v>
      </c>
      <c r="AI15" s="63">
        <f t="shared" si="1"/>
        <v>72.197051680809039</v>
      </c>
      <c r="AJ15" s="63">
        <f t="shared" si="1"/>
        <v>72.982497601131939</v>
      </c>
      <c r="AK15" s="63">
        <f t="shared" si="1"/>
        <v>80.366014784787396</v>
      </c>
      <c r="AL15" s="63">
        <f t="shared" si="1"/>
        <v>85.428921861907909</v>
      </c>
      <c r="AM15" s="63">
        <f t="shared" si="1"/>
        <v>91.026907013223749</v>
      </c>
      <c r="AN15" s="63">
        <f t="shared" si="1"/>
        <v>92.940712789489638</v>
      </c>
      <c r="AO15" s="63">
        <f t="shared" si="1"/>
        <v>95.762364922460222</v>
      </c>
      <c r="AP15" s="63">
        <f t="shared" si="1"/>
        <v>98.573225263453566</v>
      </c>
      <c r="AQ15" s="63">
        <f t="shared" si="1"/>
        <v>96.787178574050444</v>
      </c>
      <c r="AR15" s="63">
        <f t="shared" si="1"/>
        <v>92.409630193265173</v>
      </c>
      <c r="AS15" s="63">
        <f t="shared" si="1"/>
        <v>90.475826836345092</v>
      </c>
      <c r="AT15" s="63">
        <f t="shared" si="1"/>
        <v>93.28674133825146</v>
      </c>
      <c r="AU15" s="63">
        <f t="shared" si="1"/>
        <v>105.20995352133252</v>
      </c>
      <c r="AV15" s="63">
        <f t="shared" si="1"/>
        <v>116.04913032133084</v>
      </c>
      <c r="AW15" s="63">
        <f t="shared" si="1"/>
        <v>123.98963724269358</v>
      </c>
      <c r="AX15" s="63">
        <f t="shared" si="1"/>
        <v>126.3653165450884</v>
      </c>
      <c r="AY15" s="63">
        <f t="shared" si="1"/>
        <v>128.54552303250091</v>
      </c>
      <c r="AZ15" s="63">
        <f t="shared" si="1"/>
        <v>129.06919298817107</v>
      </c>
      <c r="BA15" s="63">
        <f t="shared" si="1"/>
        <v>129.89975031801271</v>
      </c>
      <c r="BB15" s="63">
        <f t="shared" si="1"/>
        <v>131.41074049300596</v>
      </c>
      <c r="BC15" s="63">
        <f t="shared" si="1"/>
        <v>137.45538347580998</v>
      </c>
      <c r="BD15" s="63">
        <f t="shared" si="1"/>
        <v>141.95708415477455</v>
      </c>
      <c r="BE15" s="63">
        <f t="shared" si="1"/>
        <v>149.36271163559445</v>
      </c>
      <c r="BF15" s="63">
        <f t="shared" si="1"/>
        <v>154.73791041838339</v>
      </c>
      <c r="BG15" s="63">
        <f t="shared" si="1"/>
        <v>166.46995049596796</v>
      </c>
      <c r="BH15" s="63">
        <f t="shared" si="1"/>
        <v>172.16977658449815</v>
      </c>
      <c r="BI15" s="63">
        <f t="shared" si="1"/>
        <v>176.02835143012345</v>
      </c>
      <c r="BJ15" s="63">
        <f t="shared" si="1"/>
        <v>176.46426792705319</v>
      </c>
      <c r="BK15" s="63">
        <f t="shared" si="1"/>
        <v>182.62665154398996</v>
      </c>
      <c r="BL15" s="63">
        <f t="shared" si="1"/>
        <v>194.36650758448627</v>
      </c>
      <c r="BM15" s="63">
        <f t="shared" si="1"/>
        <v>210.00283370905538</v>
      </c>
      <c r="BN15" s="63">
        <f t="shared" si="1"/>
        <v>213.72526859930196</v>
      </c>
      <c r="BO15" s="63">
        <f t="shared" si="1"/>
        <v>217.63614610784771</v>
      </c>
      <c r="BP15" s="63">
        <f t="shared" si="1"/>
        <v>221.44409633266102</v>
      </c>
      <c r="BQ15" s="63">
        <f t="shared" si="1"/>
        <v>219.46223374585449</v>
      </c>
      <c r="BR15" s="63">
        <f t="shared" si="1"/>
        <v>220.91923813215851</v>
      </c>
      <c r="BS15" s="63">
        <f t="shared" si="1"/>
        <v>222.03978692968087</v>
      </c>
      <c r="BT15" s="63">
        <f t="shared" si="1"/>
        <v>218.23738420647703</v>
      </c>
      <c r="BU15" s="63">
        <f t="shared" si="1"/>
        <v>216.04569479758155</v>
      </c>
      <c r="BV15" s="63">
        <f t="shared" si="1"/>
        <v>217.90113368332231</v>
      </c>
      <c r="BW15" s="63">
        <f t="shared" si="1"/>
        <v>218.19753536666144</v>
      </c>
      <c r="BX15" s="63">
        <f>SUM(BX13:BX14)</f>
        <v>217.57257521436767</v>
      </c>
      <c r="BY15" s="63">
        <f>SUM(BY13:BY14)</f>
        <v>220.55512404614987</v>
      </c>
      <c r="BZ15" s="74">
        <f>SUM(BZ13:BZ14)</f>
        <v>224.17503288985495</v>
      </c>
    </row>
    <row r="16" spans="1:78" x14ac:dyDescent="0.35">
      <c r="A16" s="55"/>
      <c r="B16" s="61" t="s">
        <v>96</v>
      </c>
      <c r="C16" s="51"/>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v>6.7093182264718756</v>
      </c>
      <c r="AI16" s="64">
        <v>6.1117292101306031</v>
      </c>
      <c r="AJ16" s="64">
        <v>6.9120703516388051</v>
      </c>
      <c r="AK16" s="64">
        <v>10.095156185851886</v>
      </c>
      <c r="AL16" s="64">
        <v>14.076837040619615</v>
      </c>
      <c r="AM16" s="64">
        <v>16.609434175043866</v>
      </c>
      <c r="AN16" s="64">
        <v>17.8513125460026</v>
      </c>
      <c r="AO16" s="64">
        <v>19.22592044121102</v>
      </c>
      <c r="AP16" s="64">
        <v>19.780849475146876</v>
      </c>
      <c r="AQ16" s="64">
        <v>18.584155545595685</v>
      </c>
      <c r="AR16" s="64">
        <v>16.342917070758723</v>
      </c>
      <c r="AS16" s="64">
        <v>15.503494571348712</v>
      </c>
      <c r="AT16" s="64">
        <v>17.189838311508332</v>
      </c>
      <c r="AU16" s="64">
        <v>21.962943964835453</v>
      </c>
      <c r="AV16" s="64">
        <v>27.414675111071578</v>
      </c>
      <c r="AW16" s="64">
        <v>30.563781077966262</v>
      </c>
      <c r="AX16" s="64">
        <v>32.02359496105435</v>
      </c>
      <c r="AY16" s="64">
        <v>33.013602135862051</v>
      </c>
      <c r="AZ16" s="64">
        <v>32.432618819631415</v>
      </c>
      <c r="BA16" s="64">
        <v>30.942180286527019</v>
      </c>
      <c r="BB16" s="64">
        <v>29.89053674562394</v>
      </c>
      <c r="BC16" s="64">
        <v>30.06429447218872</v>
      </c>
      <c r="BD16" s="64">
        <v>31.702844249170852</v>
      </c>
      <c r="BE16" s="64">
        <v>33.597141332203051</v>
      </c>
      <c r="BF16" s="64">
        <v>35.738260577940601</v>
      </c>
      <c r="BG16" s="64">
        <v>44.639262456816141</v>
      </c>
      <c r="BH16" s="64">
        <v>46.687208555428292</v>
      </c>
      <c r="BI16" s="64">
        <v>47.188913162548104</v>
      </c>
      <c r="BJ16" s="64">
        <v>47.928105277266489</v>
      </c>
      <c r="BK16" s="64">
        <v>49.400842743283796</v>
      </c>
      <c r="BL16" s="64">
        <v>53.72588883814101</v>
      </c>
      <c r="BM16" s="64">
        <v>61.97358623873945</v>
      </c>
      <c r="BN16" s="64">
        <v>63.848826370257463</v>
      </c>
      <c r="BO16" s="64">
        <v>65.784445952513551</v>
      </c>
      <c r="BP16" s="64">
        <v>66.529297713544167</v>
      </c>
      <c r="BQ16" s="64">
        <v>65.392412992907424</v>
      </c>
      <c r="BR16" s="64">
        <v>64.675906599694372</v>
      </c>
      <c r="BS16" s="64">
        <v>63.486929038678582</v>
      </c>
      <c r="BT16" s="64">
        <v>61.131517400789484</v>
      </c>
      <c r="BU16" s="64">
        <v>59.161426983343006</v>
      </c>
      <c r="BV16" s="64">
        <v>58.745488617233178</v>
      </c>
      <c r="BW16" s="64">
        <v>57.252035417173566</v>
      </c>
      <c r="BX16" s="64">
        <v>56.450146913927767</v>
      </c>
      <c r="BY16" s="64">
        <v>56.336809910558181</v>
      </c>
      <c r="BZ16" s="65">
        <v>56.196795057200852</v>
      </c>
    </row>
    <row r="17" spans="1:78" x14ac:dyDescent="0.35">
      <c r="A17" s="55"/>
      <c r="B17" s="97" t="s">
        <v>97</v>
      </c>
      <c r="C17" s="51"/>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v>1.4647475473703884</v>
      </c>
      <c r="AI17" s="64">
        <v>1.3238178670476504</v>
      </c>
      <c r="AJ17" s="64">
        <v>1.4783688494176903</v>
      </c>
      <c r="AK17" s="64">
        <v>1.9258132617583248</v>
      </c>
      <c r="AL17" s="64">
        <v>2.4188011185537559</v>
      </c>
      <c r="AM17" s="64">
        <v>2.7345606174196813</v>
      </c>
      <c r="AN17" s="64">
        <v>2.9480679300981469</v>
      </c>
      <c r="AO17" s="64">
        <v>3.1680353917568853</v>
      </c>
      <c r="AP17" s="64">
        <v>3.2861330905271036</v>
      </c>
      <c r="AQ17" s="64">
        <v>3.2557658552575806</v>
      </c>
      <c r="AR17" s="64">
        <v>3.5676082661349082</v>
      </c>
      <c r="AS17" s="64">
        <v>3.5566188286588543</v>
      </c>
      <c r="AT17" s="64">
        <v>3.7401753339283523</v>
      </c>
      <c r="AU17" s="64">
        <v>4.5752439604615018</v>
      </c>
      <c r="AV17" s="64">
        <v>5.7977161637835462</v>
      </c>
      <c r="AW17" s="64">
        <v>6.5762553251115552</v>
      </c>
      <c r="AX17" s="64">
        <v>6.7401339547796004</v>
      </c>
      <c r="AY17" s="64">
        <v>6.9503736561362164</v>
      </c>
      <c r="AZ17" s="64">
        <v>7.1059762010155936</v>
      </c>
      <c r="BA17" s="64">
        <v>7.175908669570541</v>
      </c>
      <c r="BB17" s="64">
        <v>7.2067414556413381</v>
      </c>
      <c r="BC17" s="64">
        <v>8.2142282625884402</v>
      </c>
      <c r="BD17" s="64">
        <v>10.735539662138519</v>
      </c>
      <c r="BE17" s="64">
        <v>12.733007191693979</v>
      </c>
      <c r="BF17" s="64">
        <v>14.18920688508685</v>
      </c>
      <c r="BG17" s="64">
        <v>22.779680972068039</v>
      </c>
      <c r="BH17" s="64">
        <v>24.501591383899644</v>
      </c>
      <c r="BI17" s="64">
        <v>24.532672290596146</v>
      </c>
      <c r="BJ17" s="64">
        <v>24.813402395880445</v>
      </c>
      <c r="BK17" s="64">
        <v>25.40173299497074</v>
      </c>
      <c r="BL17" s="64">
        <v>29.038094432346934</v>
      </c>
      <c r="BM17" s="64">
        <v>31.868648255234046</v>
      </c>
      <c r="BN17" s="64">
        <v>32.41383281827455</v>
      </c>
      <c r="BO17" s="64">
        <v>32.762604345180272</v>
      </c>
      <c r="BP17" s="64">
        <v>31.976026696418369</v>
      </c>
      <c r="BQ17" s="64">
        <v>31.117229479183756</v>
      </c>
      <c r="BR17" s="64">
        <v>30.635609330643618</v>
      </c>
      <c r="BS17" s="64">
        <v>29.153084717675117</v>
      </c>
      <c r="BT17" s="64">
        <v>27.39526371416925</v>
      </c>
      <c r="BU17" s="64">
        <v>25.322048113512292</v>
      </c>
      <c r="BV17" s="64">
        <v>25.10561427471826</v>
      </c>
      <c r="BW17" s="64">
        <v>24.011789614376145</v>
      </c>
      <c r="BX17" s="64">
        <v>23.696480561951656</v>
      </c>
      <c r="BY17" s="64">
        <v>23.492936269613768</v>
      </c>
      <c r="BZ17" s="65">
        <v>23.356301090433217</v>
      </c>
    </row>
    <row r="18" spans="1:78" ht="16" thickBot="1" x14ac:dyDescent="0.4">
      <c r="A18" s="55"/>
      <c r="B18" s="98"/>
      <c r="C18" s="98"/>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100"/>
    </row>
    <row r="19" spans="1:78" ht="38.25" customHeight="1" x14ac:dyDescent="0.35">
      <c r="A19" s="55"/>
      <c r="B19" s="56" t="s">
        <v>99</v>
      </c>
      <c r="C19" s="51"/>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5"/>
    </row>
    <row r="20" spans="1:78" x14ac:dyDescent="0.35">
      <c r="A20" s="55"/>
      <c r="B20" s="61" t="s">
        <v>94</v>
      </c>
      <c r="C20" s="51"/>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53">
        <v>1488.0319874216225</v>
      </c>
      <c r="AI20" s="53">
        <v>1547.3307376333648</v>
      </c>
      <c r="AJ20" s="53">
        <v>1569.0677525313065</v>
      </c>
      <c r="AK20" s="53">
        <v>1788.9680531788367</v>
      </c>
      <c r="AL20" s="53">
        <v>1922.1872018455024</v>
      </c>
      <c r="AM20" s="53">
        <v>2096.6048127841132</v>
      </c>
      <c r="AN20" s="53">
        <v>2162.9659243012316</v>
      </c>
      <c r="AO20" s="53">
        <v>2199.7280429268239</v>
      </c>
      <c r="AP20" s="53">
        <v>2239.2970850330626</v>
      </c>
      <c r="AQ20" s="53">
        <v>2135.9045176986574</v>
      </c>
      <c r="AR20" s="53">
        <v>1951.3772403472635</v>
      </c>
      <c r="AS20" s="53">
        <v>1831.2699229903039</v>
      </c>
      <c r="AT20" s="53">
        <v>1888.1099110306498</v>
      </c>
      <c r="AU20" s="53">
        <v>2235.1529155594762</v>
      </c>
      <c r="AV20" s="53">
        <v>2561.6955332752468</v>
      </c>
      <c r="AW20" s="53">
        <v>2778.5263542809616</v>
      </c>
      <c r="AX20" s="53">
        <v>2818.257783889007</v>
      </c>
      <c r="AY20" s="53">
        <v>2849.9260668249367</v>
      </c>
      <c r="AZ20" s="53">
        <v>2799.0653177025847</v>
      </c>
      <c r="BA20" s="53">
        <v>2713.745325897527</v>
      </c>
      <c r="BB20" s="53">
        <v>2667.87876869395</v>
      </c>
      <c r="BC20" s="53">
        <v>2722.8859921231046</v>
      </c>
      <c r="BD20" s="53">
        <v>2791.7876447209214</v>
      </c>
      <c r="BE20" s="53">
        <v>2871.1927174608277</v>
      </c>
      <c r="BF20" s="53">
        <v>2953.5448944720129</v>
      </c>
      <c r="BG20" s="53">
        <v>3317.6855281013613</v>
      </c>
      <c r="BH20" s="53">
        <v>3371.4847759934732</v>
      </c>
      <c r="BI20" s="53">
        <v>3372.3394332822122</v>
      </c>
      <c r="BJ20" s="53">
        <v>3361.2785806098195</v>
      </c>
      <c r="BK20" s="53">
        <v>3419.8533231660413</v>
      </c>
      <c r="BL20" s="53">
        <v>3626.5246732596797</v>
      </c>
      <c r="BM20" s="53">
        <v>3993.672613904354</v>
      </c>
      <c r="BN20" s="53">
        <v>4020.4061037063479</v>
      </c>
      <c r="BO20" s="53">
        <v>4035.1477231991462</v>
      </c>
      <c r="BP20" s="53">
        <v>3992.1583817474857</v>
      </c>
      <c r="BQ20" s="53">
        <v>3836.3181631936686</v>
      </c>
      <c r="BR20" s="53">
        <v>3779.5541368345639</v>
      </c>
      <c r="BS20" s="53">
        <v>3725.2726378225766</v>
      </c>
      <c r="BT20" s="53">
        <v>3582.7213928061378</v>
      </c>
      <c r="BU20" s="53">
        <v>3484.5689722706061</v>
      </c>
      <c r="BV20" s="53">
        <v>3494.7255061086012</v>
      </c>
      <c r="BW20" s="53">
        <v>3463.3442854138825</v>
      </c>
      <c r="BX20" s="53">
        <v>3418.0774300711282</v>
      </c>
      <c r="BY20" s="53">
        <v>3405.7394614158211</v>
      </c>
      <c r="BZ20" s="54">
        <v>3394.1293567051948</v>
      </c>
    </row>
    <row r="21" spans="1:78" x14ac:dyDescent="0.35">
      <c r="A21" s="55"/>
      <c r="B21" s="61" t="s">
        <v>95</v>
      </c>
      <c r="C21" s="51"/>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53">
        <v>2125.7914805474361</v>
      </c>
      <c r="AI21" s="53">
        <v>2087.3752389336551</v>
      </c>
      <c r="AJ21" s="53">
        <v>2076.7955382253772</v>
      </c>
      <c r="AK21" s="53">
        <v>2194.9633101887612</v>
      </c>
      <c r="AL21" s="53">
        <v>2268.0809520132325</v>
      </c>
      <c r="AM21" s="53">
        <v>2321.6668779210277</v>
      </c>
      <c r="AN21" s="53">
        <v>2301.6246242210377</v>
      </c>
      <c r="AO21" s="53">
        <v>2353.3992945566106</v>
      </c>
      <c r="AP21" s="53">
        <v>2400.0679862917746</v>
      </c>
      <c r="AQ21" s="53">
        <v>2373.7834996178231</v>
      </c>
      <c r="AR21" s="53">
        <v>2311.6542381150225</v>
      </c>
      <c r="AS21" s="53">
        <v>2301.5758635337024</v>
      </c>
      <c r="AT21" s="53">
        <v>2331.7084131458014</v>
      </c>
      <c r="AU21" s="53">
        <v>2478.1885086028456</v>
      </c>
      <c r="AV21" s="53">
        <v>2603.6419182937693</v>
      </c>
      <c r="AW21" s="53">
        <v>2707.3740017922923</v>
      </c>
      <c r="AX21" s="53">
        <v>2740.7430345768857</v>
      </c>
      <c r="AY21" s="53">
        <v>2764.7137825420191</v>
      </c>
      <c r="AZ21" s="53">
        <v>2802.0188261991389</v>
      </c>
      <c r="BA21" s="53">
        <v>2888.9107918551213</v>
      </c>
      <c r="BB21" s="53">
        <v>2963.2888374526387</v>
      </c>
      <c r="BC21" s="53">
        <v>3123.0311710858291</v>
      </c>
      <c r="BD21" s="53">
        <v>3194.2266603918765</v>
      </c>
      <c r="BE21" s="53">
        <v>3370.3259178976223</v>
      </c>
      <c r="BF21" s="53">
        <v>3472.4213771956038</v>
      </c>
      <c r="BG21" s="53">
        <v>3553.8460386214269</v>
      </c>
      <c r="BH21" s="53">
        <v>3692.5343325578397</v>
      </c>
      <c r="BI21" s="53">
        <v>3785.3705282152441</v>
      </c>
      <c r="BJ21" s="53">
        <v>3759.4210956314751</v>
      </c>
      <c r="BK21" s="53">
        <v>3891.3362985731419</v>
      </c>
      <c r="BL21" s="53">
        <v>4087.4222947129592</v>
      </c>
      <c r="BM21" s="53">
        <v>4277.6964882811471</v>
      </c>
      <c r="BN21" s="53">
        <v>4329.9082277493808</v>
      </c>
      <c r="BO21" s="53">
        <v>4408.2619674124462</v>
      </c>
      <c r="BP21" s="53">
        <v>4523.0060069380079</v>
      </c>
      <c r="BQ21" s="53">
        <v>4530.0531081499494</v>
      </c>
      <c r="BR21" s="53">
        <v>4558.0022016702778</v>
      </c>
      <c r="BS21" s="53">
        <v>4571.4310943779574</v>
      </c>
      <c r="BT21" s="53">
        <v>4489.465484646249</v>
      </c>
      <c r="BU21" s="53">
        <v>4429.3307278700104</v>
      </c>
      <c r="BV21" s="53">
        <v>4411.6606720517339</v>
      </c>
      <c r="BW21" s="53">
        <v>4380.60266671318</v>
      </c>
      <c r="BX21" s="53">
        <v>4334.0042346633663</v>
      </c>
      <c r="BY21" s="53">
        <v>4384.0949488881597</v>
      </c>
      <c r="BZ21" s="54">
        <v>4456.6406819329841</v>
      </c>
    </row>
    <row r="22" spans="1:78" x14ac:dyDescent="0.35">
      <c r="A22" s="55"/>
      <c r="B22" s="57" t="s">
        <v>88</v>
      </c>
      <c r="C22" s="51"/>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101">
        <v>3613.8234679690586</v>
      </c>
      <c r="AI22" s="101">
        <v>3634.7059765670201</v>
      </c>
      <c r="AJ22" s="101">
        <v>3645.8632907566844</v>
      </c>
      <c r="AK22" s="101">
        <v>3983.9313633675974</v>
      </c>
      <c r="AL22" s="101">
        <v>4190.2681538587349</v>
      </c>
      <c r="AM22" s="101">
        <v>4418.2716907051408</v>
      </c>
      <c r="AN22" s="101">
        <v>4464.5905485222693</v>
      </c>
      <c r="AO22" s="101">
        <v>4553.1273374834354</v>
      </c>
      <c r="AP22" s="101">
        <v>4639.3650713248371</v>
      </c>
      <c r="AQ22" s="101">
        <v>4509.68801731648</v>
      </c>
      <c r="AR22" s="101">
        <v>4263.031478462286</v>
      </c>
      <c r="AS22" s="101">
        <v>4132.8457865240071</v>
      </c>
      <c r="AT22" s="101">
        <v>4219.8183241764509</v>
      </c>
      <c r="AU22" s="101">
        <v>4713.3414241623213</v>
      </c>
      <c r="AV22" s="101">
        <v>5165.3374515690157</v>
      </c>
      <c r="AW22" s="101">
        <v>5485.9003560732535</v>
      </c>
      <c r="AX22" s="101">
        <v>5559.0008184658936</v>
      </c>
      <c r="AY22" s="101">
        <v>5614.6398493669558</v>
      </c>
      <c r="AZ22" s="101">
        <v>5601.084143901724</v>
      </c>
      <c r="BA22" s="101">
        <v>5602.6561177526473</v>
      </c>
      <c r="BB22" s="101">
        <v>5631.1676061465878</v>
      </c>
      <c r="BC22" s="101">
        <v>5845.9171632089347</v>
      </c>
      <c r="BD22" s="101">
        <v>5986.014305112798</v>
      </c>
      <c r="BE22" s="101">
        <v>6241.5186353584504</v>
      </c>
      <c r="BF22" s="101">
        <v>6425.9662716676166</v>
      </c>
      <c r="BG22" s="101">
        <v>6871.5315667227878</v>
      </c>
      <c r="BH22" s="101">
        <v>7064.0191085513125</v>
      </c>
      <c r="BI22" s="101">
        <v>7157.7099614974568</v>
      </c>
      <c r="BJ22" s="101">
        <v>7120.6996762412937</v>
      </c>
      <c r="BK22" s="101">
        <v>7311.1896217391813</v>
      </c>
      <c r="BL22" s="101">
        <v>7713.9469679726408</v>
      </c>
      <c r="BM22" s="101">
        <v>8271.3691021855011</v>
      </c>
      <c r="BN22" s="101">
        <v>8350.3143314557292</v>
      </c>
      <c r="BO22" s="101">
        <v>8443.4096906115919</v>
      </c>
      <c r="BP22" s="101">
        <v>8515.1643886854945</v>
      </c>
      <c r="BQ22" s="101">
        <v>8366.371271343618</v>
      </c>
      <c r="BR22" s="101">
        <v>8337.5563385048408</v>
      </c>
      <c r="BS22" s="101">
        <v>8296.7037322005344</v>
      </c>
      <c r="BT22" s="101">
        <v>8072.1868774523873</v>
      </c>
      <c r="BU22" s="101">
        <v>7913.8997001406169</v>
      </c>
      <c r="BV22" s="101">
        <v>7906.3861781603355</v>
      </c>
      <c r="BW22" s="101">
        <v>7843.9469521270612</v>
      </c>
      <c r="BX22" s="101">
        <v>7752.0816647344955</v>
      </c>
      <c r="BY22" s="101">
        <v>7789.8344103039817</v>
      </c>
      <c r="BZ22" s="102">
        <v>7850.7700386381775</v>
      </c>
    </row>
    <row r="23" spans="1:78" x14ac:dyDescent="0.35">
      <c r="A23" s="55"/>
      <c r="B23" s="61" t="s">
        <v>96</v>
      </c>
      <c r="C23" s="51"/>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53">
        <v>340.42598602517768</v>
      </c>
      <c r="AI23" s="53">
        <v>307.69038582673608</v>
      </c>
      <c r="AJ23" s="53">
        <v>345.29461701755616</v>
      </c>
      <c r="AK23" s="53">
        <v>500.44050902126787</v>
      </c>
      <c r="AL23" s="53">
        <v>690.46548490586406</v>
      </c>
      <c r="AM23" s="53">
        <v>806.19011698997917</v>
      </c>
      <c r="AN23" s="53">
        <v>857.52302601893859</v>
      </c>
      <c r="AO23" s="53">
        <v>914.11760789366417</v>
      </c>
      <c r="AP23" s="53">
        <v>930.98893630454211</v>
      </c>
      <c r="AQ23" s="53">
        <v>865.90749736337898</v>
      </c>
      <c r="AR23" s="53">
        <v>753.9297557715006</v>
      </c>
      <c r="AS23" s="53">
        <v>708.18421291130232</v>
      </c>
      <c r="AT23" s="53">
        <v>777.58096869859935</v>
      </c>
      <c r="AU23" s="53">
        <v>983.92642636255107</v>
      </c>
      <c r="AV23" s="53">
        <v>1220.2249830026221</v>
      </c>
      <c r="AW23" s="53">
        <v>1352.2892818080286</v>
      </c>
      <c r="AX23" s="53">
        <v>1408.766230053342</v>
      </c>
      <c r="AY23" s="53">
        <v>1441.9754321299204</v>
      </c>
      <c r="AZ23" s="53">
        <v>1407.4452842708542</v>
      </c>
      <c r="BA23" s="53">
        <v>1334.5552647677187</v>
      </c>
      <c r="BB23" s="53">
        <v>1280.8589436511863</v>
      </c>
      <c r="BC23" s="53">
        <v>1278.621255934042</v>
      </c>
      <c r="BD23" s="53">
        <v>1336.8383854756496</v>
      </c>
      <c r="BE23" s="53">
        <v>1403.9460145268565</v>
      </c>
      <c r="BF23" s="53">
        <v>1484.1408705919243</v>
      </c>
      <c r="BG23" s="53">
        <v>1842.615440044028</v>
      </c>
      <c r="BH23" s="53">
        <v>1915.5471994157208</v>
      </c>
      <c r="BI23" s="53">
        <v>1918.8076867827094</v>
      </c>
      <c r="BJ23" s="53">
        <v>1933.9985807878634</v>
      </c>
      <c r="BK23" s="53">
        <v>1977.6901438882667</v>
      </c>
      <c r="BL23" s="53">
        <v>2132.253454852384</v>
      </c>
      <c r="BM23" s="53">
        <v>2440.9499496417238</v>
      </c>
      <c r="BN23" s="53">
        <v>2494.5939868521968</v>
      </c>
      <c r="BO23" s="53">
        <v>2552.1726899709088</v>
      </c>
      <c r="BP23" s="53">
        <v>2558.24343966072</v>
      </c>
      <c r="BQ23" s="53">
        <v>2492.8991019988293</v>
      </c>
      <c r="BR23" s="53">
        <v>2440.887536902716</v>
      </c>
      <c r="BS23" s="53">
        <v>2372.2425984311049</v>
      </c>
      <c r="BT23" s="53">
        <v>2261.1388711227032</v>
      </c>
      <c r="BU23" s="53">
        <v>2167.1230232198559</v>
      </c>
      <c r="BV23" s="53">
        <v>2131.537873995544</v>
      </c>
      <c r="BW23" s="53">
        <v>2058.1439105577761</v>
      </c>
      <c r="BX23" s="53">
        <v>2011.3111610315218</v>
      </c>
      <c r="BY23" s="53">
        <v>1989.772045904464</v>
      </c>
      <c r="BZ23" s="54">
        <v>1968.0519691027932</v>
      </c>
    </row>
    <row r="24" spans="1:78" x14ac:dyDescent="0.35">
      <c r="A24" s="55"/>
      <c r="B24" s="97" t="s">
        <v>97</v>
      </c>
      <c r="C24" s="51"/>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53">
        <v>74.32023810170891</v>
      </c>
      <c r="AI24" s="53">
        <v>66.646609539088857</v>
      </c>
      <c r="AJ24" s="53">
        <v>73.852374136981538</v>
      </c>
      <c r="AK24" s="53">
        <v>95.467068686359013</v>
      </c>
      <c r="AL24" s="53">
        <v>118.64161547042767</v>
      </c>
      <c r="AM24" s="53">
        <v>132.73033390783405</v>
      </c>
      <c r="AN24" s="53">
        <v>141.61626075463278</v>
      </c>
      <c r="AO24" s="53">
        <v>150.62773940475424</v>
      </c>
      <c r="AP24" s="53">
        <v>154.66239477474562</v>
      </c>
      <c r="AQ24" s="53">
        <v>151.69869068360018</v>
      </c>
      <c r="AR24" s="53">
        <v>164.58053462120438</v>
      </c>
      <c r="AS24" s="53">
        <v>162.46281083324644</v>
      </c>
      <c r="AT24" s="53">
        <v>169.1865337274034</v>
      </c>
      <c r="AU24" s="53">
        <v>204.96812480882991</v>
      </c>
      <c r="AV24" s="53">
        <v>258.05587987981369</v>
      </c>
      <c r="AW24" s="53">
        <v>290.96529542257394</v>
      </c>
      <c r="AX24" s="53">
        <v>296.50865597935217</v>
      </c>
      <c r="AY24" s="53">
        <v>303.57996122405666</v>
      </c>
      <c r="AZ24" s="53">
        <v>308.37080255161391</v>
      </c>
      <c r="BA24" s="53">
        <v>309.50135400243875</v>
      </c>
      <c r="BB24" s="53">
        <v>308.82079256711222</v>
      </c>
      <c r="BC24" s="53">
        <v>349.34752476415298</v>
      </c>
      <c r="BD24" s="53">
        <v>452.69381498848986</v>
      </c>
      <c r="BE24" s="53">
        <v>532.08261152224509</v>
      </c>
      <c r="BF24" s="53">
        <v>589.25033056701795</v>
      </c>
      <c r="BG24" s="53">
        <v>940.29761174964301</v>
      </c>
      <c r="BH24" s="53">
        <v>1005.2850921882829</v>
      </c>
      <c r="BI24" s="53">
        <v>997.55381113285205</v>
      </c>
      <c r="BJ24" s="53">
        <v>1001.2723169533135</v>
      </c>
      <c r="BK24" s="53">
        <v>1016.9210521953062</v>
      </c>
      <c r="BL24" s="53">
        <v>1152.4532867615546</v>
      </c>
      <c r="BM24" s="53">
        <v>1255.208550528213</v>
      </c>
      <c r="BN24" s="53">
        <v>1266.4187744094008</v>
      </c>
      <c r="BO24" s="53">
        <v>1271.0576619045987</v>
      </c>
      <c r="BP24" s="53">
        <v>1229.5704799823075</v>
      </c>
      <c r="BQ24" s="53">
        <v>1186.2555589401829</v>
      </c>
      <c r="BR24" s="53">
        <v>1156.1968116414764</v>
      </c>
      <c r="BS24" s="53">
        <v>1089.3295752391177</v>
      </c>
      <c r="BT24" s="53">
        <v>1013.2988399853695</v>
      </c>
      <c r="BU24" s="53">
        <v>927.56372285144221</v>
      </c>
      <c r="BV24" s="53">
        <v>910.93918760574854</v>
      </c>
      <c r="BW24" s="53">
        <v>863.19583603133458</v>
      </c>
      <c r="BX24" s="53">
        <v>844.30242323533491</v>
      </c>
      <c r="BY24" s="53">
        <v>829.75212724517269</v>
      </c>
      <c r="BZ24" s="54">
        <v>817.95437453678858</v>
      </c>
    </row>
    <row r="25" spans="1:78" ht="16" thickBot="1" x14ac:dyDescent="0.4">
      <c r="A25" s="55"/>
      <c r="B25" s="98"/>
      <c r="C25" s="98"/>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4"/>
    </row>
    <row r="26" spans="1:78" ht="39" customHeight="1" x14ac:dyDescent="0.35">
      <c r="A26" s="55"/>
      <c r="B26" s="56" t="s">
        <v>100</v>
      </c>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82"/>
    </row>
    <row r="27" spans="1:78" x14ac:dyDescent="0.35">
      <c r="A27" s="55"/>
      <c r="B27" s="61" t="s">
        <v>94</v>
      </c>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83">
        <v>3.2453497679603101E-2</v>
      </c>
      <c r="AI27" s="83">
        <v>3.286196774482944E-2</v>
      </c>
      <c r="AJ27" s="83">
        <v>3.4782405982325411E-2</v>
      </c>
      <c r="AK27" s="83">
        <v>3.9645418165696888E-2</v>
      </c>
      <c r="AL27" s="83">
        <v>4.2072325239717101E-2</v>
      </c>
      <c r="AM27" s="83">
        <v>4.4407126987154197E-2</v>
      </c>
      <c r="AN27" s="83">
        <v>4.5381012572324804E-2</v>
      </c>
      <c r="AO27" s="83">
        <v>4.4787354889212053E-2</v>
      </c>
      <c r="AP27" s="83">
        <v>4.4636489324250378E-2</v>
      </c>
      <c r="AQ27" s="83">
        <v>4.0487325408522644E-2</v>
      </c>
      <c r="AR27" s="83">
        <v>3.5675858436009657E-2</v>
      </c>
      <c r="AS27" s="83">
        <v>3.3064273766807199E-2</v>
      </c>
      <c r="AT27" s="83">
        <v>3.4499271230503649E-2</v>
      </c>
      <c r="AU27" s="83">
        <v>4.1407320686279919E-2</v>
      </c>
      <c r="AV27" s="83">
        <v>4.7537602168645388E-2</v>
      </c>
      <c r="AW27" s="83">
        <v>5.0146392371343371E-2</v>
      </c>
      <c r="AX27" s="83">
        <v>4.9397299878179007E-2</v>
      </c>
      <c r="AY27" s="83">
        <v>4.9187724640344897E-2</v>
      </c>
      <c r="AZ27" s="83">
        <v>4.7272095429589982E-2</v>
      </c>
      <c r="BA27" s="83">
        <v>4.4383958473966513E-2</v>
      </c>
      <c r="BB27" s="83">
        <v>4.2662534667905525E-2</v>
      </c>
      <c r="BC27" s="83">
        <v>4.2248664745644038E-2</v>
      </c>
      <c r="BD27" s="83">
        <v>4.237993083685463E-2</v>
      </c>
      <c r="BE27" s="83">
        <v>4.2971832755931784E-2</v>
      </c>
      <c r="BF27" s="83">
        <v>4.326792744840241E-2</v>
      </c>
      <c r="BG27" s="83">
        <v>4.7296702925572344E-2</v>
      </c>
      <c r="BH27" s="83">
        <v>4.7446180811899497E-2</v>
      </c>
      <c r="BI27" s="83">
        <v>4.6167190574607761E-2</v>
      </c>
      <c r="BJ27" s="83">
        <v>4.5432359818462192E-2</v>
      </c>
      <c r="BK27" s="83">
        <v>4.5649842263915621E-2</v>
      </c>
      <c r="BL27" s="83">
        <v>4.9996035028872322E-2</v>
      </c>
      <c r="BM27" s="83">
        <v>5.6865817661931058E-2</v>
      </c>
      <c r="BN27" s="83">
        <v>5.659132314320646E-2</v>
      </c>
      <c r="BO27" s="83">
        <v>5.6583042533776669E-2</v>
      </c>
      <c r="BP27" s="83">
        <v>5.5613674750164474E-2</v>
      </c>
      <c r="BQ27" s="83">
        <v>5.2558680824597505E-2</v>
      </c>
      <c r="BR27" s="83">
        <v>5.089806757775147E-2</v>
      </c>
      <c r="BS27" s="83">
        <v>4.9586238554393453E-2</v>
      </c>
      <c r="BT27" s="83">
        <v>4.7144475129474631E-2</v>
      </c>
      <c r="BU27" s="83">
        <v>4.5615372791855187E-2</v>
      </c>
      <c r="BV27" s="83">
        <v>4.5516409416068694E-2</v>
      </c>
      <c r="BW27" s="83">
        <v>4.4950578779083657E-2</v>
      </c>
      <c r="BX27" s="83">
        <v>4.4194797095382786E-2</v>
      </c>
      <c r="BY27" s="83">
        <v>4.3813792258698678E-2</v>
      </c>
      <c r="BZ27" s="84">
        <v>4.3401407145984977E-2</v>
      </c>
    </row>
    <row r="28" spans="1:78" x14ac:dyDescent="0.35">
      <c r="A28" s="55"/>
      <c r="B28" s="61" t="s">
        <v>95</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83">
        <v>4.6362826514776148E-2</v>
      </c>
      <c r="AI28" s="83">
        <v>4.4331348240460568E-2</v>
      </c>
      <c r="AJ28" s="83">
        <v>4.603749292298058E-2</v>
      </c>
      <c r="AK28" s="83">
        <v>4.8642701101435815E-2</v>
      </c>
      <c r="AL28" s="83">
        <v>4.9643156187644644E-2</v>
      </c>
      <c r="AM28" s="83">
        <v>4.9174052850142404E-2</v>
      </c>
      <c r="AN28" s="83">
        <v>4.8290199505704609E-2</v>
      </c>
      <c r="AO28" s="83">
        <v>4.7916163882279754E-2</v>
      </c>
      <c r="AP28" s="83">
        <v>4.784117737821561E-2</v>
      </c>
      <c r="AQ28" s="83">
        <v>4.4996461312774766E-2</v>
      </c>
      <c r="AR28" s="83">
        <v>4.2262586468066542E-2</v>
      </c>
      <c r="AS28" s="83">
        <v>4.155582609181363E-2</v>
      </c>
      <c r="AT28" s="83">
        <v>4.2604638906669261E-2</v>
      </c>
      <c r="AU28" s="83">
        <v>4.5909676059495204E-2</v>
      </c>
      <c r="AV28" s="83">
        <v>4.8316004807648263E-2</v>
      </c>
      <c r="AW28" s="83">
        <v>4.8862246269744024E-2</v>
      </c>
      <c r="AX28" s="83">
        <v>4.8038652227619195E-2</v>
      </c>
      <c r="AY28" s="83">
        <v>4.7717020391531695E-2</v>
      </c>
      <c r="AZ28" s="83">
        <v>4.7321975843104519E-2</v>
      </c>
      <c r="BA28" s="83">
        <v>4.7248831862394577E-2</v>
      </c>
      <c r="BB28" s="83">
        <v>4.7386490811473336E-2</v>
      </c>
      <c r="BC28" s="83">
        <v>4.8457371083143005E-2</v>
      </c>
      <c r="BD28" s="83">
        <v>4.8489040776658755E-2</v>
      </c>
      <c r="BE28" s="83">
        <v>5.0442131869490175E-2</v>
      </c>
      <c r="BF28" s="83">
        <v>5.0869203478161186E-2</v>
      </c>
      <c r="BG28" s="83">
        <v>5.066339136370504E-2</v>
      </c>
      <c r="BH28" s="83">
        <v>5.1964242236585759E-2</v>
      </c>
      <c r="BI28" s="83">
        <v>5.1821569574782511E-2</v>
      </c>
      <c r="BJ28" s="83">
        <v>5.0813810230171189E-2</v>
      </c>
      <c r="BK28" s="83">
        <v>5.1943423135252541E-2</v>
      </c>
      <c r="BL28" s="83">
        <v>5.6350066974886898E-2</v>
      </c>
      <c r="BM28" s="83">
        <v>6.0910027444103447E-2</v>
      </c>
      <c r="BN28" s="83">
        <v>6.094788172545542E-2</v>
      </c>
      <c r="BO28" s="83">
        <v>6.1815053998660809E-2</v>
      </c>
      <c r="BP28" s="83">
        <v>6.3008768918828215E-2</v>
      </c>
      <c r="BQ28" s="83">
        <v>6.206305246369874E-2</v>
      </c>
      <c r="BR28" s="83">
        <v>6.1381182986428133E-2</v>
      </c>
      <c r="BS28" s="83">
        <v>6.0849257173641903E-2</v>
      </c>
      <c r="BT28" s="83">
        <v>5.9076179998401701E-2</v>
      </c>
      <c r="BU28" s="83">
        <v>5.7982945373744002E-2</v>
      </c>
      <c r="BV28" s="83">
        <v>5.7458862792766491E-2</v>
      </c>
      <c r="BW28" s="83">
        <v>5.6855631159529144E-2</v>
      </c>
      <c r="BX28" s="83">
        <v>5.6037477699120285E-2</v>
      </c>
      <c r="BY28" s="83">
        <v>5.6400035149237075E-2</v>
      </c>
      <c r="BZ28" s="84">
        <v>5.6987950785617005E-2</v>
      </c>
    </row>
    <row r="29" spans="1:78" x14ac:dyDescent="0.35">
      <c r="A29" s="55"/>
      <c r="B29" s="57" t="s">
        <v>88</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105">
        <f t="shared" ref="AH29:BW29" si="2">SUM(AH27:AH28)</f>
        <v>7.8816324194379256E-2</v>
      </c>
      <c r="AI29" s="105">
        <f t="shared" si="2"/>
        <v>7.7193315985290001E-2</v>
      </c>
      <c r="AJ29" s="105">
        <f t="shared" si="2"/>
        <v>8.0819898905305998E-2</v>
      </c>
      <c r="AK29" s="105">
        <f t="shared" si="2"/>
        <v>8.8288119267132703E-2</v>
      </c>
      <c r="AL29" s="105">
        <f t="shared" si="2"/>
        <v>9.1715481427361745E-2</v>
      </c>
      <c r="AM29" s="105">
        <f t="shared" si="2"/>
        <v>9.3581179837296607E-2</v>
      </c>
      <c r="AN29" s="105">
        <f t="shared" si="2"/>
        <v>9.367121207802942E-2</v>
      </c>
      <c r="AO29" s="105">
        <f t="shared" si="2"/>
        <v>9.27035187714918E-2</v>
      </c>
      <c r="AP29" s="105">
        <f t="shared" si="2"/>
        <v>9.2477666702465988E-2</v>
      </c>
      <c r="AQ29" s="105">
        <f t="shared" si="2"/>
        <v>8.5483786721297417E-2</v>
      </c>
      <c r="AR29" s="105">
        <f t="shared" si="2"/>
        <v>7.7938444904076198E-2</v>
      </c>
      <c r="AS29" s="105">
        <f t="shared" si="2"/>
        <v>7.4620099858620836E-2</v>
      </c>
      <c r="AT29" s="105">
        <f t="shared" si="2"/>
        <v>7.710391013717291E-2</v>
      </c>
      <c r="AU29" s="105">
        <f t="shared" si="2"/>
        <v>8.7316996745775116E-2</v>
      </c>
      <c r="AV29" s="105">
        <f t="shared" si="2"/>
        <v>9.5853606976293651E-2</v>
      </c>
      <c r="AW29" s="105">
        <f t="shared" si="2"/>
        <v>9.9008638641087388E-2</v>
      </c>
      <c r="AX29" s="105">
        <f t="shared" si="2"/>
        <v>9.7435952105798196E-2</v>
      </c>
      <c r="AY29" s="105">
        <f t="shared" si="2"/>
        <v>9.6904745031876599E-2</v>
      </c>
      <c r="AZ29" s="105">
        <f t="shared" si="2"/>
        <v>9.4594071272694508E-2</v>
      </c>
      <c r="BA29" s="105">
        <f t="shared" si="2"/>
        <v>9.1632790336361097E-2</v>
      </c>
      <c r="BB29" s="105">
        <f t="shared" si="2"/>
        <v>9.0049025479378861E-2</v>
      </c>
      <c r="BC29" s="105">
        <f t="shared" si="2"/>
        <v>9.0706035828787043E-2</v>
      </c>
      <c r="BD29" s="105">
        <f t="shared" si="2"/>
        <v>9.0868971613513386E-2</v>
      </c>
      <c r="BE29" s="105">
        <f t="shared" si="2"/>
        <v>9.3413964625421952E-2</v>
      </c>
      <c r="BF29" s="105">
        <f t="shared" si="2"/>
        <v>9.4137130926563589E-2</v>
      </c>
      <c r="BG29" s="105">
        <f t="shared" si="2"/>
        <v>9.7960094289277377E-2</v>
      </c>
      <c r="BH29" s="105">
        <f t="shared" si="2"/>
        <v>9.9410423048485255E-2</v>
      </c>
      <c r="BI29" s="105">
        <f t="shared" si="2"/>
        <v>9.7988760149390272E-2</v>
      </c>
      <c r="BJ29" s="105">
        <f t="shared" si="2"/>
        <v>9.6246170048633381E-2</v>
      </c>
      <c r="BK29" s="105">
        <f t="shared" si="2"/>
        <v>9.7593265399168155E-2</v>
      </c>
      <c r="BL29" s="105">
        <f t="shared" si="2"/>
        <v>0.10634610200375921</v>
      </c>
      <c r="BM29" s="105">
        <f t="shared" si="2"/>
        <v>0.1177758451060345</v>
      </c>
      <c r="BN29" s="105">
        <f t="shared" si="2"/>
        <v>0.11753920486866187</v>
      </c>
      <c r="BO29" s="105">
        <f t="shared" si="2"/>
        <v>0.11839809653243748</v>
      </c>
      <c r="BP29" s="105">
        <f t="shared" si="2"/>
        <v>0.11862244366899269</v>
      </c>
      <c r="BQ29" s="105">
        <f t="shared" si="2"/>
        <v>0.11462173328829625</v>
      </c>
      <c r="BR29" s="105">
        <f t="shared" si="2"/>
        <v>0.1122792505641796</v>
      </c>
      <c r="BS29" s="105">
        <f t="shared" si="2"/>
        <v>0.11043549572803535</v>
      </c>
      <c r="BT29" s="105">
        <f t="shared" si="2"/>
        <v>0.10622065512787633</v>
      </c>
      <c r="BU29" s="105">
        <f t="shared" si="2"/>
        <v>0.1035983181655992</v>
      </c>
      <c r="BV29" s="105">
        <f t="shared" si="2"/>
        <v>0.10297527220883518</v>
      </c>
      <c r="BW29" s="105">
        <f t="shared" si="2"/>
        <v>0.10180620993861281</v>
      </c>
      <c r="BX29" s="105">
        <f>SUM(BX27:BX28)</f>
        <v>0.10023227479450307</v>
      </c>
      <c r="BY29" s="105">
        <f>SUM(BY27:BY28)</f>
        <v>0.10021382740793575</v>
      </c>
      <c r="BZ29" s="106">
        <f>SUM(BZ27:BZ28)</f>
        <v>0.10038935793160197</v>
      </c>
    </row>
    <row r="30" spans="1:78" x14ac:dyDescent="0.35">
      <c r="A30" s="55"/>
      <c r="B30" s="61" t="s">
        <v>96</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83">
        <v>7.4245809504996417E-3</v>
      </c>
      <c r="AI30" s="83">
        <v>6.5346802002379471E-3</v>
      </c>
      <c r="AJ30" s="83">
        <v>7.6543396760533301E-3</v>
      </c>
      <c r="AK30" s="83">
        <v>1.1090289293846332E-2</v>
      </c>
      <c r="AL30" s="83">
        <v>1.5112725971678467E-2</v>
      </c>
      <c r="AM30" s="83">
        <v>1.7075505447029168E-2</v>
      </c>
      <c r="AN30" s="83">
        <v>1.7991621036468907E-2</v>
      </c>
      <c r="AO30" s="83">
        <v>1.8611805148757231E-2</v>
      </c>
      <c r="AP30" s="83">
        <v>1.8557643822297635E-2</v>
      </c>
      <c r="AQ30" s="83">
        <v>1.6413785508166967E-2</v>
      </c>
      <c r="AR30" s="83">
        <v>1.378364504897722E-2</v>
      </c>
      <c r="AS30" s="83">
        <v>1.2786534851615182E-2</v>
      </c>
      <c r="AT30" s="83">
        <v>1.4207847004080095E-2</v>
      </c>
      <c r="AU30" s="83">
        <v>1.8227726964220502E-2</v>
      </c>
      <c r="AV30" s="83">
        <v>2.2643818925684987E-2</v>
      </c>
      <c r="AW30" s="83">
        <v>2.4405897327778384E-2</v>
      </c>
      <c r="AX30" s="83">
        <v>2.4692293345915342E-2</v>
      </c>
      <c r="AY30" s="83">
        <v>2.4887484387539991E-2</v>
      </c>
      <c r="AZ30" s="83">
        <v>2.3769680317637973E-2</v>
      </c>
      <c r="BA30" s="83">
        <v>2.1826972814065929E-2</v>
      </c>
      <c r="BB30" s="83">
        <v>2.0482448351641817E-2</v>
      </c>
      <c r="BC30" s="83">
        <v>1.9839259129792227E-2</v>
      </c>
      <c r="BD30" s="83">
        <v>2.0293491313224117E-2</v>
      </c>
      <c r="BE30" s="83">
        <v>2.1012220102020428E-2</v>
      </c>
      <c r="BF30" s="83">
        <v>2.1741907371094694E-2</v>
      </c>
      <c r="BG30" s="83">
        <v>2.6268202436808098E-2</v>
      </c>
      <c r="BH30" s="83">
        <v>2.6957084138226568E-2</v>
      </c>
      <c r="BI30" s="83">
        <v>2.6268399698277451E-2</v>
      </c>
      <c r="BJ30" s="83">
        <v>2.6140683464209721E-2</v>
      </c>
      <c r="BK30" s="83">
        <v>2.6399156508799964E-2</v>
      </c>
      <c r="BL30" s="83">
        <v>2.9395696437772546E-2</v>
      </c>
      <c r="BM30" s="83">
        <v>3.4756633349202828E-2</v>
      </c>
      <c r="BN30" s="83">
        <v>3.5113958833886919E-2</v>
      </c>
      <c r="BO30" s="83">
        <v>3.5787957660116658E-2</v>
      </c>
      <c r="BP30" s="83">
        <v>3.5638194926213333E-2</v>
      </c>
      <c r="BQ30" s="83">
        <v>3.4153446783154039E-2</v>
      </c>
      <c r="BR30" s="83">
        <v>3.2870665243868093E-2</v>
      </c>
      <c r="BS30" s="83">
        <v>3.1576370062260481E-2</v>
      </c>
      <c r="BT30" s="83">
        <v>2.9753975703491378E-2</v>
      </c>
      <c r="BU30" s="83">
        <v>2.8369111180362401E-2</v>
      </c>
      <c r="BV30" s="83">
        <v>2.7761822892542476E-2</v>
      </c>
      <c r="BW30" s="83">
        <v>2.6712550750397822E-2</v>
      </c>
      <c r="BX30" s="83">
        <v>2.6005697786552814E-2</v>
      </c>
      <c r="BY30" s="83">
        <v>2.5597806305824148E-2</v>
      </c>
      <c r="BZ30" s="84">
        <v>2.5165871956749589E-2</v>
      </c>
    </row>
    <row r="31" spans="1:78" x14ac:dyDescent="0.35">
      <c r="A31" s="55"/>
      <c r="B31" s="97" t="s">
        <v>97</v>
      </c>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83">
        <v>1.6209004209382979E-3</v>
      </c>
      <c r="AI31" s="83">
        <v>1.4154302501129057E-3</v>
      </c>
      <c r="AJ31" s="83">
        <v>1.637127049387772E-3</v>
      </c>
      <c r="AK31" s="83">
        <v>2.1156508929260653E-3</v>
      </c>
      <c r="AL31" s="83">
        <v>2.5967963100809797E-3</v>
      </c>
      <c r="AM31" s="83">
        <v>2.8112941251268063E-3</v>
      </c>
      <c r="AN31" s="83">
        <v>2.9712392773029121E-3</v>
      </c>
      <c r="AO31" s="83">
        <v>3.0668418500972385E-3</v>
      </c>
      <c r="AP31" s="83">
        <v>3.0829256106158875E-3</v>
      </c>
      <c r="AQ31" s="83">
        <v>2.8755378355448864E-3</v>
      </c>
      <c r="AR31" s="83">
        <v>3.0089270967534618E-3</v>
      </c>
      <c r="AS31" s="83">
        <v>2.9333277344193629E-3</v>
      </c>
      <c r="AT31" s="83">
        <v>3.0913518760273561E-3</v>
      </c>
      <c r="AU31" s="83">
        <v>3.7971365696472976E-3</v>
      </c>
      <c r="AV31" s="83">
        <v>4.7887649393376338E-3</v>
      </c>
      <c r="AW31" s="83">
        <v>5.2512943950391699E-3</v>
      </c>
      <c r="AX31" s="83">
        <v>5.1970856177948254E-3</v>
      </c>
      <c r="AY31" s="83">
        <v>5.2395771640670902E-3</v>
      </c>
      <c r="AZ31" s="83">
        <v>5.2079292018393899E-3</v>
      </c>
      <c r="BA31" s="83">
        <v>5.0619691953361166E-3</v>
      </c>
      <c r="BB31" s="83">
        <v>4.9384094673515832E-3</v>
      </c>
      <c r="BC31" s="83">
        <v>5.4205231126746292E-3</v>
      </c>
      <c r="BD31" s="83">
        <v>6.8719884930223234E-3</v>
      </c>
      <c r="BE31" s="83">
        <v>7.963437931430074E-3</v>
      </c>
      <c r="BF31" s="83">
        <v>8.632217035075258E-3</v>
      </c>
      <c r="BG31" s="83">
        <v>1.3404819844392828E-2</v>
      </c>
      <c r="BH31" s="83">
        <v>1.4147161093858864E-2</v>
      </c>
      <c r="BI31" s="83">
        <v>1.3656471365983825E-2</v>
      </c>
      <c r="BJ31" s="83">
        <v>1.3533589403302361E-2</v>
      </c>
      <c r="BK31" s="83">
        <v>1.357434990357829E-2</v>
      </c>
      <c r="BL31" s="83">
        <v>1.5887964397131769E-2</v>
      </c>
      <c r="BM31" s="83">
        <v>1.7872887305164474E-2</v>
      </c>
      <c r="BN31" s="83">
        <v>1.7826138019031466E-2</v>
      </c>
      <c r="BO31" s="83">
        <v>1.7823463892769401E-2</v>
      </c>
      <c r="BP31" s="83">
        <v>1.7128812591400071E-2</v>
      </c>
      <c r="BQ31" s="83">
        <v>1.6252048095728833E-2</v>
      </c>
      <c r="BR31" s="83">
        <v>1.5570139048569081E-2</v>
      </c>
      <c r="BS31" s="83">
        <v>1.4499812881812383E-2</v>
      </c>
      <c r="BT31" s="83">
        <v>1.3333842273177469E-2</v>
      </c>
      <c r="BU31" s="83">
        <v>1.2142438661071727E-2</v>
      </c>
      <c r="BV31" s="83">
        <v>1.1864359859945975E-2</v>
      </c>
      <c r="BW31" s="83">
        <v>1.1203377207607472E-2</v>
      </c>
      <c r="BX31" s="83">
        <v>1.0916597135498227E-2</v>
      </c>
      <c r="BY31" s="83">
        <v>1.067450629773662E-2</v>
      </c>
      <c r="BZ31" s="84">
        <v>1.0459345270968739E-2</v>
      </c>
    </row>
    <row r="32" spans="1:78" ht="16" thickBot="1" x14ac:dyDescent="0.4">
      <c r="A32" s="55"/>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107"/>
    </row>
    <row r="33" spans="1:78" ht="39" customHeight="1" x14ac:dyDescent="0.35">
      <c r="A33" s="55"/>
      <c r="B33" s="56" t="s">
        <v>101</v>
      </c>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82"/>
    </row>
    <row r="34" spans="1:78" x14ac:dyDescent="0.35">
      <c r="A34" s="55"/>
      <c r="B34" s="61" t="s">
        <v>94</v>
      </c>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83">
        <v>7.8251350466272754E-2</v>
      </c>
      <c r="AI34" s="83">
        <v>8.0143531981224786E-2</v>
      </c>
      <c r="AJ34" s="83">
        <v>8.1088107773004167E-2</v>
      </c>
      <c r="AK34" s="83">
        <v>9.2174034979196018E-2</v>
      </c>
      <c r="AL34" s="83">
        <v>9.7175283875656632E-2</v>
      </c>
      <c r="AM34" s="83">
        <v>0.10358034954068143</v>
      </c>
      <c r="AN34" s="83">
        <v>0.10676630724211839</v>
      </c>
      <c r="AO34" s="83">
        <v>0.11103412416639898</v>
      </c>
      <c r="AP34" s="83">
        <v>0.1141345966234827</v>
      </c>
      <c r="AQ34" s="83">
        <v>0.10943429270148054</v>
      </c>
      <c r="AR34" s="83">
        <v>0.10390198335299936</v>
      </c>
      <c r="AS34" s="83">
        <v>9.5793741665555321E-2</v>
      </c>
      <c r="AT34" s="83">
        <v>9.9489966809108724E-2</v>
      </c>
      <c r="AU34" s="83">
        <v>0.11329115697520882</v>
      </c>
      <c r="AV34" s="83">
        <v>0.12415700770391494</v>
      </c>
      <c r="AW34" s="83">
        <v>0.13288879354312375</v>
      </c>
      <c r="AX34" s="83">
        <v>0.13186471277610809</v>
      </c>
      <c r="AY34" s="83">
        <v>0.13235249662267243</v>
      </c>
      <c r="AZ34" s="83">
        <v>0.13367032319612726</v>
      </c>
      <c r="BA34" s="83">
        <v>0.12769042287180946</v>
      </c>
      <c r="BB34" s="83">
        <v>0.12452793488436353</v>
      </c>
      <c r="BC34" s="83">
        <v>0.12393384827917789</v>
      </c>
      <c r="BD34" s="83">
        <v>0.12314451138229837</v>
      </c>
      <c r="BE34" s="83">
        <v>0.12107063411967486</v>
      </c>
      <c r="BF34" s="83">
        <v>0.11840056826096033</v>
      </c>
      <c r="BG34" s="83">
        <v>0.12534612587191304</v>
      </c>
      <c r="BH34" s="83">
        <v>0.12165397168583478</v>
      </c>
      <c r="BI34" s="83">
        <v>0.11921027141571017</v>
      </c>
      <c r="BJ34" s="83">
        <v>0.1179696849877306</v>
      </c>
      <c r="BK34" s="83">
        <v>0.11690491579124179</v>
      </c>
      <c r="BL34" s="83">
        <v>0.1175849130950673</v>
      </c>
      <c r="BM34" s="83">
        <v>0.12603527373396936</v>
      </c>
      <c r="BN34" s="83">
        <v>0.1261935315932034</v>
      </c>
      <c r="BO34" s="83">
        <v>0.12936727229259648</v>
      </c>
      <c r="BP34" s="83">
        <v>0.12921024169233927</v>
      </c>
      <c r="BQ34" s="83">
        <v>0.12702837239925624</v>
      </c>
      <c r="BR34" s="83">
        <v>0.12525544861221444</v>
      </c>
      <c r="BS34" s="83">
        <v>0.12458291768715793</v>
      </c>
      <c r="BT34" s="83">
        <v>0.12129451390262493</v>
      </c>
      <c r="BU34" s="83">
        <v>0.11751686263029992</v>
      </c>
      <c r="BV34" s="83">
        <v>0.11848796185073066</v>
      </c>
      <c r="BW34" s="83">
        <v>0.11733079945441996</v>
      </c>
      <c r="BX34" s="83">
        <v>0.11604112667564977</v>
      </c>
      <c r="BY34" s="83">
        <v>0.1159753846529083</v>
      </c>
      <c r="BZ34" s="84">
        <v>0.11546131792198386</v>
      </c>
    </row>
    <row r="35" spans="1:78" x14ac:dyDescent="0.35">
      <c r="A35" s="55"/>
      <c r="B35" s="61" t="s">
        <v>95</v>
      </c>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83">
        <v>0.1117892999402313</v>
      </c>
      <c r="AI35" s="83">
        <v>0.10811497513076282</v>
      </c>
      <c r="AJ35" s="83">
        <v>0.10732705465040367</v>
      </c>
      <c r="AK35" s="83">
        <v>0.11309236326042187</v>
      </c>
      <c r="AL35" s="83">
        <v>0.11466178224121291</v>
      </c>
      <c r="AM35" s="83">
        <v>0.1146992820324336</v>
      </c>
      <c r="AN35" s="83">
        <v>0.11361064870450795</v>
      </c>
      <c r="AO35" s="83">
        <v>0.11879087977495366</v>
      </c>
      <c r="AP35" s="83">
        <v>0.12232891888942979</v>
      </c>
      <c r="AQ35" s="83">
        <v>0.12162215874097963</v>
      </c>
      <c r="AR35" s="83">
        <v>0.12308509866794105</v>
      </c>
      <c r="AS35" s="83">
        <v>0.12039544849565699</v>
      </c>
      <c r="AT35" s="83">
        <v>0.12286445364071262</v>
      </c>
      <c r="AU35" s="83">
        <v>0.12560968038824671</v>
      </c>
      <c r="AV35" s="83">
        <v>0.12619001185302139</v>
      </c>
      <c r="AW35" s="83">
        <v>0.12948578451086959</v>
      </c>
      <c r="AX35" s="83">
        <v>0.12823784080847353</v>
      </c>
      <c r="AY35" s="83">
        <v>0.12839518043154408</v>
      </c>
      <c r="AZ35" s="83">
        <v>0.1338113690062411</v>
      </c>
      <c r="BA35" s="83">
        <v>0.13593251994967923</v>
      </c>
      <c r="BB35" s="83">
        <v>0.13831671953164201</v>
      </c>
      <c r="BC35" s="83">
        <v>0.14214670480077723</v>
      </c>
      <c r="BD35" s="83">
        <v>0.14089591738184995</v>
      </c>
      <c r="BE35" s="83">
        <v>0.14211776645585181</v>
      </c>
      <c r="BF35" s="83">
        <v>0.13920108851941532</v>
      </c>
      <c r="BG35" s="83">
        <v>0.13426855231254189</v>
      </c>
      <c r="BH35" s="83">
        <v>0.13323846820859375</v>
      </c>
      <c r="BI35" s="83">
        <v>0.13381068454262157</v>
      </c>
      <c r="BJ35" s="83">
        <v>0.13194316143454338</v>
      </c>
      <c r="BK35" s="83">
        <v>0.13302217940708114</v>
      </c>
      <c r="BL35" s="83">
        <v>0.13252886402525485</v>
      </c>
      <c r="BM35" s="83">
        <v>0.13499870920172174</v>
      </c>
      <c r="BN35" s="83">
        <v>0.13590826315541593</v>
      </c>
      <c r="BO35" s="83">
        <v>0.14132935530380281</v>
      </c>
      <c r="BP35" s="83">
        <v>0.14639166171472009</v>
      </c>
      <c r="BQ35" s="83">
        <v>0.14999936103616382</v>
      </c>
      <c r="BR35" s="83">
        <v>0.15105342849350525</v>
      </c>
      <c r="BS35" s="83">
        <v>0.15288068260053292</v>
      </c>
      <c r="BT35" s="83">
        <v>0.15199270999307782</v>
      </c>
      <c r="BU35" s="83">
        <v>0.14937889157409498</v>
      </c>
      <c r="BV35" s="83">
        <v>0.14957646330011665</v>
      </c>
      <c r="BW35" s="83">
        <v>0.14840557871831647</v>
      </c>
      <c r="BX35" s="83">
        <v>0.14713614442517434</v>
      </c>
      <c r="BY35" s="83">
        <v>0.14929124902607993</v>
      </c>
      <c r="BZ35" s="84">
        <v>0.15160577354665786</v>
      </c>
    </row>
    <row r="36" spans="1:78" s="88" customFormat="1" x14ac:dyDescent="0.35">
      <c r="A36" s="108"/>
      <c r="B36" s="57" t="s">
        <v>88</v>
      </c>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105">
        <f t="shared" ref="AH36:BW36" si="3">SUM(AH34:AH35)</f>
        <v>0.19004065040650406</v>
      </c>
      <c r="AI36" s="105">
        <f t="shared" si="3"/>
        <v>0.18825850711198761</v>
      </c>
      <c r="AJ36" s="105">
        <f t="shared" si="3"/>
        <v>0.18841516242340783</v>
      </c>
      <c r="AK36" s="105">
        <f t="shared" si="3"/>
        <v>0.2052663982396179</v>
      </c>
      <c r="AL36" s="105">
        <f t="shared" si="3"/>
        <v>0.21183706611686953</v>
      </c>
      <c r="AM36" s="105">
        <f t="shared" si="3"/>
        <v>0.21827963157311503</v>
      </c>
      <c r="AN36" s="105">
        <f t="shared" si="3"/>
        <v>0.22037695594662632</v>
      </c>
      <c r="AO36" s="105">
        <f t="shared" si="3"/>
        <v>0.22982500394135263</v>
      </c>
      <c r="AP36" s="105">
        <f t="shared" si="3"/>
        <v>0.2364635155129125</v>
      </c>
      <c r="AQ36" s="105">
        <f t="shared" si="3"/>
        <v>0.23105645144246018</v>
      </c>
      <c r="AR36" s="105">
        <f t="shared" si="3"/>
        <v>0.22698708202094042</v>
      </c>
      <c r="AS36" s="105">
        <f t="shared" si="3"/>
        <v>0.2161891901612123</v>
      </c>
      <c r="AT36" s="105">
        <f t="shared" si="3"/>
        <v>0.22235442044982134</v>
      </c>
      <c r="AU36" s="105">
        <f t="shared" si="3"/>
        <v>0.23890083736345552</v>
      </c>
      <c r="AV36" s="105">
        <f t="shared" si="3"/>
        <v>0.25034701955693633</v>
      </c>
      <c r="AW36" s="105">
        <f t="shared" si="3"/>
        <v>0.26237457805399333</v>
      </c>
      <c r="AX36" s="105">
        <f t="shared" si="3"/>
        <v>0.26010255358458162</v>
      </c>
      <c r="AY36" s="105">
        <f t="shared" si="3"/>
        <v>0.26074767705421653</v>
      </c>
      <c r="AZ36" s="105">
        <f t="shared" si="3"/>
        <v>0.26748169220236839</v>
      </c>
      <c r="BA36" s="105">
        <f t="shared" si="3"/>
        <v>0.26362294282148868</v>
      </c>
      <c r="BB36" s="105">
        <f t="shared" si="3"/>
        <v>0.26284465441600557</v>
      </c>
      <c r="BC36" s="105">
        <f t="shared" si="3"/>
        <v>0.26608055307995515</v>
      </c>
      <c r="BD36" s="105">
        <f t="shared" si="3"/>
        <v>0.26404042876414835</v>
      </c>
      <c r="BE36" s="105">
        <f t="shared" si="3"/>
        <v>0.26318840057552667</v>
      </c>
      <c r="BF36" s="105">
        <f t="shared" si="3"/>
        <v>0.25760165678037567</v>
      </c>
      <c r="BG36" s="105">
        <f t="shared" si="3"/>
        <v>0.25961467818445494</v>
      </c>
      <c r="BH36" s="105">
        <f t="shared" si="3"/>
        <v>0.25489243989442856</v>
      </c>
      <c r="BI36" s="105">
        <f t="shared" si="3"/>
        <v>0.25302095595833174</v>
      </c>
      <c r="BJ36" s="105">
        <f t="shared" si="3"/>
        <v>0.24991284642227396</v>
      </c>
      <c r="BK36" s="105">
        <f t="shared" si="3"/>
        <v>0.24992709519832293</v>
      </c>
      <c r="BL36" s="105">
        <f t="shared" si="3"/>
        <v>0.25011377712032212</v>
      </c>
      <c r="BM36" s="105">
        <f t="shared" si="3"/>
        <v>0.26103398293569113</v>
      </c>
      <c r="BN36" s="105">
        <f t="shared" si="3"/>
        <v>0.26210179474861933</v>
      </c>
      <c r="BO36" s="105">
        <f t="shared" si="3"/>
        <v>0.27069662759639929</v>
      </c>
      <c r="BP36" s="105">
        <f t="shared" si="3"/>
        <v>0.27560190340705937</v>
      </c>
      <c r="BQ36" s="105">
        <f t="shared" si="3"/>
        <v>0.27702773343542009</v>
      </c>
      <c r="BR36" s="105">
        <f t="shared" si="3"/>
        <v>0.27630887710571972</v>
      </c>
      <c r="BS36" s="105">
        <f t="shared" si="3"/>
        <v>0.27746360028769085</v>
      </c>
      <c r="BT36" s="105">
        <f t="shared" si="3"/>
        <v>0.27328722389570276</v>
      </c>
      <c r="BU36" s="105">
        <f t="shared" si="3"/>
        <v>0.26689575420439493</v>
      </c>
      <c r="BV36" s="105">
        <f t="shared" si="3"/>
        <v>0.26806442515084727</v>
      </c>
      <c r="BW36" s="105">
        <f t="shared" si="3"/>
        <v>0.26573637817273643</v>
      </c>
      <c r="BX36" s="105">
        <f>SUM(BX34:BX35)</f>
        <v>0.26317727110082412</v>
      </c>
      <c r="BY36" s="105">
        <f>SUM(BY34:BY35)</f>
        <v>0.26526663367898823</v>
      </c>
      <c r="BZ36" s="106">
        <f>SUM(BZ34:BZ35)</f>
        <v>0.26706709146864172</v>
      </c>
    </row>
    <row r="37" spans="1:78" s="88" customFormat="1" x14ac:dyDescent="0.35">
      <c r="A37" s="108"/>
      <c r="B37" s="61" t="s">
        <v>96</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83">
        <v>1.7902029906252781E-2</v>
      </c>
      <c r="AI37" s="83">
        <v>1.5936731351008284E-2</v>
      </c>
      <c r="AJ37" s="83">
        <v>1.7844536714866393E-2</v>
      </c>
      <c r="AK37" s="83">
        <v>2.5784485587413551E-2</v>
      </c>
      <c r="AL37" s="83">
        <v>3.4906162853259468E-2</v>
      </c>
      <c r="AM37" s="83">
        <v>3.9828895557659595E-2</v>
      </c>
      <c r="AN37" s="83">
        <v>4.2328252070224691E-2</v>
      </c>
      <c r="AO37" s="83">
        <v>4.6141271101180915E-2</v>
      </c>
      <c r="AP37" s="83">
        <v>4.7451518343076517E-2</v>
      </c>
      <c r="AQ37" s="83">
        <v>4.4365267142639032E-2</v>
      </c>
      <c r="AR37" s="83">
        <v>4.0143338414442613E-2</v>
      </c>
      <c r="AS37" s="83">
        <v>3.7045120815654385E-2</v>
      </c>
      <c r="AT37" s="83">
        <v>4.0972988021120794E-2</v>
      </c>
      <c r="AU37" s="83">
        <v>4.9871381257686413E-2</v>
      </c>
      <c r="AV37" s="83">
        <v>5.9140315719513656E-2</v>
      </c>
      <c r="AW37" s="83">
        <v>6.4676043437158881E-2</v>
      </c>
      <c r="AX37" s="83">
        <v>6.5915387640061482E-2</v>
      </c>
      <c r="AY37" s="83">
        <v>6.6966315629224088E-2</v>
      </c>
      <c r="AZ37" s="83">
        <v>6.7213031735810461E-2</v>
      </c>
      <c r="BA37" s="83">
        <v>6.2795106260617628E-2</v>
      </c>
      <c r="BB37" s="83">
        <v>5.978634449313211E-2</v>
      </c>
      <c r="BC37" s="83">
        <v>5.8197241161721439E-2</v>
      </c>
      <c r="BD37" s="83">
        <v>5.8967346634616988E-2</v>
      </c>
      <c r="BE37" s="83">
        <v>5.9200705412375654E-2</v>
      </c>
      <c r="BF37" s="83">
        <v>5.9495666643256881E-2</v>
      </c>
      <c r="BG37" s="83">
        <v>6.9616214353343239E-2</v>
      </c>
      <c r="BH37" s="83">
        <v>6.911907964701762E-2</v>
      </c>
      <c r="BI37" s="83">
        <v>6.7828754981905659E-2</v>
      </c>
      <c r="BJ37" s="83">
        <v>6.7876909893279255E-2</v>
      </c>
      <c r="BK37" s="83">
        <v>6.7605735651371207E-2</v>
      </c>
      <c r="BL37" s="83">
        <v>6.9135290608712624E-2</v>
      </c>
      <c r="BM37" s="83">
        <v>7.7033303632079178E-2</v>
      </c>
      <c r="BN37" s="83">
        <v>7.8300951936630822E-2</v>
      </c>
      <c r="BO37" s="83">
        <v>8.1822932385590949E-2</v>
      </c>
      <c r="BP37" s="83">
        <v>8.2800135049178811E-2</v>
      </c>
      <c r="BQ37" s="83">
        <v>8.2545008524229732E-2</v>
      </c>
      <c r="BR37" s="83">
        <v>8.0891674620321818E-2</v>
      </c>
      <c r="BS37" s="83">
        <v>7.933403353453769E-2</v>
      </c>
      <c r="BT37" s="83">
        <v>7.6551791269581101E-2</v>
      </c>
      <c r="BU37" s="83">
        <v>7.3086083429348317E-2</v>
      </c>
      <c r="BV37" s="83">
        <v>7.2269360742612504E-2</v>
      </c>
      <c r="BW37" s="83">
        <v>6.9725574623064612E-2</v>
      </c>
      <c r="BX37" s="83">
        <v>6.8282482768844202E-2</v>
      </c>
      <c r="BY37" s="83">
        <v>6.7757554859889935E-2</v>
      </c>
      <c r="BZ37" s="84">
        <v>6.6949090682904375E-2</v>
      </c>
    </row>
    <row r="38" spans="1:78" x14ac:dyDescent="0.35">
      <c r="A38" s="55"/>
      <c r="B38" s="97" t="s">
        <v>97</v>
      </c>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83">
        <v>3.9082889666308216E-3</v>
      </c>
      <c r="AI38" s="83">
        <v>3.451941174002434E-3</v>
      </c>
      <c r="AJ38" s="83">
        <v>3.8166288636362119E-3</v>
      </c>
      <c r="AK38" s="83">
        <v>4.918804957316978E-3</v>
      </c>
      <c r="AL38" s="83">
        <v>5.9978719303386344E-3</v>
      </c>
      <c r="AM38" s="83">
        <v>6.5573894980085912E-3</v>
      </c>
      <c r="AN38" s="83">
        <v>6.9903298227380513E-3</v>
      </c>
      <c r="AO38" s="83">
        <v>7.6031303841171405E-3</v>
      </c>
      <c r="AP38" s="83">
        <v>7.8829781713295084E-3</v>
      </c>
      <c r="AQ38" s="83">
        <v>7.7723694018810097E-3</v>
      </c>
      <c r="AR38" s="83">
        <v>8.763166657307626E-3</v>
      </c>
      <c r="AS38" s="83">
        <v>8.4984306987399751E-3</v>
      </c>
      <c r="AT38" s="83">
        <v>8.9149273179225819E-3</v>
      </c>
      <c r="AU38" s="83">
        <v>1.0389032374914235E-2</v>
      </c>
      <c r="AV38" s="83">
        <v>1.2507124851529352E-2</v>
      </c>
      <c r="AW38" s="83">
        <v>1.3916019551893215E-2</v>
      </c>
      <c r="AX38" s="83">
        <v>1.3873474946068658E-2</v>
      </c>
      <c r="AY38" s="83">
        <v>1.409845899524737E-2</v>
      </c>
      <c r="AZ38" s="83">
        <v>1.4726353322528364E-2</v>
      </c>
      <c r="BA38" s="83">
        <v>1.4563031539777331E-2</v>
      </c>
      <c r="BB38" s="83">
        <v>1.4414753773298806E-2</v>
      </c>
      <c r="BC38" s="83">
        <v>1.5900769718627798E-2</v>
      </c>
      <c r="BD38" s="83">
        <v>1.9968122847007885E-2</v>
      </c>
      <c r="BE38" s="83">
        <v>2.243652221228154E-2</v>
      </c>
      <c r="BF38" s="83">
        <v>2.3621639920785954E-2</v>
      </c>
      <c r="BG38" s="83">
        <v>3.5525567990429816E-2</v>
      </c>
      <c r="BH38" s="83">
        <v>3.6273906681138147E-2</v>
      </c>
      <c r="BI38" s="83">
        <v>3.5262957044980156E-2</v>
      </c>
      <c r="BJ38" s="83">
        <v>3.5141324048329155E-2</v>
      </c>
      <c r="BK38" s="83">
        <v>3.4762622469192157E-2</v>
      </c>
      <c r="BL38" s="83">
        <v>3.7366661412558018E-2</v>
      </c>
      <c r="BM38" s="83">
        <v>3.9612799684243485E-2</v>
      </c>
      <c r="BN38" s="83">
        <v>3.9750675304001955E-2</v>
      </c>
      <c r="BO38" s="83">
        <v>4.0750246069513725E-2</v>
      </c>
      <c r="BP38" s="83">
        <v>3.9796291555631143E-2</v>
      </c>
      <c r="BQ38" s="83">
        <v>3.9279357574528224E-2</v>
      </c>
      <c r="BR38" s="83">
        <v>3.8316675746164632E-2</v>
      </c>
      <c r="BS38" s="83">
        <v>3.6430046871824488E-2</v>
      </c>
      <c r="BT38" s="83">
        <v>3.4305651140194494E-2</v>
      </c>
      <c r="BU38" s="83">
        <v>3.1282026404589533E-2</v>
      </c>
      <c r="BV38" s="83">
        <v>3.0885209015901281E-2</v>
      </c>
      <c r="BW38" s="83">
        <v>2.9243254259713195E-2</v>
      </c>
      <c r="BX38" s="83">
        <v>2.866342452785535E-2</v>
      </c>
      <c r="BY38" s="83">
        <v>2.825548554551589E-2</v>
      </c>
      <c r="BZ38" s="84">
        <v>2.7825129851782666E-2</v>
      </c>
    </row>
    <row r="39" spans="1:78" ht="16" thickBot="1" x14ac:dyDescent="0.4">
      <c r="A39" s="109"/>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107"/>
    </row>
  </sheetData>
  <conditionalFormatting sqref="AH5:BV5">
    <cfRule type="cellIs" dxfId="4" priority="3" stopIfTrue="1" operator="equal">
      <formula>FALSE</formula>
    </cfRule>
  </conditionalFormatting>
  <conditionalFormatting sqref="BW5">
    <cfRule type="cellIs" dxfId="3" priority="2" stopIfTrue="1" operator="equal">
      <formula>FALSE</formula>
    </cfRule>
  </conditionalFormatting>
  <conditionalFormatting sqref="BX5:BZ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3"/>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10.7265625" defaultRowHeight="15.5" x14ac:dyDescent="0.35"/>
  <cols>
    <col min="1" max="1" width="23.08984375" style="44" bestFit="1" customWidth="1"/>
    <col min="2" max="2" width="75.7265625" style="44" customWidth="1"/>
    <col min="3" max="3" width="25.7265625" style="44" customWidth="1"/>
    <col min="4" max="78" width="12.7265625" style="44" customWidth="1"/>
    <col min="79" max="16384" width="10.7265625" style="44"/>
  </cols>
  <sheetData>
    <row r="1" spans="1:78" s="39" customFormat="1" ht="25.15" customHeight="1" thickBot="1" x14ac:dyDescent="0.3">
      <c r="A1" s="36" t="s">
        <v>42</v>
      </c>
      <c r="B1" s="37" t="s">
        <v>71</v>
      </c>
      <c r="C1" s="8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78" ht="32.25" customHeight="1" x14ac:dyDescent="0.35">
      <c r="A2" s="40" t="s">
        <v>588</v>
      </c>
      <c r="B2" s="16" t="s">
        <v>102</v>
      </c>
      <c r="C2" s="11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9" customFormat="1" x14ac:dyDescent="0.35">
      <c r="A3" s="45">
        <v>2018</v>
      </c>
      <c r="B3" s="19" t="s">
        <v>103</v>
      </c>
      <c r="C3" s="21"/>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2"/>
      <c r="B4" s="92"/>
      <c r="C4" s="112"/>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4"/>
      <c r="BU4" s="114"/>
      <c r="BV4" s="114"/>
      <c r="BW4" s="114"/>
      <c r="BX4" s="114"/>
      <c r="BY4" s="114"/>
      <c r="BZ4" s="115"/>
    </row>
    <row r="5" spans="1:78" ht="40.15" customHeight="1" x14ac:dyDescent="0.35">
      <c r="B5" s="116" t="s">
        <v>104</v>
      </c>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8"/>
      <c r="BW5" s="118"/>
      <c r="BX5" s="64"/>
      <c r="BY5" s="64"/>
      <c r="BZ5" s="65"/>
    </row>
    <row r="6" spans="1:78" x14ac:dyDescent="0.35">
      <c r="B6" s="119" t="s">
        <v>105</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f>'Table 2a'!AH16/1000</f>
        <v>2.1402302398240955</v>
      </c>
      <c r="AI6" s="117">
        <f>'Table 2a'!AI16/1000</f>
        <v>3.1954036116683207</v>
      </c>
      <c r="AJ6" s="117">
        <f>'Table 2a'!AJ16/1000</f>
        <v>3.4816023161308887</v>
      </c>
      <c r="AK6" s="117">
        <f>'Table 2a'!AK16/1000</f>
        <v>4.1149635010235581</v>
      </c>
      <c r="AL6" s="117">
        <f>'Table 2a'!AL16/1000</f>
        <v>4.6340142418760122</v>
      </c>
      <c r="AM6" s="117">
        <f>'Table 2a'!AM16/1000</f>
        <v>5.1280436409009997</v>
      </c>
      <c r="AN6" s="117">
        <f>'Table 2a'!AN16/1000</f>
        <v>5.5735994938701277</v>
      </c>
      <c r="AO6" s="117">
        <f>'Table 2a'!AO16/1000</f>
        <v>5.9417182276070992</v>
      </c>
      <c r="AP6" s="117">
        <f>'Table 2a'!AP16/1000</f>
        <v>6.0998808325284717</v>
      </c>
      <c r="AQ6" s="117">
        <f>'Table 2a'!AQ16/1000</f>
        <v>6.2654553240804169</v>
      </c>
      <c r="AR6" s="117">
        <f>'Table 2a'!AR16/1000</f>
        <v>6.3518234230750714</v>
      </c>
      <c r="AS6" s="117">
        <f>'Table 2a'!AS16/1000</f>
        <v>6.5317307903545769</v>
      </c>
      <c r="AT6" s="117">
        <f>'Table 2a'!AT16/1000</f>
        <v>6.8645773705436106</v>
      </c>
      <c r="AU6" s="117">
        <f>'Table 2a'!AU16/1000</f>
        <v>8.0810507873405797</v>
      </c>
      <c r="AV6" s="117">
        <f>'Table 2a'!AV16/1000</f>
        <v>9.2941511629693743</v>
      </c>
      <c r="AW6" s="117">
        <f>'Table 2a'!AW16/1000</f>
        <v>10.170602145994048</v>
      </c>
      <c r="AX6" s="117">
        <f>'Table 2a'!AX16/1000</f>
        <v>10.304518169157031</v>
      </c>
      <c r="AY6" s="117">
        <f>'Table 2a'!AY16/1000</f>
        <v>10.698025342314521</v>
      </c>
      <c r="AZ6" s="117">
        <f>'Table 2a'!AZ16/1000</f>
        <v>11.060411199032972</v>
      </c>
      <c r="BA6" s="117">
        <f>'Table 2a'!BA16/1000</f>
        <v>11.191470568894628</v>
      </c>
      <c r="BB6" s="117">
        <f>'Table 2a'!BB16/1000</f>
        <v>11.462957930880082</v>
      </c>
      <c r="BC6" s="117">
        <f>'Table 2a'!BC16/1000</f>
        <v>12.482486571392403</v>
      </c>
      <c r="BD6" s="117">
        <f>'Table 2a'!BD16/1000</f>
        <v>12.579086615294388</v>
      </c>
      <c r="BE6" s="117">
        <f>'Table 2a'!BE16/1000</f>
        <v>13.085635952638949</v>
      </c>
      <c r="BF6" s="117">
        <f>'Table 2a'!BF16/1000</f>
        <v>13.653943174531621</v>
      </c>
      <c r="BG6" s="117">
        <f>'Table 2a'!BG16/1000</f>
        <v>4.8027443435502457</v>
      </c>
      <c r="BH6" s="117">
        <f>'Table 2a'!BH16/1000</f>
        <v>4.2634254214827294</v>
      </c>
      <c r="BI6" s="117">
        <f>'Table 2a'!BI16/1000</f>
        <v>3.4743883622779057</v>
      </c>
      <c r="BJ6" s="117">
        <f>'Table 2a'!BJ16/1000</f>
        <v>3.0353044847562924</v>
      </c>
      <c r="BK6" s="117">
        <f>'Table 2a'!BK16/1000</f>
        <v>2.7775366963541721</v>
      </c>
      <c r="BL6" s="117">
        <f>'Table 2a'!BL16/1000</f>
        <v>2.5616293883814527</v>
      </c>
      <c r="BM6" s="117">
        <f>'Table 2a'!BM16/1000</f>
        <v>2.0693648479653115</v>
      </c>
      <c r="BN6" s="117">
        <f>'Table 2a'!BN16/1000</f>
        <v>1.8535156563857014</v>
      </c>
      <c r="BO6" s="117">
        <f>'Table 2a'!BO16/1000</f>
        <v>1.7657742885330194</v>
      </c>
      <c r="BP6" s="117">
        <f>'Table 2a'!BP16/1000</f>
        <v>1.6829105468621641</v>
      </c>
      <c r="BQ6" s="117">
        <f>'Table 2a'!BQ16/1000</f>
        <v>1.6355663497088375</v>
      </c>
      <c r="BR6" s="117">
        <f>'Table 2a'!BR16/1000</f>
        <v>1.8368957664640082</v>
      </c>
      <c r="BS6" s="117">
        <f>'Table 2a'!BS16/1000</f>
        <v>1.9153138924102122</v>
      </c>
      <c r="BT6" s="117">
        <f>'Table 2a'!BT16/1000</f>
        <v>1.9568663700215896</v>
      </c>
      <c r="BU6" s="117">
        <f>'Table 2a'!BU16/1000</f>
        <v>2.0158796531408947</v>
      </c>
      <c r="BV6" s="117">
        <f>'Table 2a'!BV16/1000</f>
        <v>2.1525074338919161</v>
      </c>
      <c r="BW6" s="117">
        <f>'Table 2a'!BW16/1000</f>
        <v>2.2976686892865685</v>
      </c>
      <c r="BX6" s="58">
        <f>'Table 2a'!BX16/1000</f>
        <v>2.4458013335110143</v>
      </c>
      <c r="BY6" s="58">
        <f>'Table 2a'!BY16/1000</f>
        <v>2.6320628870222618</v>
      </c>
      <c r="BZ6" s="62">
        <f>'Table 2a'!BZ16/1000</f>
        <v>2.901190447188335</v>
      </c>
    </row>
    <row r="7" spans="1:78" x14ac:dyDescent="0.35">
      <c r="B7" s="119" t="s">
        <v>106</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7">
        <f>'Table 2a'!AH78/1000</f>
        <v>4.3901629877503892</v>
      </c>
      <c r="AI7" s="117">
        <f>'Table 2a'!AI78/1000</f>
        <v>4.8128508610114782</v>
      </c>
      <c r="AJ7" s="117">
        <f>'Table 2a'!AJ78/1000</f>
        <v>6.2823050726326253</v>
      </c>
      <c r="AK7" s="117">
        <f>'Table 2a'!AK78/1000</f>
        <v>8.3178593417309337</v>
      </c>
      <c r="AL7" s="117">
        <f>'Table 2a'!AL78/1000</f>
        <v>9.8498748232840523</v>
      </c>
      <c r="AM7" s="117">
        <f>'Table 2a'!AM78/1000</f>
        <v>11.572896942930397</v>
      </c>
      <c r="AN7" s="117">
        <f>'Table 2a'!AN78/1000</f>
        <v>12.826570114134206</v>
      </c>
      <c r="AO7" s="117">
        <f>'Table 2a'!AO78/1000</f>
        <v>14.042834071766636</v>
      </c>
      <c r="AP7" s="117">
        <f>'Table 2a'!AP78/1000</f>
        <v>15.33683630786763</v>
      </c>
      <c r="AQ7" s="117">
        <f>'Table 2a'!AQ78/1000</f>
        <v>15.577510236185928</v>
      </c>
      <c r="AR7" s="117">
        <f>'Table 2a'!AR78/1000</f>
        <v>14.909193195627202</v>
      </c>
      <c r="AS7" s="117">
        <f>'Table 2a'!AS78/1000</f>
        <v>15.345773833544426</v>
      </c>
      <c r="AT7" s="117">
        <f>'Table 2a'!AT78/1000</f>
        <v>17.876825969730529</v>
      </c>
      <c r="AU7" s="117">
        <f>'Table 2a'!AU78/1000</f>
        <v>22.691039056134109</v>
      </c>
      <c r="AV7" s="117">
        <f>'Table 2a'!AV78/1000</f>
        <v>27.212284889007034</v>
      </c>
      <c r="AW7" s="117">
        <f>'Table 2a'!AW78/1000</f>
        <v>30.556640477738103</v>
      </c>
      <c r="AX7" s="117">
        <f>'Table 2a'!AX78/1000</f>
        <v>31.780763659426519</v>
      </c>
      <c r="AY7" s="117">
        <f>'Table 2a'!AY78/1000</f>
        <v>33.498155150357007</v>
      </c>
      <c r="AZ7" s="117">
        <f>'Table 2a'!AZ78/1000</f>
        <v>34.23901106225253</v>
      </c>
      <c r="BA7" s="117">
        <f>'Table 2a'!BA78/1000</f>
        <v>33.406156559343721</v>
      </c>
      <c r="BB7" s="117">
        <f>'Table 2a'!BB78/1000</f>
        <v>33.313239089650168</v>
      </c>
      <c r="BC7" s="117">
        <f>'Table 2a'!BC78/1000</f>
        <v>32.657783608021326</v>
      </c>
      <c r="BD7" s="117">
        <f>'Table 2a'!BD78/1000</f>
        <v>31.72597693305347</v>
      </c>
      <c r="BE7" s="117">
        <f>'Table 2a'!BE78/1000</f>
        <v>32.382208129032158</v>
      </c>
      <c r="BF7" s="117">
        <f>'Table 2a'!BF78/1000</f>
        <v>33.317310238163259</v>
      </c>
      <c r="BG7" s="117">
        <f>'Table 2a'!BG78/1000</f>
        <v>34.628061685856949</v>
      </c>
      <c r="BH7" s="117">
        <f>'Table 2a'!BH78/1000</f>
        <v>35.69931045079084</v>
      </c>
      <c r="BI7" s="117">
        <f>'Table 2a'!BI78/1000</f>
        <v>36.930522008288243</v>
      </c>
      <c r="BJ7" s="117">
        <f>'Table 2a'!BJ78/1000</f>
        <v>38.244559119927516</v>
      </c>
      <c r="BK7" s="117">
        <f>'Table 2a'!BK78/1000</f>
        <v>40.24340330059421</v>
      </c>
      <c r="BL7" s="117">
        <f>'Table 2a'!BL78/1000</f>
        <v>42.814148734302925</v>
      </c>
      <c r="BM7" s="117">
        <f>'Table 2a'!BM78/1000</f>
        <v>49.328831631441837</v>
      </c>
      <c r="BN7" s="117">
        <f>'Table 2a'!BN78/1000</f>
        <v>51.175874824025215</v>
      </c>
      <c r="BO7" s="117">
        <f>'Table 2a'!BO78/1000</f>
        <v>52.994211439042175</v>
      </c>
      <c r="BP7" s="117">
        <f>'Table 2a'!BP78/1000</f>
        <v>55.00337493246429</v>
      </c>
      <c r="BQ7" s="117">
        <f>'Table 2a'!BQ78/1000</f>
        <v>51.810043229267251</v>
      </c>
      <c r="BR7" s="117">
        <f>'Table 2a'!BR78/1000</f>
        <v>52.336540697534218</v>
      </c>
      <c r="BS7" s="117">
        <f>'Table 2a'!BS78/1000</f>
        <v>53.514660660047028</v>
      </c>
      <c r="BT7" s="117">
        <f>'Table 2a'!BT78/1000</f>
        <v>53.941308926997174</v>
      </c>
      <c r="BU7" s="117">
        <f>'Table 2a'!BU78/1000</f>
        <v>55.468128401366776</v>
      </c>
      <c r="BV7" s="117">
        <f>'Table 2a'!BV78/1000</f>
        <v>57.595276721368805</v>
      </c>
      <c r="BW7" s="117">
        <f>'Table 2a'!BW78/1000</f>
        <v>59.392703002550377</v>
      </c>
      <c r="BX7" s="58">
        <f>'Table 2a'!BX78/1000</f>
        <v>60.017772229993398</v>
      </c>
      <c r="BY7" s="58">
        <f>'Table 2a'!BY78/1000</f>
        <v>61.499271445735594</v>
      </c>
      <c r="BZ7" s="62">
        <f>'Table 2a'!BZ78/1000</f>
        <v>62.960412442143095</v>
      </c>
    </row>
    <row r="8" spans="1:78" x14ac:dyDescent="0.35">
      <c r="B8" s="119" t="s">
        <v>95</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7">
        <f>'Table 2a'!AH128/1000</f>
        <v>9.3426067724255155</v>
      </c>
      <c r="AI8" s="117">
        <f>'Table 2a'!AI128/1000</f>
        <v>10.7688055273202</v>
      </c>
      <c r="AJ8" s="117">
        <f>'Table 2a'!AJ128/1000</f>
        <v>12.894152611236493</v>
      </c>
      <c r="AK8" s="117">
        <f>'Table 2a'!AK128/1000</f>
        <v>15.265487157245504</v>
      </c>
      <c r="AL8" s="117">
        <f>'Table 2a'!AL128/1000</f>
        <v>17.144170934839934</v>
      </c>
      <c r="AM8" s="117">
        <f>'Table 2a'!AM128/1000</f>
        <v>18.631119416168602</v>
      </c>
      <c r="AN8" s="117">
        <f>'Table 2a'!AN128/1000</f>
        <v>19.850890391995662</v>
      </c>
      <c r="AO8" s="117">
        <f>'Table 2a'!AO128/1000</f>
        <v>21.783507700626259</v>
      </c>
      <c r="AP8" s="117">
        <f>'Table 2a'!AP128/1000</f>
        <v>23.480940859603898</v>
      </c>
      <c r="AQ8" s="117">
        <f>'Table 2a'!AQ128/1000</f>
        <v>24.857778439733668</v>
      </c>
      <c r="AR8" s="117">
        <f>'Table 2a'!AR128/1000</f>
        <v>26.056733891297718</v>
      </c>
      <c r="AS8" s="117">
        <f>'Table 2a'!AS128/1000</f>
        <v>28.436744857101015</v>
      </c>
      <c r="AT8" s="117">
        <f>'Table 2a'!AT128/1000</f>
        <v>31.737396375410903</v>
      </c>
      <c r="AU8" s="117">
        <f>'Table 2a'!AU128/1000</f>
        <v>35.530798624968625</v>
      </c>
      <c r="AV8" s="117">
        <f>'Table 2a'!AV128/1000</f>
        <v>38.751015948023621</v>
      </c>
      <c r="AW8" s="117">
        <f>'Table 2a'!AW128/1000</f>
        <v>41.710323376267837</v>
      </c>
      <c r="AX8" s="117">
        <f>'Table 2a'!AX128/1000</f>
        <v>42.777385385416402</v>
      </c>
      <c r="AY8" s="117">
        <f>'Table 2a'!AY128/1000</f>
        <v>44.514638660369798</v>
      </c>
      <c r="AZ8" s="117">
        <f>'Table 2a'!AZ128/1000</f>
        <v>46.918527495714486</v>
      </c>
      <c r="BA8" s="117">
        <f>'Table 2a'!BA128/1000</f>
        <v>48.749766628761677</v>
      </c>
      <c r="BB8" s="117">
        <f>'Table 2a'!BB128/1000</f>
        <v>50.789120539508168</v>
      </c>
      <c r="BC8" s="117">
        <f>'Table 2a'!BC128/1000</f>
        <v>53.90831506305399</v>
      </c>
      <c r="BD8" s="117">
        <f>'Table 2a'!BD128/1000</f>
        <v>57.068777236767062</v>
      </c>
      <c r="BE8" s="117">
        <f>'Table 2a'!BE128/1000</f>
        <v>61.23818881098439</v>
      </c>
      <c r="BF8" s="117">
        <f>'Table 2a'!BF128/1000</f>
        <v>63.330305663652602</v>
      </c>
      <c r="BG8" s="117">
        <f>'Table 2a'!BG128/1000</f>
        <v>66.359817055609824</v>
      </c>
      <c r="BH8" s="117">
        <f>'Table 2a'!BH128/1000</f>
        <v>71.129788265206841</v>
      </c>
      <c r="BI8" s="117">
        <f>'Table 2a'!BI128/1000</f>
        <v>75.398089176207534</v>
      </c>
      <c r="BJ8" s="117">
        <f>'Table 2a'!BJ128/1000</f>
        <v>77.934032948756567</v>
      </c>
      <c r="BK8" s="117">
        <f>'Table 2a'!BK128/1000</f>
        <v>83.221265865909004</v>
      </c>
      <c r="BL8" s="117">
        <f>'Table 2a'!BL128/1000</f>
        <v>90.381387301769209</v>
      </c>
      <c r="BM8" s="117">
        <f>'Table 2a'!BM128/1000</f>
        <v>96.605813211114963</v>
      </c>
      <c r="BN8" s="117">
        <f>'Table 2a'!BN128/1000</f>
        <v>100.33216468939261</v>
      </c>
      <c r="BO8" s="117">
        <f>'Table 2a'!BO128/1000</f>
        <v>104.20046115099119</v>
      </c>
      <c r="BP8" s="117">
        <f>'Table 2a'!BP128/1000</f>
        <v>109.86639345323555</v>
      </c>
      <c r="BQ8" s="117">
        <f>'Table 2a'!BQ128/1000</f>
        <v>110.68657640979058</v>
      </c>
      <c r="BR8" s="117">
        <f>'Table 2a'!BR128/1000</f>
        <v>114.11378757387685</v>
      </c>
      <c r="BS8" s="117">
        <f>'Table 2a'!BS128/1000</f>
        <v>116.3741355666327</v>
      </c>
      <c r="BT8" s="117">
        <f>'Table 2a'!BT128/1000</f>
        <v>118.00164140150447</v>
      </c>
      <c r="BU8" s="117">
        <f>'Table 2a'!BU128/1000</f>
        <v>119.7662915851775</v>
      </c>
      <c r="BV8" s="117">
        <f>'Table 2a'!BV128/1000</f>
        <v>122.0539989892219</v>
      </c>
      <c r="BW8" s="117">
        <f>'Table 2a'!BW128/1000</f>
        <v>124.01721743943334</v>
      </c>
      <c r="BX8" s="58">
        <f>'Table 2a'!BX128/1000</f>
        <v>125.60178610255352</v>
      </c>
      <c r="BY8" s="58">
        <f>'Table 2a'!BY128/1000</f>
        <v>130.39840406598515</v>
      </c>
      <c r="BZ8" s="62">
        <f>'Table 2a'!BZ128/1000</f>
        <v>136.1439294870851</v>
      </c>
    </row>
    <row r="9" spans="1:78" ht="26.25" customHeight="1" x14ac:dyDescent="0.35">
      <c r="B9" s="119" t="s">
        <v>107</v>
      </c>
      <c r="D9" s="118">
        <f>'Table 1a'!D82/1000</f>
        <v>0.25080000000000002</v>
      </c>
      <c r="E9" s="118">
        <f>'Table 1a'!E82/1000</f>
        <v>0.35489999999999999</v>
      </c>
      <c r="F9" s="118">
        <f>'Table 1a'!F82/1000</f>
        <v>0.35589999999999999</v>
      </c>
      <c r="G9" s="118">
        <f>'Table 1a'!G82/1000</f>
        <v>0.37730000000000002</v>
      </c>
      <c r="H9" s="118">
        <f>'Table 1a'!H82/1000</f>
        <v>0.44950000000000001</v>
      </c>
      <c r="I9" s="118">
        <f>'Table 1a'!I82/1000</f>
        <v>0.47170000000000001</v>
      </c>
      <c r="J9" s="118">
        <f>'Table 1a'!J82/1000</f>
        <v>0.4803</v>
      </c>
      <c r="K9" s="118">
        <f>'Table 1a'!K82/1000</f>
        <v>0.58350000000000002</v>
      </c>
      <c r="L9" s="118">
        <f>'Table 1a'!L82/1000</f>
        <v>0.6036999999999999</v>
      </c>
      <c r="M9" s="118">
        <f>'Table 1a'!M82/1000</f>
        <v>0.66269999999999996</v>
      </c>
      <c r="N9" s="118">
        <f>'Table 1a'!N82/1000</f>
        <v>0.85780000000000001</v>
      </c>
      <c r="O9" s="118">
        <f>'Table 1a'!O82/1000</f>
        <v>0.89100000000000001</v>
      </c>
      <c r="P9" s="118">
        <f>'Table 1a'!P82/1000</f>
        <v>0.90760000000000007</v>
      </c>
      <c r="Q9" s="118">
        <f>'Table 1a'!Q82/1000</f>
        <v>1.0548</v>
      </c>
      <c r="R9" s="118">
        <f>'Table 1a'!R82/1000</f>
        <v>1.1171</v>
      </c>
      <c r="S9" s="118">
        <f>'Table 1a'!S82/1000</f>
        <v>1.3137999999999996</v>
      </c>
      <c r="T9" s="118">
        <f>'Table 1a'!T82/1000</f>
        <v>1.3685</v>
      </c>
      <c r="U9" s="118">
        <f>'Table 1a'!U82/1000</f>
        <v>1.6715</v>
      </c>
      <c r="V9" s="118">
        <f>'Table 1a'!V82/1000</f>
        <v>1.7526999999999999</v>
      </c>
      <c r="W9" s="118">
        <f>'Table 1a'!W82/1000</f>
        <v>1.9772000000000001</v>
      </c>
      <c r="X9" s="118">
        <f>'Table 1a'!X82/1000</f>
        <v>2.169</v>
      </c>
      <c r="Y9" s="118">
        <f>'Table 1a'!Y82/1000</f>
        <v>2.2987000000000002</v>
      </c>
      <c r="Z9" s="118">
        <f>'Table 1a'!Z82/1000</f>
        <v>2.5215999999999998</v>
      </c>
      <c r="AA9" s="118">
        <f>'Table 1a'!AA82/1000</f>
        <v>2.9506000000000001</v>
      </c>
      <c r="AB9" s="118">
        <f>'Table 1a'!AB82/1000</f>
        <v>3.3402999999999996</v>
      </c>
      <c r="AC9" s="118">
        <f>'Table 1a'!AC82/1000</f>
        <v>3.8525990000000001</v>
      </c>
      <c r="AD9" s="118">
        <f>'Table 1a'!AD82/1000</f>
        <v>4.9183270000000006</v>
      </c>
      <c r="AE9" s="118">
        <f>'Table 1a'!AE82/1000</f>
        <v>6.5839790000000002</v>
      </c>
      <c r="AF9" s="118">
        <f>'Table 1a'!AF82/1000</f>
        <v>7.8012960000000007</v>
      </c>
      <c r="AG9" s="118">
        <f>'Table 1a'!AG82/1000</f>
        <v>9.0823199999999993</v>
      </c>
      <c r="AH9" s="118">
        <f>'Table 1a'!AH82/1000</f>
        <v>10.46</v>
      </c>
      <c r="AI9" s="118">
        <f>'Table 1a'!AI82/1000</f>
        <v>11.936999999999999</v>
      </c>
      <c r="AJ9" s="118">
        <f>'Table 1a'!AJ82/1000</f>
        <v>14.529</v>
      </c>
      <c r="AK9" s="118">
        <f>'Table 1a'!AK82/1000</f>
        <v>16.863</v>
      </c>
      <c r="AL9" s="118">
        <f>'Table 1a'!AL82/1000</f>
        <v>18.21</v>
      </c>
      <c r="AM9" s="118">
        <f>'Table 1a'!AM82/1000</f>
        <v>19.797999999999998</v>
      </c>
      <c r="AN9" s="118">
        <f>'Table 1a'!AN82/1000</f>
        <v>20.863</v>
      </c>
      <c r="AO9" s="118">
        <f>'Table 1a'!AO82/1000</f>
        <v>22.448</v>
      </c>
      <c r="AP9" s="118">
        <f>'Table 1a'!AP82/1000</f>
        <v>24.257598000000002</v>
      </c>
      <c r="AQ9" s="118">
        <f>'Table 1a'!AQ82/1000</f>
        <v>25.406486000000001</v>
      </c>
      <c r="AR9" s="118">
        <f>'Table 1a'!AR82/1000</f>
        <v>26.034205999999998</v>
      </c>
      <c r="AS9" s="118">
        <f>'Table 1a'!AS82/1000</f>
        <v>27.702068000000004</v>
      </c>
      <c r="AT9" s="118">
        <f>'Table 1a'!AT82/1000</f>
        <v>30.508146</v>
      </c>
      <c r="AU9" s="118">
        <f>'Table 1a'!AU82/1000</f>
        <v>35.252113999999999</v>
      </c>
      <c r="AV9" s="118">
        <f>'Table 1a'!AV82/1000</f>
        <v>37.320296999999997</v>
      </c>
      <c r="AW9" s="118">
        <f>'Table 1a'!AW82/1000</f>
        <v>39.538795000000007</v>
      </c>
      <c r="AX9" s="118">
        <f>'Table 1a'!AX82/1000</f>
        <v>39.824572000000003</v>
      </c>
      <c r="AY9" s="118">
        <f>'Table 1a'!AY82/1000</f>
        <v>40.701778000000004</v>
      </c>
      <c r="AZ9" s="118">
        <f>'Table 1a'!AZ82/1000</f>
        <v>42.158667000000001</v>
      </c>
      <c r="BA9" s="118">
        <f>'Table 1a'!BA82/1000</f>
        <v>43.119707999999996</v>
      </c>
      <c r="BB9" s="118">
        <f>'Table 1a'!BB82/1000</f>
        <v>45.018209000000006</v>
      </c>
      <c r="BC9" s="118">
        <f>'Table 1a'!BC82/1000</f>
        <v>46.884318</v>
      </c>
      <c r="BD9" s="118">
        <f>'Table 1a'!BD82/1000</f>
        <v>47.796771</v>
      </c>
      <c r="BE9" s="118">
        <f>'Table 1a'!BE82/1000</f>
        <v>51.093595998929331</v>
      </c>
      <c r="BF9" s="118">
        <f>'Table 1a'!BF82/1000</f>
        <v>53.686528709614699</v>
      </c>
      <c r="BG9" s="118">
        <f>'Table 1a'!BG82/1000</f>
        <v>56.079337540435695</v>
      </c>
      <c r="BH9" s="118">
        <f>'Table 1a'!BH82/1000</f>
        <v>58.408538999999998</v>
      </c>
      <c r="BI9" s="118">
        <f>'Table 1a'!BI82/1000</f>
        <v>60.914807692682672</v>
      </c>
      <c r="BJ9" s="118">
        <f>'Table 1a'!BJ82/1000</f>
        <v>63.129216045855109</v>
      </c>
      <c r="BK9" s="118">
        <f>'Table 1a'!BK82/1000</f>
        <v>67.411978362963168</v>
      </c>
      <c r="BL9" s="118">
        <f>'Table 1a'!BL82/1000</f>
        <v>72.671184816889408</v>
      </c>
      <c r="BM9" s="118">
        <f>'Table 1a'!BM82/1000</f>
        <v>77.814820358342374</v>
      </c>
      <c r="BN9" s="118">
        <f>'Table 1a'!BN82/1000</f>
        <v>80.345367492594733</v>
      </c>
      <c r="BO9" s="118">
        <f>'Table 1a'!BO82/1000</f>
        <v>84.501883808506491</v>
      </c>
      <c r="BP9" s="118">
        <f>'Table 1a'!BP82/1000</f>
        <v>89.391276039061708</v>
      </c>
      <c r="BQ9" s="118">
        <f>'Table 1a'!BQ82/1000</f>
        <v>91.660368819799984</v>
      </c>
      <c r="BR9" s="118">
        <f>'Table 1a'!BR82/1000</f>
        <v>94.520993083800036</v>
      </c>
      <c r="BS9" s="118">
        <f>'Table 1a'!BS82/1000</f>
        <v>97.596057103989992</v>
      </c>
      <c r="BT9" s="118">
        <f>'Table 1a'!BT82/1000</f>
        <v>99.942644721931984</v>
      </c>
      <c r="BU9" s="118">
        <f>'Table 1a'!BU82/1000</f>
        <v>102.16512354262581</v>
      </c>
      <c r="BV9" s="118">
        <f>'Table 1a'!BV82/1000</f>
        <v>105.0090653535333</v>
      </c>
      <c r="BW9" s="118">
        <f>'Table 1a'!BW82/1000</f>
        <v>107.34142281354067</v>
      </c>
      <c r="BX9" s="64">
        <f>'Table 1a'!BX82/1000</f>
        <v>109.25700086887832</v>
      </c>
      <c r="BY9" s="64">
        <f>'Table 1a'!BY82/1000</f>
        <v>113.65411484078321</v>
      </c>
      <c r="BZ9" s="65">
        <f>'Table 1a'!BZ82/1000</f>
        <v>118.81276852271905</v>
      </c>
    </row>
    <row r="10" spans="1:78" x14ac:dyDescent="0.35">
      <c r="B10" s="119" t="s">
        <v>108</v>
      </c>
      <c r="D10" s="118">
        <f>'Table 1a'!D83/1000</f>
        <v>6.25E-2</v>
      </c>
      <c r="E10" s="118">
        <f>'Table 1a'!E83/1000</f>
        <v>7.5200000000000003E-2</v>
      </c>
      <c r="F10" s="118">
        <f>'Table 1a'!F83/1000</f>
        <v>8.4500000000000006E-2</v>
      </c>
      <c r="G10" s="118">
        <f>'Table 1a'!G83/1000</f>
        <v>9.459999999999999E-2</v>
      </c>
      <c r="H10" s="118">
        <f>'Table 1a'!H83/1000</f>
        <v>0.1186</v>
      </c>
      <c r="I10" s="118">
        <f>'Table 1a'!I83/1000</f>
        <v>0.12029999999999999</v>
      </c>
      <c r="J10" s="118">
        <f>'Table 1a'!J83/1000</f>
        <v>0.12540000000000001</v>
      </c>
      <c r="K10" s="118">
        <f>'Table 1a'!K83/1000</f>
        <v>0.11409999999999999</v>
      </c>
      <c r="L10" s="118">
        <f>'Table 1a'!L83/1000</f>
        <v>0.12129999999999999</v>
      </c>
      <c r="M10" s="118">
        <f>'Table 1a'!M83/1000</f>
        <v>0.1196</v>
      </c>
      <c r="N10" s="118">
        <f>'Table 1a'!N83/1000</f>
        <v>0.1318</v>
      </c>
      <c r="O10" s="118">
        <f>'Table 1a'!O83/1000</f>
        <v>0.1585</v>
      </c>
      <c r="P10" s="118">
        <f>'Table 1a'!P83/1000</f>
        <v>0.17949999999999999</v>
      </c>
      <c r="Q10" s="118">
        <f>'Table 1a'!Q83/1000</f>
        <v>0.1711</v>
      </c>
      <c r="R10" s="118">
        <f>'Table 1a'!R83/1000</f>
        <v>0.19980000000000001</v>
      </c>
      <c r="S10" s="118">
        <f>'Table 1a'!S83/1000</f>
        <v>0.21740000000000001</v>
      </c>
      <c r="T10" s="118">
        <f>'Table 1a'!T83/1000</f>
        <v>0.2233</v>
      </c>
      <c r="U10" s="118">
        <f>'Table 1a'!U83/1000</f>
        <v>0.24590000000000001</v>
      </c>
      <c r="V10" s="118">
        <f>'Table 1a'!V83/1000</f>
        <v>0.29749999999999999</v>
      </c>
      <c r="W10" s="118">
        <f>'Table 1a'!W83/1000</f>
        <v>0.38569999999999999</v>
      </c>
      <c r="X10" s="118">
        <f>'Table 1a'!X83/1000</f>
        <v>0.4289</v>
      </c>
      <c r="Y10" s="118">
        <f>'Table 1a'!Y83/1000</f>
        <v>0.47070000000000001</v>
      </c>
      <c r="Z10" s="118">
        <f>'Table 1a'!Z83/1000</f>
        <v>0.56379999999999997</v>
      </c>
      <c r="AA10" s="118">
        <f>'Table 1a'!AA83/1000</f>
        <v>0.68610000000000004</v>
      </c>
      <c r="AB10" s="118">
        <f>'Table 1a'!AB83/1000</f>
        <v>0.84529999999999994</v>
      </c>
      <c r="AC10" s="118">
        <f>'Table 1a'!AC83/1000</f>
        <v>0.97430000000000005</v>
      </c>
      <c r="AD10" s="118">
        <f>'Table 1a'!AD83/1000</f>
        <v>1.2081999999999999</v>
      </c>
      <c r="AE10" s="118">
        <f>'Table 1a'!AE83/1000</f>
        <v>1.6511</v>
      </c>
      <c r="AF10" s="118">
        <f>'Table 1a'!AF83/1000</f>
        <v>2.0819000000000001</v>
      </c>
      <c r="AG10" s="118">
        <f>'Table 1a'!AG83/1000</f>
        <v>2.5093000000000001</v>
      </c>
      <c r="AH10" s="118">
        <f>'Table 1a'!AH83/1000</f>
        <v>2.6920000000000002</v>
      </c>
      <c r="AI10" s="118">
        <f>'Table 1a'!AI83/1000</f>
        <v>2.94</v>
      </c>
      <c r="AJ10" s="118">
        <f>'Table 1a'!AJ83/1000</f>
        <v>3.83</v>
      </c>
      <c r="AK10" s="118">
        <f>'Table 1a'!AK83/1000</f>
        <v>5.8572499999999996</v>
      </c>
      <c r="AL10" s="118">
        <f>'Table 1a'!AL83/1000</f>
        <v>7.9169999999999998</v>
      </c>
      <c r="AM10" s="118">
        <f>'Table 1a'!AM83/1000</f>
        <v>9.4489999999999998</v>
      </c>
      <c r="AN10" s="118">
        <f>'Table 1a'!AN83/1000</f>
        <v>10.782999999999999</v>
      </c>
      <c r="AO10" s="118">
        <f>'Table 1a'!AO83/1000</f>
        <v>12.231999999999999</v>
      </c>
      <c r="AP10" s="118">
        <f>'Table 1a'!AP83/1000</f>
        <v>13.176</v>
      </c>
      <c r="AQ10" s="118">
        <f>'Table 1a'!AQ83/1000</f>
        <v>13.40169</v>
      </c>
      <c r="AR10" s="118">
        <f>'Table 1a'!AR83/1000</f>
        <v>13.25199351</v>
      </c>
      <c r="AS10" s="118">
        <f>'Table 1a'!AS83/1000</f>
        <v>14.200272480999999</v>
      </c>
      <c r="AT10" s="118">
        <f>'Table 1a'!AT83/1000</f>
        <v>16.797837000000005</v>
      </c>
      <c r="AU10" s="118">
        <f>'Table 1a'!AU83/1000</f>
        <v>20.295427899511736</v>
      </c>
      <c r="AV10" s="118">
        <f>'Table 1a'!AV83/1000</f>
        <v>25.526476000000002</v>
      </c>
      <c r="AW10" s="118">
        <f>'Table 1a'!AW83/1000</f>
        <v>28.829948000000002</v>
      </c>
      <c r="AX10" s="118">
        <f>'Table 1a'!AX83/1000</f>
        <v>30.339205213999996</v>
      </c>
      <c r="AY10" s="118">
        <f>'Table 1a'!AY83/1000</f>
        <v>31.886693626000003</v>
      </c>
      <c r="AZ10" s="118">
        <f>'Table 1a'!AZ83/1000</f>
        <v>32.437416757000001</v>
      </c>
      <c r="BA10" s="118">
        <f>'Table 1a'!BA83/1000</f>
        <v>31.640413748</v>
      </c>
      <c r="BB10" s="118">
        <f>'Table 1a'!BB83/1000</f>
        <v>31.212963835000004</v>
      </c>
      <c r="BC10" s="118">
        <f>'Table 1a'!BC83/1000</f>
        <v>30.726584142467686</v>
      </c>
      <c r="BD10" s="118">
        <f>'Table 1a'!BD83/1000</f>
        <v>29.666571453818168</v>
      </c>
      <c r="BE10" s="118">
        <f>'Table 1a'!BE83/1000</f>
        <v>30.917267665810108</v>
      </c>
      <c r="BF10" s="118">
        <f>'Table 1a'!BF83/1000</f>
        <v>32.294613805777573</v>
      </c>
      <c r="BG10" s="118">
        <f>'Table 1a'!BG83/1000</f>
        <v>33.353048856553258</v>
      </c>
      <c r="BH10" s="118">
        <f>'Table 1a'!BH83/1000</f>
        <v>35.027994048480409</v>
      </c>
      <c r="BI10" s="118">
        <f>'Table 1a'!BI83/1000</f>
        <v>35.716781529642006</v>
      </c>
      <c r="BJ10" s="118">
        <f>'Table 1a'!BJ83/1000</f>
        <v>37.172236532855472</v>
      </c>
      <c r="BK10" s="118">
        <f>'Table 1a'!BK83/1000</f>
        <v>38.696081911583093</v>
      </c>
      <c r="BL10" s="118">
        <f>'Table 1a'!BL83/1000</f>
        <v>40.966842600690001</v>
      </c>
      <c r="BM10" s="118">
        <f>'Table 1a'!BM83/1000</f>
        <v>46.695822820729994</v>
      </c>
      <c r="BN10" s="118">
        <f>'Table 1a'!BN83/1000</f>
        <v>48.764863047781709</v>
      </c>
      <c r="BO10" s="118">
        <f>'Table 1a'!BO83/1000</f>
        <v>49.940019439679816</v>
      </c>
      <c r="BP10" s="118">
        <f>'Table 1a'!BP83/1000</f>
        <v>51.405957286050004</v>
      </c>
      <c r="BQ10" s="118">
        <f>'Table 1a'!BQ83/1000</f>
        <v>46.170925824626167</v>
      </c>
      <c r="BR10" s="118">
        <f>'Table 1a'!BR83/1000</f>
        <v>45.840720174789986</v>
      </c>
      <c r="BS10" s="118">
        <f>'Table 1a'!BS83/1000</f>
        <v>45.408079259430004</v>
      </c>
      <c r="BT10" s="118">
        <f>'Table 1a'!BT83/1000</f>
        <v>44.931255384689997</v>
      </c>
      <c r="BU10" s="118">
        <f>'Table 1a'!BU83/1000</f>
        <v>45.110336759013023</v>
      </c>
      <c r="BV10" s="118">
        <f>'Table 1a'!BV83/1000</f>
        <v>44.798088951473453</v>
      </c>
      <c r="BW10" s="118">
        <f>'Table 1a'!BW83/1000</f>
        <v>44.474225860444321</v>
      </c>
      <c r="BX10" s="64">
        <f>'Table 1a'!BX83/1000</f>
        <v>44.293963691921846</v>
      </c>
      <c r="BY10" s="64">
        <f>'Table 1a'!BY83/1000</f>
        <v>45.002911374223366</v>
      </c>
      <c r="BZ10" s="65">
        <f>'Table 1a'!BZ83/1000</f>
        <v>45.807006967135422</v>
      </c>
    </row>
    <row r="11" spans="1:78" x14ac:dyDescent="0.35">
      <c r="B11" s="119" t="s">
        <v>109</v>
      </c>
      <c r="D11" s="118">
        <f>'Table 1a'!D84/1000</f>
        <v>0.158</v>
      </c>
      <c r="E11" s="118">
        <f>'Table 1a'!E84/1000</f>
        <v>0.16769999999999999</v>
      </c>
      <c r="F11" s="118">
        <f>'Table 1a'!F84/1000</f>
        <v>0.1701</v>
      </c>
      <c r="G11" s="118">
        <f>'Table 1a'!G84/1000</f>
        <v>0.17019999999999999</v>
      </c>
      <c r="H11" s="118">
        <f>'Table 1a'!H84/1000</f>
        <v>0.20710000000000001</v>
      </c>
      <c r="I11" s="118">
        <f>'Table 1a'!I84/1000</f>
        <v>0.22469999999999998</v>
      </c>
      <c r="J11" s="118">
        <f>'Table 1a'!J84/1000</f>
        <v>0.23350000000000001</v>
      </c>
      <c r="K11" s="118">
        <f>'Table 1a'!K84/1000</f>
        <v>0.2447</v>
      </c>
      <c r="L11" s="118">
        <f>'Table 1a'!L84/1000</f>
        <v>0.25580000000000003</v>
      </c>
      <c r="M11" s="118">
        <f>'Table 1a'!M84/1000</f>
        <v>0.26880000000000004</v>
      </c>
      <c r="N11" s="118">
        <f>'Table 1a'!N84/1000</f>
        <v>0.2974</v>
      </c>
      <c r="O11" s="118">
        <f>'Table 1a'!O84/1000</f>
        <v>0.30090000000000006</v>
      </c>
      <c r="P11" s="118">
        <f>'Table 1a'!P84/1000</f>
        <v>0.30270000000000002</v>
      </c>
      <c r="Q11" s="118">
        <f>'Table 1a'!Q84/1000</f>
        <v>0.32719999999999999</v>
      </c>
      <c r="R11" s="118">
        <f>'Table 1a'!R84/1000</f>
        <v>0.32890000000000003</v>
      </c>
      <c r="S11" s="118">
        <f>'Table 1a'!S84/1000</f>
        <v>0.35940000000000005</v>
      </c>
      <c r="T11" s="118">
        <f>'Table 1a'!T84/1000</f>
        <v>0.37030000000000002</v>
      </c>
      <c r="U11" s="118">
        <f>'Table 1a'!U84/1000</f>
        <v>0.40500000000000008</v>
      </c>
      <c r="V11" s="118">
        <f>'Table 1a'!V84/1000</f>
        <v>0.40629999999999999</v>
      </c>
      <c r="W11" s="118">
        <f>'Table 1a'!W84/1000</f>
        <v>0.42669999999999997</v>
      </c>
      <c r="X11" s="118">
        <f>'Table 1a'!X84/1000</f>
        <v>0.57429999999999992</v>
      </c>
      <c r="Y11" s="118">
        <f>'Table 1a'!Y84/1000</f>
        <v>0.62269999999999992</v>
      </c>
      <c r="Z11" s="118">
        <f>'Table 1a'!Z84/1000</f>
        <v>0.55109999999999992</v>
      </c>
      <c r="AA11" s="118">
        <f>'Table 1a'!AA84/1000</f>
        <v>0.59309999999999996</v>
      </c>
      <c r="AB11" s="118">
        <f>'Table 1a'!AB84/1000</f>
        <v>0.71209999999999996</v>
      </c>
      <c r="AC11" s="118">
        <f>'Table 1a'!AC84/1000</f>
        <v>0.67810000000000004</v>
      </c>
      <c r="AD11" s="118">
        <f>'Table 1a'!AD84/1000</f>
        <v>0.77519999999999989</v>
      </c>
      <c r="AE11" s="118">
        <f>'Table 1a'!AE84/1000</f>
        <v>1.1025</v>
      </c>
      <c r="AF11" s="118">
        <f>'Table 1a'!AF84/1000</f>
        <v>1.2310000000000001</v>
      </c>
      <c r="AG11" s="118">
        <f>'Table 1a'!AG84/1000</f>
        <v>1.7755000000000001</v>
      </c>
      <c r="AH11" s="118">
        <f>'Table 1a'!AH84/1000</f>
        <v>2.7210000000000001</v>
      </c>
      <c r="AI11" s="118">
        <f>'Table 1a'!AI84/1000</f>
        <v>3.9000599999999999</v>
      </c>
      <c r="AJ11" s="118">
        <f>'Table 1a'!AJ84/1000</f>
        <v>4.2990600000000008</v>
      </c>
      <c r="AK11" s="118">
        <f>'Table 1a'!AK84/1000</f>
        <v>4.9780600000000002</v>
      </c>
      <c r="AL11" s="118">
        <f>'Table 1a'!AL84/1000</f>
        <v>5.5010600000000007</v>
      </c>
      <c r="AM11" s="118">
        <f>'Table 1a'!AM84/1000</f>
        <v>6.0850600000000004</v>
      </c>
      <c r="AN11" s="118">
        <f>'Table 1a'!AN84/1000</f>
        <v>6.6050600000000008</v>
      </c>
      <c r="AO11" s="118">
        <f>'Table 1a'!AO84/1000</f>
        <v>7.0880600000000005</v>
      </c>
      <c r="AP11" s="118">
        <f>'Table 1a'!AP84/1000</f>
        <v>7.4840600000000004</v>
      </c>
      <c r="AQ11" s="118">
        <f>'Table 1a'!AQ84/1000</f>
        <v>7.8925679999999998</v>
      </c>
      <c r="AR11" s="118">
        <f>'Table 1a'!AR84/1000</f>
        <v>8.0315510000000021</v>
      </c>
      <c r="AS11" s="118">
        <f>'Table 1a'!AS84/1000</f>
        <v>8.4119089999999996</v>
      </c>
      <c r="AT11" s="118">
        <f>'Table 1a'!AT84/1000</f>
        <v>9.1728167156850411</v>
      </c>
      <c r="AU11" s="118">
        <f>'Table 1a'!AU84/1000</f>
        <v>10.755346568931577</v>
      </c>
      <c r="AV11" s="118">
        <f>'Table 1a'!AV84/1000</f>
        <v>12.410679000000002</v>
      </c>
      <c r="AW11" s="118">
        <f>'Table 1a'!AW84/1000</f>
        <v>14.068823</v>
      </c>
      <c r="AX11" s="118">
        <f>'Table 1a'!AX84/1000</f>
        <v>14.698889999999999</v>
      </c>
      <c r="AY11" s="118">
        <f>'Table 1a'!AY84/1000</f>
        <v>16.122347527041317</v>
      </c>
      <c r="AZ11" s="118">
        <f>'Table 1a'!AZ84/1000</f>
        <v>17.621866000000001</v>
      </c>
      <c r="BA11" s="118">
        <f>'Table 1a'!BA84/1000</f>
        <v>18.587272009000003</v>
      </c>
      <c r="BB11" s="118">
        <f>'Table 1a'!BB84/1000</f>
        <v>19.334144725038435</v>
      </c>
      <c r="BC11" s="118">
        <f>'Table 1a'!BC84/1000</f>
        <v>21.437683100000015</v>
      </c>
      <c r="BD11" s="118">
        <f>'Table 1a'!BD84/1000</f>
        <v>23.910498331296751</v>
      </c>
      <c r="BE11" s="118">
        <f>'Table 1a'!BE84/1000</f>
        <v>24.695169227916086</v>
      </c>
      <c r="BF11" s="118">
        <f>'Table 1a'!BF84/1000</f>
        <v>24.320416560955216</v>
      </c>
      <c r="BG11" s="118">
        <f>'Table 1a'!BG84/1000</f>
        <v>16.358236688028089</v>
      </c>
      <c r="BH11" s="118">
        <f>'Table 1a'!BH84/1000</f>
        <v>17.655991089</v>
      </c>
      <c r="BI11" s="118">
        <f>'Table 1a'!BI84/1000</f>
        <v>19.171410324448999</v>
      </c>
      <c r="BJ11" s="118">
        <f>'Table 1a'!BJ84/1000</f>
        <v>18.912443974729797</v>
      </c>
      <c r="BK11" s="118">
        <f>'Table 1a'!BK84/1000</f>
        <v>20.134145588311135</v>
      </c>
      <c r="BL11" s="118">
        <f>'Table 1a'!BL84/1000</f>
        <v>22.11913800687423</v>
      </c>
      <c r="BM11" s="118">
        <f>'Table 1a'!BM84/1000</f>
        <v>23.493366511449778</v>
      </c>
      <c r="BN11" s="118">
        <f>'Table 1a'!BN84/1000</f>
        <v>24.251324629427096</v>
      </c>
      <c r="BO11" s="118">
        <f>'Table 1a'!BO84/1000</f>
        <v>24.518543630379988</v>
      </c>
      <c r="BP11" s="118">
        <f>'Table 1a'!BP84/1000</f>
        <v>25.755445607450234</v>
      </c>
      <c r="BQ11" s="118">
        <f>'Table 1a'!BQ84/1000</f>
        <v>26.300891344340588</v>
      </c>
      <c r="BR11" s="118">
        <f>'Table 1a'!BR84/1000</f>
        <v>27.925510779285048</v>
      </c>
      <c r="BS11" s="118">
        <f>'Table 1a'!BS84/1000</f>
        <v>28.799973755669992</v>
      </c>
      <c r="BT11" s="118">
        <f>'Table 1a'!BT84/1000</f>
        <v>29.025916591901261</v>
      </c>
      <c r="BU11" s="118">
        <f>'Table 1a'!BU84/1000</f>
        <v>29.97483933804634</v>
      </c>
      <c r="BV11" s="118">
        <f>'Table 1a'!BV84/1000</f>
        <v>31.994628839475908</v>
      </c>
      <c r="BW11" s="118">
        <f>'Table 1a'!BW84/1000</f>
        <v>33.891940457285365</v>
      </c>
      <c r="BX11" s="64">
        <f>'Table 1a'!BX84/1000</f>
        <v>34.51439510525784</v>
      </c>
      <c r="BY11" s="64">
        <f>'Table 1a'!BY84/1000</f>
        <v>35.872712183736411</v>
      </c>
      <c r="BZ11" s="65">
        <f>'Table 1a'!BZ84/1000</f>
        <v>37.385756886562071</v>
      </c>
    </row>
    <row r="12" spans="1:78" x14ac:dyDescent="0.35">
      <c r="B12" s="88" t="s">
        <v>88</v>
      </c>
      <c r="D12" s="120">
        <f>SUM(D9:D11)</f>
        <v>0.47130000000000005</v>
      </c>
      <c r="E12" s="120">
        <f t="shared" ref="E12:BP12" si="0">SUM(E9:E11)</f>
        <v>0.5978</v>
      </c>
      <c r="F12" s="120">
        <f t="shared" si="0"/>
        <v>0.61050000000000004</v>
      </c>
      <c r="G12" s="120">
        <f t="shared" si="0"/>
        <v>0.6421</v>
      </c>
      <c r="H12" s="120">
        <f t="shared" si="0"/>
        <v>0.77520000000000011</v>
      </c>
      <c r="I12" s="120">
        <f t="shared" si="0"/>
        <v>0.81669999999999998</v>
      </c>
      <c r="J12" s="120">
        <f t="shared" si="0"/>
        <v>0.83920000000000006</v>
      </c>
      <c r="K12" s="120">
        <f t="shared" si="0"/>
        <v>0.94230000000000003</v>
      </c>
      <c r="L12" s="120">
        <f t="shared" si="0"/>
        <v>0.98079999999999989</v>
      </c>
      <c r="M12" s="120">
        <f t="shared" si="0"/>
        <v>1.0510999999999999</v>
      </c>
      <c r="N12" s="120">
        <f t="shared" si="0"/>
        <v>1.2869999999999999</v>
      </c>
      <c r="O12" s="120">
        <f t="shared" si="0"/>
        <v>1.3504</v>
      </c>
      <c r="P12" s="120">
        <f t="shared" si="0"/>
        <v>1.3897999999999999</v>
      </c>
      <c r="Q12" s="120">
        <f t="shared" si="0"/>
        <v>1.5530999999999999</v>
      </c>
      <c r="R12" s="120">
        <f t="shared" si="0"/>
        <v>1.6457999999999999</v>
      </c>
      <c r="S12" s="120">
        <f t="shared" si="0"/>
        <v>1.8905999999999996</v>
      </c>
      <c r="T12" s="120">
        <f t="shared" si="0"/>
        <v>1.9621000000000002</v>
      </c>
      <c r="U12" s="120">
        <f t="shared" si="0"/>
        <v>2.3224</v>
      </c>
      <c r="V12" s="120">
        <f t="shared" si="0"/>
        <v>2.4564999999999997</v>
      </c>
      <c r="W12" s="120">
        <f t="shared" si="0"/>
        <v>2.7896000000000001</v>
      </c>
      <c r="X12" s="120">
        <f t="shared" si="0"/>
        <v>3.1722000000000001</v>
      </c>
      <c r="Y12" s="120">
        <f t="shared" si="0"/>
        <v>3.3921000000000001</v>
      </c>
      <c r="Z12" s="120">
        <f t="shared" si="0"/>
        <v>3.6364999999999998</v>
      </c>
      <c r="AA12" s="120">
        <f t="shared" si="0"/>
        <v>4.2298</v>
      </c>
      <c r="AB12" s="120">
        <f t="shared" si="0"/>
        <v>4.8976999999999986</v>
      </c>
      <c r="AC12" s="120">
        <f t="shared" si="0"/>
        <v>5.5049989999999998</v>
      </c>
      <c r="AD12" s="120">
        <f t="shared" si="0"/>
        <v>6.9017270000000002</v>
      </c>
      <c r="AE12" s="120">
        <f t="shared" si="0"/>
        <v>9.3375790000000016</v>
      </c>
      <c r="AF12" s="120">
        <f t="shared" si="0"/>
        <v>11.114196000000002</v>
      </c>
      <c r="AG12" s="120">
        <f t="shared" si="0"/>
        <v>13.36712</v>
      </c>
      <c r="AH12" s="120">
        <f t="shared" si="0"/>
        <v>15.873000000000001</v>
      </c>
      <c r="AI12" s="120">
        <f t="shared" si="0"/>
        <v>18.777059999999999</v>
      </c>
      <c r="AJ12" s="120">
        <f t="shared" si="0"/>
        <v>22.658060000000003</v>
      </c>
      <c r="AK12" s="120">
        <f t="shared" si="0"/>
        <v>27.698309999999999</v>
      </c>
      <c r="AL12" s="120">
        <f t="shared" si="0"/>
        <v>31.628060000000005</v>
      </c>
      <c r="AM12" s="120">
        <f t="shared" si="0"/>
        <v>35.332059999999998</v>
      </c>
      <c r="AN12" s="120">
        <f t="shared" si="0"/>
        <v>38.251060000000003</v>
      </c>
      <c r="AO12" s="120">
        <f t="shared" si="0"/>
        <v>41.768059999999998</v>
      </c>
      <c r="AP12" s="120">
        <f t="shared" si="0"/>
        <v>44.917658000000003</v>
      </c>
      <c r="AQ12" s="120">
        <f t="shared" si="0"/>
        <v>46.700744</v>
      </c>
      <c r="AR12" s="120">
        <f t="shared" si="0"/>
        <v>47.317750509999996</v>
      </c>
      <c r="AS12" s="120">
        <f t="shared" si="0"/>
        <v>50.314249481000004</v>
      </c>
      <c r="AT12" s="120">
        <f t="shared" si="0"/>
        <v>56.478799715685042</v>
      </c>
      <c r="AU12" s="120">
        <f t="shared" si="0"/>
        <v>66.302888468443314</v>
      </c>
      <c r="AV12" s="120">
        <f t="shared" si="0"/>
        <v>75.257452000000001</v>
      </c>
      <c r="AW12" s="120">
        <f t="shared" si="0"/>
        <v>82.437566000000004</v>
      </c>
      <c r="AX12" s="120">
        <f t="shared" si="0"/>
        <v>84.862667213999998</v>
      </c>
      <c r="AY12" s="120">
        <f t="shared" si="0"/>
        <v>88.710819153041314</v>
      </c>
      <c r="AZ12" s="120">
        <f t="shared" si="0"/>
        <v>92.217949757</v>
      </c>
      <c r="BA12" s="120">
        <f t="shared" si="0"/>
        <v>93.347393756999992</v>
      </c>
      <c r="BB12" s="120">
        <f t="shared" si="0"/>
        <v>95.565317560038437</v>
      </c>
      <c r="BC12" s="120">
        <f t="shared" si="0"/>
        <v>99.048585242467709</v>
      </c>
      <c r="BD12" s="120">
        <f t="shared" si="0"/>
        <v>101.37384078511492</v>
      </c>
      <c r="BE12" s="120">
        <f t="shared" si="0"/>
        <v>106.70603289265553</v>
      </c>
      <c r="BF12" s="120">
        <f t="shared" si="0"/>
        <v>110.30155907634747</v>
      </c>
      <c r="BG12" s="120">
        <f t="shared" si="0"/>
        <v>105.79062308501705</v>
      </c>
      <c r="BH12" s="120">
        <f t="shared" si="0"/>
        <v>111.09252413748041</v>
      </c>
      <c r="BI12" s="120">
        <f t="shared" si="0"/>
        <v>115.80299954677368</v>
      </c>
      <c r="BJ12" s="120">
        <f t="shared" si="0"/>
        <v>119.21389655344038</v>
      </c>
      <c r="BK12" s="120">
        <f t="shared" si="0"/>
        <v>126.24220586285739</v>
      </c>
      <c r="BL12" s="120">
        <f t="shared" si="0"/>
        <v>135.75716542445363</v>
      </c>
      <c r="BM12" s="120">
        <f t="shared" si="0"/>
        <v>148.00400969052214</v>
      </c>
      <c r="BN12" s="120">
        <f t="shared" si="0"/>
        <v>153.36155516980355</v>
      </c>
      <c r="BO12" s="120">
        <f t="shared" si="0"/>
        <v>158.96044687856627</v>
      </c>
      <c r="BP12" s="120">
        <f t="shared" si="0"/>
        <v>166.55267893256195</v>
      </c>
      <c r="BQ12" s="120">
        <f t="shared" ref="BQ12:BW12" si="1">SUM(BQ9:BQ11)</f>
        <v>164.13218598876674</v>
      </c>
      <c r="BR12" s="120">
        <f t="shared" si="1"/>
        <v>168.28722403787506</v>
      </c>
      <c r="BS12" s="120">
        <f t="shared" si="1"/>
        <v>171.80411011908998</v>
      </c>
      <c r="BT12" s="120">
        <f t="shared" si="1"/>
        <v>173.89981669852324</v>
      </c>
      <c r="BU12" s="120">
        <f t="shared" si="1"/>
        <v>177.25029963968515</v>
      </c>
      <c r="BV12" s="120">
        <f t="shared" si="1"/>
        <v>181.80178314448267</v>
      </c>
      <c r="BW12" s="120">
        <f t="shared" si="1"/>
        <v>185.70758913127034</v>
      </c>
      <c r="BX12" s="63">
        <f>SUM(BX9:BX11)</f>
        <v>188.06535966605801</v>
      </c>
      <c r="BY12" s="63">
        <f>SUM(BY9:BY11)</f>
        <v>194.52973839874298</v>
      </c>
      <c r="BZ12" s="74">
        <f>SUM(BZ9:BZ11)</f>
        <v>202.00553237641654</v>
      </c>
    </row>
    <row r="13" spans="1:78" ht="51" customHeight="1" x14ac:dyDescent="0.35">
      <c r="B13" s="116" t="s">
        <v>110</v>
      </c>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64"/>
      <c r="BY13" s="64"/>
      <c r="BZ13" s="65"/>
    </row>
    <row r="14" spans="1:78" x14ac:dyDescent="0.35">
      <c r="B14" s="119" t="s">
        <v>105</v>
      </c>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7">
        <f>'Table 2a'!AH17/1000</f>
        <v>3.8212009057648627E-2</v>
      </c>
      <c r="AI14" s="117">
        <f>'Table 2a'!AI17/1000</f>
        <v>4.5189829137708332E-2</v>
      </c>
      <c r="AJ14" s="117">
        <f>'Table 2a'!AJ17/1000</f>
        <v>5.3999241405613699E-2</v>
      </c>
      <c r="AK14" s="117">
        <f>'Table 2a'!AK17/1000</f>
        <v>6.2342414539001766E-2</v>
      </c>
      <c r="AL14" s="117">
        <f>'Table 2a'!AL17/1000</f>
        <v>7.185954155132003E-2</v>
      </c>
      <c r="AM14" s="117">
        <f>'Table 2a'!AM17/1000</f>
        <v>7.86472729167699E-2</v>
      </c>
      <c r="AN14" s="117">
        <f>'Table 2a'!AN17/1000</f>
        <v>8.4034886228206235E-2</v>
      </c>
      <c r="AO14" s="117">
        <f>'Table 2a'!AO17/1000</f>
        <v>9.3675937329378026E-2</v>
      </c>
      <c r="AP14" s="117">
        <f>'Table 2a'!AP17/1000</f>
        <v>0.10099402633497175</v>
      </c>
      <c r="AQ14" s="117">
        <f>'Table 2a'!AQ17/1000</f>
        <v>0.11138888622317154</v>
      </c>
      <c r="AR14" s="117">
        <f>'Table 2a'!AR17/1000</f>
        <v>0.11974097445514689</v>
      </c>
      <c r="AS14" s="117">
        <f>'Table 2a'!AS17/1000</f>
        <v>0.13007975711499967</v>
      </c>
      <c r="AT14" s="117">
        <f>'Table 2a'!AT17/1000</f>
        <v>0.15129442329670836</v>
      </c>
      <c r="AU14" s="117">
        <f>'Table 2a'!AU17/1000</f>
        <v>0.18310452084153347</v>
      </c>
      <c r="AV14" s="117">
        <f>'Table 2a'!AV17/1000</f>
        <v>0.23344177379818212</v>
      </c>
      <c r="AW14" s="117">
        <f>'Table 2a'!AW17/1000</f>
        <v>0.32523502588180236</v>
      </c>
      <c r="AX14" s="117">
        <f>'Table 2a'!AX17/1000</f>
        <v>0.36515245224968751</v>
      </c>
      <c r="AY14" s="117">
        <f>'Table 2a'!AY17/1000</f>
        <v>0.43739160512525266</v>
      </c>
      <c r="AZ14" s="117">
        <f>'Table 2a'!AZ17/1000</f>
        <v>0.44327124191823353</v>
      </c>
      <c r="BA14" s="117">
        <f>'Table 2a'!BA17/1000</f>
        <v>0.4886237591892677</v>
      </c>
      <c r="BB14" s="117">
        <f>'Table 2a'!BB17/1000</f>
        <v>0.52858293270579093</v>
      </c>
      <c r="BC14" s="117">
        <f>'Table 2a'!BC17/1000</f>
        <v>0.56642950568822015</v>
      </c>
      <c r="BD14" s="117">
        <f>'Table 2a'!BD17/1000</f>
        <v>0.66776598548293808</v>
      </c>
      <c r="BE14" s="117">
        <f>'Table 2a'!BE17/1000</f>
        <v>0.68014794552251079</v>
      </c>
      <c r="BF14" s="117">
        <f>'Table 2a'!BF17/1000</f>
        <v>0.76279799999999887</v>
      </c>
      <c r="BG14" s="117">
        <f>'Table 2a'!BG17/1000</f>
        <v>0.79402521823565664</v>
      </c>
      <c r="BH14" s="117">
        <f>'Table 2a'!BH17/1000</f>
        <v>0.84255900000000017</v>
      </c>
      <c r="BI14" s="117">
        <f>'Table 2a'!BI17/1000</f>
        <v>0.92426479697783859</v>
      </c>
      <c r="BJ14" s="117">
        <f>'Table 2a'!BJ17/1000</f>
        <v>0.97307987379439642</v>
      </c>
      <c r="BK14" s="117">
        <f>'Table 2a'!BK17/1000</f>
        <v>1.040024715870719</v>
      </c>
      <c r="BL14" s="117">
        <f>'Table 2a'!BL17/1000</f>
        <v>1.1059393085337212</v>
      </c>
      <c r="BM14" s="117">
        <f>'Table 2a'!BM17/1000</f>
        <v>1.1923924182195147</v>
      </c>
      <c r="BN14" s="117">
        <f>'Table 2a'!BN17/1000</f>
        <v>1.2202959423261623</v>
      </c>
      <c r="BO14" s="117">
        <f>'Table 2a'!BO17/1000</f>
        <v>1.3147165739259212</v>
      </c>
      <c r="BP14" s="117">
        <f>'Table 2a'!BP17/1000</f>
        <v>1.3906353122046253</v>
      </c>
      <c r="BQ14" s="117">
        <f>'Table 2a'!BQ17/1000</f>
        <v>1.4633916564663692</v>
      </c>
      <c r="BR14" s="117">
        <f>'Table 2a'!BR17/1000</f>
        <v>1.7174043496814249</v>
      </c>
      <c r="BS14" s="117">
        <f>'Table 2a'!BS17/1000</f>
        <v>1.8350890892979177</v>
      </c>
      <c r="BT14" s="117">
        <f>'Table 2a'!BT17/1000</f>
        <v>1.8976920008984344</v>
      </c>
      <c r="BU14" s="117">
        <f>'Table 2a'!BU17/1000</f>
        <v>1.973271851121597</v>
      </c>
      <c r="BV14" s="117">
        <f>'Table 2a'!BV17/1000</f>
        <v>2.1198260473684867</v>
      </c>
      <c r="BW14" s="117">
        <f>'Table 2a'!BW17/1000</f>
        <v>2.2721657829852817</v>
      </c>
      <c r="BX14" s="58">
        <f>'Table 2a'!BX17/1000</f>
        <v>2.425894517734251</v>
      </c>
      <c r="BY14" s="58">
        <f>'Table 2a'!BY17/1000</f>
        <v>2.6159856804843442</v>
      </c>
      <c r="BZ14" s="62">
        <f>'Table 2a'!BZ17/1000</f>
        <v>2.8883819466818301</v>
      </c>
    </row>
    <row r="15" spans="1:78" x14ac:dyDescent="0.35">
      <c r="B15" s="119" t="s">
        <v>106</v>
      </c>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7">
        <f>'Table 2a'!AH79/1000</f>
        <v>4.0872273647098112</v>
      </c>
      <c r="AI15" s="117">
        <f>'Table 2a'!AI79/1000</f>
        <v>4.4339729056964119</v>
      </c>
      <c r="AJ15" s="117">
        <f>'Table 2a'!AJ79/1000</f>
        <v>5.8044348053450809</v>
      </c>
      <c r="AK15" s="117">
        <f>'Table 2a'!AK79/1000</f>
        <v>7.6697643336848849</v>
      </c>
      <c r="AL15" s="117">
        <f>'Table 2a'!AL79/1000</f>
        <v>9.0884149574401771</v>
      </c>
      <c r="AM15" s="117">
        <f>'Table 2a'!AM79/1000</f>
        <v>10.708548004269627</v>
      </c>
      <c r="AN15" s="117">
        <f>'Table 2a'!AN79/1000</f>
        <v>11.886313985398557</v>
      </c>
      <c r="AO15" s="117">
        <f>'Table 2a'!AO79/1000</f>
        <v>13.017019488817986</v>
      </c>
      <c r="AP15" s="117">
        <f>'Table 2a'!AP79/1000</f>
        <v>14.194694757319626</v>
      </c>
      <c r="AQ15" s="117">
        <f>'Table 2a'!AQ79/1000</f>
        <v>14.367511717459035</v>
      </c>
      <c r="AR15" s="117">
        <f>'Table 2a'!AR79/1000</f>
        <v>13.821885689247209</v>
      </c>
      <c r="AS15" s="117">
        <f>'Table 2a'!AS79/1000</f>
        <v>14.05693518393573</v>
      </c>
      <c r="AT15" s="117">
        <f>'Table 2a'!AT79/1000</f>
        <v>16.319359410054382</v>
      </c>
      <c r="AU15" s="117">
        <f>'Table 2a'!AU79/1000</f>
        <v>21.223094072210827</v>
      </c>
      <c r="AV15" s="117">
        <f>'Table 2a'!AV79/1000</f>
        <v>25.238697901374167</v>
      </c>
      <c r="AW15" s="117">
        <f>'Table 2a'!AW79/1000</f>
        <v>28.282290239862771</v>
      </c>
      <c r="AX15" s="117">
        <f>'Table 2a'!AX79/1000</f>
        <v>29.274234871308582</v>
      </c>
      <c r="AY15" s="117">
        <f>'Table 2a'!AY79/1000</f>
        <v>30.689238521149569</v>
      </c>
      <c r="AZ15" s="117">
        <f>'Table 2a'!AZ79/1000</f>
        <v>31.142787199387286</v>
      </c>
      <c r="BA15" s="117">
        <f>'Table 2a'!BA79/1000</f>
        <v>30.118971854383787</v>
      </c>
      <c r="BB15" s="117">
        <f>'Table 2a'!BB79/1000</f>
        <v>29.936464944798306</v>
      </c>
      <c r="BC15" s="117">
        <f>'Table 2a'!BC79/1000</f>
        <v>29.598920484797166</v>
      </c>
      <c r="BD15" s="117">
        <f>'Table 2a'!BD79/1000</f>
        <v>29.680475521105301</v>
      </c>
      <c r="BE15" s="117">
        <f>'Table 2a'!BE79/1000</f>
        <v>30.370904637060207</v>
      </c>
      <c r="BF15" s="117">
        <f>'Table 2a'!BF79/1000</f>
        <v>31.767564711638776</v>
      </c>
      <c r="BG15" s="117">
        <f>'Table 2a'!BG79/1000</f>
        <v>32.949344465398681</v>
      </c>
      <c r="BH15" s="117">
        <f>'Table 2a'!BH79/1000</f>
        <v>33.970896257800078</v>
      </c>
      <c r="BI15" s="117">
        <f>'Table 2a'!BI79/1000</f>
        <v>34.999728367404188</v>
      </c>
      <c r="BJ15" s="117">
        <f>'Table 2a'!BJ79/1000</f>
        <v>36.307526404963731</v>
      </c>
      <c r="BK15" s="117">
        <f>'Table 2a'!BK79/1000</f>
        <v>38.263329337690422</v>
      </c>
      <c r="BL15" s="117">
        <f>'Table 2a'!BL79/1000</f>
        <v>40.742530283141413</v>
      </c>
      <c r="BM15" s="117">
        <f>'Table 2a'!BM79/1000</f>
        <v>46.870899391809679</v>
      </c>
      <c r="BN15" s="117">
        <f>'Table 2a'!BN79/1000</f>
        <v>48.524116056627939</v>
      </c>
      <c r="BO15" s="117">
        <f>'Table 2a'!BO79/1000</f>
        <v>50.302962045437845</v>
      </c>
      <c r="BP15" s="117">
        <f>'Table 2a'!BP79/1000</f>
        <v>52.228012503016231</v>
      </c>
      <c r="BQ15" s="117">
        <f>'Table 2a'!BQ79/1000</f>
        <v>51.810043229267251</v>
      </c>
      <c r="BR15" s="117">
        <f>'Table 2a'!BR79/1000</f>
        <v>52.336540697534218</v>
      </c>
      <c r="BS15" s="117">
        <f>'Table 2a'!BS79/1000</f>
        <v>53.514660660047028</v>
      </c>
      <c r="BT15" s="117">
        <f>'Table 2a'!BT79/1000</f>
        <v>53.941308926997174</v>
      </c>
      <c r="BU15" s="117">
        <f>'Table 2a'!BU79/1000</f>
        <v>55.468128401366776</v>
      </c>
      <c r="BV15" s="117">
        <f>'Table 2a'!BV79/1000</f>
        <v>57.595276721368805</v>
      </c>
      <c r="BW15" s="117">
        <f>'Table 2a'!BW79/1000</f>
        <v>59.392703002550377</v>
      </c>
      <c r="BX15" s="58">
        <f>'Table 2a'!BX79/1000</f>
        <v>60.017772229993398</v>
      </c>
      <c r="BY15" s="58">
        <f>'Table 2a'!BY79/1000</f>
        <v>61.499271445735594</v>
      </c>
      <c r="BZ15" s="62">
        <f>'Table 2a'!BZ79/1000</f>
        <v>62.960412442143095</v>
      </c>
    </row>
    <row r="16" spans="1:78" x14ac:dyDescent="0.35">
      <c r="B16" s="119" t="s">
        <v>95</v>
      </c>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7">
        <f>'Table 2a'!AH129/1000</f>
        <v>8.9100543624361954</v>
      </c>
      <c r="AI16" s="117">
        <f>'Table 2a'!AI129/1000</f>
        <v>10.30681680916588</v>
      </c>
      <c r="AJ16" s="117">
        <f>'Table 2a'!AJ129/1000</f>
        <v>12.313740307095463</v>
      </c>
      <c r="AK16" s="117">
        <f>'Table 2a'!AK129/1000</f>
        <v>14.493238721276105</v>
      </c>
      <c r="AL16" s="117">
        <f>'Table 2a'!AL129/1000</f>
        <v>16.239318895258503</v>
      </c>
      <c r="AM16" s="117">
        <f>'Table 2a'!AM129/1000</f>
        <v>17.595902157313606</v>
      </c>
      <c r="AN16" s="117">
        <f>'Table 2a'!AN129/1000</f>
        <v>18.637940530623233</v>
      </c>
      <c r="AO16" s="117">
        <f>'Table 2a'!AO129/1000</f>
        <v>20.344244861138339</v>
      </c>
      <c r="AP16" s="117">
        <f>'Table 2a'!AP129/1000</f>
        <v>21.827393655278737</v>
      </c>
      <c r="AQ16" s="117">
        <f>'Table 2a'!AQ129/1000</f>
        <v>23.018209763317806</v>
      </c>
      <c r="AR16" s="117">
        <f>'Table 2a'!AR129/1000</f>
        <v>24.111016892964305</v>
      </c>
      <c r="AS16" s="117">
        <f>'Table 2a'!AS129/1000</f>
        <v>26.101131256615957</v>
      </c>
      <c r="AT16" s="117">
        <f>'Table 2a'!AT129/1000</f>
        <v>28.882238575136881</v>
      </c>
      <c r="AU16" s="117">
        <f>'Table 2a'!AU129/1000</f>
        <v>32.769179029366185</v>
      </c>
      <c r="AV16" s="117">
        <f>'Table 2a'!AV129/1000</f>
        <v>35.520090726400312</v>
      </c>
      <c r="AW16" s="117">
        <f>'Table 2a'!AW129/1000</f>
        <v>38.027385195152178</v>
      </c>
      <c r="AX16" s="117">
        <f>'Table 2a'!AX129/1000</f>
        <v>39.174223848013305</v>
      </c>
      <c r="AY16" s="117">
        <f>'Table 2a'!AY129/1000</f>
        <v>41.009677420196041</v>
      </c>
      <c r="AZ16" s="117">
        <f>'Table 2a'!AZ129/1000</f>
        <v>43.344847705346645</v>
      </c>
      <c r="BA16" s="117">
        <f>'Table 2a'!BA129/1000</f>
        <v>45.296793622831608</v>
      </c>
      <c r="BB16" s="117">
        <f>'Table 2a'!BB129/1000</f>
        <v>47.433782529303187</v>
      </c>
      <c r="BC16" s="117">
        <f>'Table 2a'!BC129/1000</f>
        <v>50.591433705644626</v>
      </c>
      <c r="BD16" s="117">
        <f>'Table 2a'!BD129/1000</f>
        <v>53.270351131481974</v>
      </c>
      <c r="BE16" s="117">
        <f>'Table 2a'!BE129/1000</f>
        <v>57.415151294864764</v>
      </c>
      <c r="BF16" s="117">
        <f>'Table 2a'!BF129/1000</f>
        <v>60.917041156778012</v>
      </c>
      <c r="BG16" s="117">
        <f>'Table 2a'!BG129/1000</f>
        <v>64.096181623095063</v>
      </c>
      <c r="BH16" s="117">
        <f>'Table 2a'!BH129/1000</f>
        <v>68.865767916761982</v>
      </c>
      <c r="BI16" s="117">
        <f>'Table 2a'!BI129/1000</f>
        <v>73.094220242091581</v>
      </c>
      <c r="BJ16" s="117">
        <f>'Table 2a'!BJ129/1000</f>
        <v>75.442196958720331</v>
      </c>
      <c r="BK16" s="117">
        <f>'Table 2a'!BK129/1000</f>
        <v>80.664915636812808</v>
      </c>
      <c r="BL16" s="117">
        <f>'Table 2a'!BL129/1000</f>
        <v>87.690903575046477</v>
      </c>
      <c r="BM16" s="117">
        <f>'Table 2a'!BM129/1000</f>
        <v>93.817217961027325</v>
      </c>
      <c r="BN16" s="117">
        <f>'Table 2a'!BN129/1000</f>
        <v>97.481017197801009</v>
      </c>
      <c r="BO16" s="117">
        <f>'Table 2a'!BO129/1000</f>
        <v>101.38614626106553</v>
      </c>
      <c r="BP16" s="117">
        <f>'Table 2a'!BP129/1000</f>
        <v>107.13380979268361</v>
      </c>
      <c r="BQ16" s="117">
        <f>'Table 2a'!BQ129/1000</f>
        <v>110.08018108297058</v>
      </c>
      <c r="BR16" s="117">
        <f>'Table 2a'!BR129/1000</f>
        <v>113.50184827687684</v>
      </c>
      <c r="BS16" s="117">
        <f>'Table 2a'!BS129/1000</f>
        <v>115.7523857855327</v>
      </c>
      <c r="BT16" s="117">
        <f>'Table 2a'!BT129/1000</f>
        <v>117.37409040150446</v>
      </c>
      <c r="BU16" s="117">
        <f>'Table 2a'!BU129/1000</f>
        <v>119.1112915851775</v>
      </c>
      <c r="BV16" s="117">
        <f>'Table 2a'!BV129/1000</f>
        <v>121.58599898922191</v>
      </c>
      <c r="BW16" s="117">
        <f>'Table 2a'!BW129/1000</f>
        <v>123.77021743943334</v>
      </c>
      <c r="BX16" s="58">
        <f>'Table 2a'!BX129/1000</f>
        <v>125.60178610255352</v>
      </c>
      <c r="BY16" s="58">
        <f>'Table 2a'!BY129/1000</f>
        <v>130.39840406598515</v>
      </c>
      <c r="BZ16" s="62">
        <f>'Table 2a'!BZ129/1000</f>
        <v>136.1439294870851</v>
      </c>
    </row>
    <row r="17" spans="2:78" ht="26.25" customHeight="1" x14ac:dyDescent="0.35">
      <c r="B17" s="88" t="s">
        <v>88</v>
      </c>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20">
        <f>SUM(AH14:AH16)</f>
        <v>13.035493736203655</v>
      </c>
      <c r="AI17" s="120">
        <f t="shared" ref="AI17:BU17" si="2">SUM(AI14:AI16)</f>
        <v>14.785979544</v>
      </c>
      <c r="AJ17" s="120">
        <f t="shared" si="2"/>
        <v>18.17217435384616</v>
      </c>
      <c r="AK17" s="120">
        <f t="shared" si="2"/>
        <v>22.225345469499992</v>
      </c>
      <c r="AL17" s="120">
        <f t="shared" si="2"/>
        <v>25.399593394249997</v>
      </c>
      <c r="AM17" s="120">
        <f t="shared" si="2"/>
        <v>28.383097434500002</v>
      </c>
      <c r="AN17" s="120">
        <f t="shared" si="2"/>
        <v>30.608289402249994</v>
      </c>
      <c r="AO17" s="120">
        <f t="shared" si="2"/>
        <v>33.454940287285702</v>
      </c>
      <c r="AP17" s="120">
        <f t="shared" si="2"/>
        <v>36.123082438933338</v>
      </c>
      <c r="AQ17" s="120">
        <f t="shared" si="2"/>
        <v>37.497110367000012</v>
      </c>
      <c r="AR17" s="120">
        <f t="shared" si="2"/>
        <v>38.052643556666659</v>
      </c>
      <c r="AS17" s="120">
        <f t="shared" si="2"/>
        <v>40.288146197666691</v>
      </c>
      <c r="AT17" s="120">
        <f t="shared" si="2"/>
        <v>45.352892408487975</v>
      </c>
      <c r="AU17" s="120">
        <f t="shared" si="2"/>
        <v>54.175377622418544</v>
      </c>
      <c r="AV17" s="120">
        <f t="shared" si="2"/>
        <v>60.992230401572662</v>
      </c>
      <c r="AW17" s="120">
        <f t="shared" si="2"/>
        <v>66.634910460896748</v>
      </c>
      <c r="AX17" s="120">
        <f t="shared" si="2"/>
        <v>68.81361117157158</v>
      </c>
      <c r="AY17" s="120">
        <f t="shared" si="2"/>
        <v>72.13630754647086</v>
      </c>
      <c r="AZ17" s="120">
        <f t="shared" si="2"/>
        <v>74.930906146652163</v>
      </c>
      <c r="BA17" s="120">
        <f t="shared" si="2"/>
        <v>75.904389236404654</v>
      </c>
      <c r="BB17" s="120">
        <f t="shared" si="2"/>
        <v>77.898830406807292</v>
      </c>
      <c r="BC17" s="120">
        <f t="shared" si="2"/>
        <v>80.756783696130015</v>
      </c>
      <c r="BD17" s="120">
        <f t="shared" si="2"/>
        <v>83.618592638070211</v>
      </c>
      <c r="BE17" s="120">
        <f t="shared" si="2"/>
        <v>88.466203877447484</v>
      </c>
      <c r="BF17" s="120">
        <f t="shared" si="2"/>
        <v>93.447403868416785</v>
      </c>
      <c r="BG17" s="120">
        <f t="shared" si="2"/>
        <v>97.839551306729405</v>
      </c>
      <c r="BH17" s="120">
        <f t="shared" si="2"/>
        <v>103.67922317456205</v>
      </c>
      <c r="BI17" s="120">
        <f t="shared" si="2"/>
        <v>109.01821340647361</v>
      </c>
      <c r="BJ17" s="120">
        <f t="shared" si="2"/>
        <v>112.72280323747846</v>
      </c>
      <c r="BK17" s="120">
        <f t="shared" si="2"/>
        <v>119.96826969037394</v>
      </c>
      <c r="BL17" s="120">
        <f t="shared" si="2"/>
        <v>129.53937316672162</v>
      </c>
      <c r="BM17" s="120">
        <f t="shared" si="2"/>
        <v>141.88050977105652</v>
      </c>
      <c r="BN17" s="120">
        <f t="shared" si="2"/>
        <v>147.2254291967551</v>
      </c>
      <c r="BO17" s="120">
        <f t="shared" si="2"/>
        <v>153.00382488042931</v>
      </c>
      <c r="BP17" s="120">
        <f t="shared" si="2"/>
        <v>160.75245760790446</v>
      </c>
      <c r="BQ17" s="120">
        <f t="shared" si="2"/>
        <v>163.35361596870422</v>
      </c>
      <c r="BR17" s="120">
        <f t="shared" si="2"/>
        <v>167.55579332409249</v>
      </c>
      <c r="BS17" s="120">
        <f t="shared" si="2"/>
        <v>171.10213553487765</v>
      </c>
      <c r="BT17" s="120">
        <f t="shared" si="2"/>
        <v>173.21309132940007</v>
      </c>
      <c r="BU17" s="120">
        <f t="shared" si="2"/>
        <v>176.55269183766586</v>
      </c>
      <c r="BV17" s="120">
        <f>SUM(BV14:BV16)</f>
        <v>181.3011017579592</v>
      </c>
      <c r="BW17" s="120">
        <f>SUM(BW14:BW16)</f>
        <v>185.43508622496898</v>
      </c>
      <c r="BX17" s="63">
        <f>SUM(BX14:BX16)</f>
        <v>188.04545285028115</v>
      </c>
      <c r="BY17" s="63">
        <f>SUM(BY14:BY16)</f>
        <v>194.51366119220509</v>
      </c>
      <c r="BZ17" s="74">
        <f>SUM(BZ14:BZ16)</f>
        <v>201.99272387591003</v>
      </c>
    </row>
    <row r="18" spans="2:78" ht="16" thickBot="1" x14ac:dyDescent="0.4">
      <c r="B18" s="98"/>
      <c r="C18" s="98"/>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100"/>
    </row>
    <row r="19" spans="2:78" x14ac:dyDescent="0.35">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64"/>
      <c r="BY19" s="64"/>
      <c r="BZ19" s="65"/>
    </row>
    <row r="20" spans="2:78" ht="31" x14ac:dyDescent="0.35">
      <c r="B20" s="116" t="s">
        <v>111</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64"/>
      <c r="BY20" s="64"/>
      <c r="BZ20" s="65"/>
    </row>
    <row r="21" spans="2:78" x14ac:dyDescent="0.35">
      <c r="B21" s="119" t="s">
        <v>105</v>
      </c>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v>10.063672416679939</v>
      </c>
      <c r="AI21" s="118">
        <v>12.854401762331076</v>
      </c>
      <c r="AJ21" s="118">
        <v>11.754421400741725</v>
      </c>
      <c r="AK21" s="118">
        <v>12.571537417622254</v>
      </c>
      <c r="AL21" s="118">
        <v>13.19505529207642</v>
      </c>
      <c r="AM21" s="118">
        <v>13.939829041100943</v>
      </c>
      <c r="AN21" s="118">
        <v>14.328366942201528</v>
      </c>
      <c r="AO21" s="118">
        <v>14.456100655805523</v>
      </c>
      <c r="AP21" s="118">
        <v>14.250937387851973</v>
      </c>
      <c r="AQ21" s="118">
        <v>13.867351780049438</v>
      </c>
      <c r="AR21" s="118">
        <v>13.200927856118142</v>
      </c>
      <c r="AS21" s="118">
        <v>12.608911630852793</v>
      </c>
      <c r="AT21" s="118">
        <v>12.251333494412082</v>
      </c>
      <c r="AU21" s="118">
        <v>13.641575859846709</v>
      </c>
      <c r="AV21" s="118">
        <v>15.305943690114287</v>
      </c>
      <c r="AW21" s="118">
        <v>16.365750675503971</v>
      </c>
      <c r="AX21" s="118">
        <v>16.388030342864599</v>
      </c>
      <c r="AY21" s="118">
        <v>16.512107171164882</v>
      </c>
      <c r="AZ21" s="118">
        <v>16.476134871743113</v>
      </c>
      <c r="BA21" s="118">
        <v>16.548863599343502</v>
      </c>
      <c r="BB21" s="118">
        <v>16.711496184308285</v>
      </c>
      <c r="BC21" s="118">
        <v>18.117969996680159</v>
      </c>
      <c r="BD21" s="118">
        <v>17.887456808592002</v>
      </c>
      <c r="BE21" s="118">
        <v>18.38197361619553</v>
      </c>
      <c r="BF21" s="118">
        <v>18.741743836725195</v>
      </c>
      <c r="BG21" s="118">
        <v>6.4511661096063477</v>
      </c>
      <c r="BH21" s="118">
        <v>5.5716633584812136</v>
      </c>
      <c r="BI21" s="118">
        <v>4.4249895157899601</v>
      </c>
      <c r="BJ21" s="118">
        <v>3.7483748918208732</v>
      </c>
      <c r="BK21" s="118">
        <v>3.3469559403681877</v>
      </c>
      <c r="BL21" s="118">
        <v>3.0085417580638398</v>
      </c>
      <c r="BM21" s="118">
        <v>2.3955886024126953</v>
      </c>
      <c r="BN21" s="118">
        <v>2.1072106164242097</v>
      </c>
      <c r="BO21" s="118">
        <v>1.9789605309520679</v>
      </c>
      <c r="BP21" s="118">
        <v>1.8477053549882347</v>
      </c>
      <c r="BQ21" s="118">
        <v>1.7655701877494527</v>
      </c>
      <c r="BR21" s="118">
        <v>1.9545683653871422</v>
      </c>
      <c r="BS21" s="118">
        <v>2.0243584064397657</v>
      </c>
      <c r="BT21" s="118">
        <v>2.0235852584025742</v>
      </c>
      <c r="BU21" s="118">
        <v>2.0464674971348269</v>
      </c>
      <c r="BV21" s="118">
        <v>2.1525074338919161</v>
      </c>
      <c r="BW21" s="118">
        <v>2.2621443182431316</v>
      </c>
      <c r="BX21" s="64">
        <v>2.3686478940702291</v>
      </c>
      <c r="BY21" s="64">
        <v>2.505491090876605</v>
      </c>
      <c r="BZ21" s="65">
        <v>2.7118181526882439</v>
      </c>
    </row>
    <row r="22" spans="2:78" x14ac:dyDescent="0.35">
      <c r="B22" s="119" t="s">
        <v>106</v>
      </c>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v>20.643181907468055</v>
      </c>
      <c r="AI22" s="118">
        <v>19.361034194150569</v>
      </c>
      <c r="AJ22" s="118">
        <v>21.210021848160178</v>
      </c>
      <c r="AK22" s="118">
        <v>25.411715054842862</v>
      </c>
      <c r="AL22" s="118">
        <v>28.046880335147229</v>
      </c>
      <c r="AM22" s="118">
        <v>31.459210605778839</v>
      </c>
      <c r="AN22" s="118">
        <v>32.973988067731987</v>
      </c>
      <c r="AO22" s="118">
        <v>34.165979445307627</v>
      </c>
      <c r="AP22" s="118">
        <v>35.830912103336779</v>
      </c>
      <c r="AQ22" s="118">
        <v>34.477751915694398</v>
      </c>
      <c r="AR22" s="118">
        <v>30.985619507841921</v>
      </c>
      <c r="AS22" s="118">
        <v>29.623619280198614</v>
      </c>
      <c r="AT22" s="118">
        <v>31.90508970246939</v>
      </c>
      <c r="AU22" s="118">
        <v>38.304613938067575</v>
      </c>
      <c r="AV22" s="118">
        <v>44.814173224337736</v>
      </c>
      <c r="AW22" s="118">
        <v>49.169395514762577</v>
      </c>
      <c r="AX22" s="118">
        <v>50.543277290635011</v>
      </c>
      <c r="AY22" s="118">
        <v>51.703478930003634</v>
      </c>
      <c r="AZ22" s="118">
        <v>51.004122178215177</v>
      </c>
      <c r="BA22" s="118">
        <v>49.397791369387157</v>
      </c>
      <c r="BB22" s="118">
        <v>48.566353579114633</v>
      </c>
      <c r="BC22" s="118">
        <v>47.401832974870246</v>
      </c>
      <c r="BD22" s="118">
        <v>45.114328206499827</v>
      </c>
      <c r="BE22" s="118">
        <v>45.488725012404089</v>
      </c>
      <c r="BF22" s="118">
        <v>45.732173177421878</v>
      </c>
      <c r="BG22" s="118">
        <v>46.513276995299073</v>
      </c>
      <c r="BH22" s="118">
        <v>46.653692816923247</v>
      </c>
      <c r="BI22" s="118">
        <v>47.034803153722578</v>
      </c>
      <c r="BJ22" s="118">
        <v>47.229181083427747</v>
      </c>
      <c r="BK22" s="118">
        <v>48.493651916230675</v>
      </c>
      <c r="BL22" s="118">
        <v>50.283680725763759</v>
      </c>
      <c r="BM22" s="118">
        <v>57.105245091414545</v>
      </c>
      <c r="BN22" s="118">
        <v>58.180434765932233</v>
      </c>
      <c r="BO22" s="118">
        <v>59.39233201425786</v>
      </c>
      <c r="BP22" s="118">
        <v>60.389442917588262</v>
      </c>
      <c r="BQ22" s="118">
        <v>55.928191337446407</v>
      </c>
      <c r="BR22" s="118">
        <v>55.689249585518844</v>
      </c>
      <c r="BS22" s="118">
        <v>56.561409387895495</v>
      </c>
      <c r="BT22" s="118">
        <v>55.780424885326418</v>
      </c>
      <c r="BU22" s="118">
        <v>56.309771133130504</v>
      </c>
      <c r="BV22" s="118">
        <v>57.595276721368805</v>
      </c>
      <c r="BW22" s="118">
        <v>58.474429437448016</v>
      </c>
      <c r="BX22" s="64">
        <v>58.124495988921801</v>
      </c>
      <c r="BY22" s="64">
        <v>58.541867469213429</v>
      </c>
      <c r="BZ22" s="65">
        <v>58.850734713679678</v>
      </c>
    </row>
    <row r="23" spans="2:78" x14ac:dyDescent="0.35">
      <c r="B23" s="119" t="s">
        <v>95</v>
      </c>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v>43.930289520287026</v>
      </c>
      <c r="AI23" s="118">
        <v>43.320522090889447</v>
      </c>
      <c r="AJ23" s="118">
        <v>43.532629414832371</v>
      </c>
      <c r="AK23" s="118">
        <v>46.637264935110089</v>
      </c>
      <c r="AL23" s="118">
        <v>48.816915877764174</v>
      </c>
      <c r="AM23" s="118">
        <v>50.645945645676044</v>
      </c>
      <c r="AN23" s="118">
        <v>51.031804846895625</v>
      </c>
      <c r="AO23" s="118">
        <v>52.998908378660872</v>
      </c>
      <c r="AP23" s="118">
        <v>54.857697582161471</v>
      </c>
      <c r="AQ23" s="118">
        <v>55.017798430301418</v>
      </c>
      <c r="AR23" s="118">
        <v>54.153436163778622</v>
      </c>
      <c r="AS23" s="118">
        <v>54.894547016814514</v>
      </c>
      <c r="AT23" s="118">
        <v>56.6422965684649</v>
      </c>
      <c r="AU23" s="118">
        <v>59.979339018973903</v>
      </c>
      <c r="AV23" s="118">
        <v>63.816572125310145</v>
      </c>
      <c r="AW23" s="118">
        <v>67.117044121081079</v>
      </c>
      <c r="AX23" s="118">
        <v>68.032010636162099</v>
      </c>
      <c r="AY23" s="118">
        <v>68.707117503114972</v>
      </c>
      <c r="AZ23" s="118">
        <v>69.892156185890016</v>
      </c>
      <c r="BA23" s="118">
        <v>72.086437030132572</v>
      </c>
      <c r="BB23" s="118">
        <v>74.043907272300316</v>
      </c>
      <c r="BC23" s="118">
        <v>78.24636776477162</v>
      </c>
      <c r="BD23" s="118">
        <v>81.151781457698391</v>
      </c>
      <c r="BE23" s="118">
        <v>86.024001821638834</v>
      </c>
      <c r="BF23" s="118">
        <v>86.928761214095175</v>
      </c>
      <c r="BG23" s="118">
        <v>89.136163036396837</v>
      </c>
      <c r="BH23" s="118">
        <v>92.95606133435102</v>
      </c>
      <c r="BI23" s="118">
        <v>96.027190782027006</v>
      </c>
      <c r="BJ23" s="118">
        <v>96.242724178268006</v>
      </c>
      <c r="BK23" s="118">
        <v>100.28235109205816</v>
      </c>
      <c r="BL23" s="118">
        <v>106.14969483189833</v>
      </c>
      <c r="BM23" s="118">
        <v>111.83517748593563</v>
      </c>
      <c r="BN23" s="118">
        <v>114.06485932499476</v>
      </c>
      <c r="BO23" s="118">
        <v>116.78083731535759</v>
      </c>
      <c r="BP23" s="118">
        <v>120.62478537275105</v>
      </c>
      <c r="BQ23" s="118">
        <v>119.48455623825198</v>
      </c>
      <c r="BR23" s="118">
        <v>121.42398241559576</v>
      </c>
      <c r="BS23" s="118">
        <v>122.99966107906134</v>
      </c>
      <c r="BT23" s="118">
        <v>122.02487899301822</v>
      </c>
      <c r="BU23" s="118">
        <v>121.5835591175083</v>
      </c>
      <c r="BV23" s="118">
        <v>122.0539989892219</v>
      </c>
      <c r="BW23" s="118">
        <v>122.09978100978822</v>
      </c>
      <c r="BX23" s="64">
        <v>121.6396450795103</v>
      </c>
      <c r="BY23" s="64">
        <v>124.12774833867036</v>
      </c>
      <c r="BZ23" s="65">
        <v>127.25727113819448</v>
      </c>
    </row>
    <row r="24" spans="2:78" ht="26.25" customHeight="1" x14ac:dyDescent="0.35">
      <c r="B24" s="119" t="s">
        <v>107</v>
      </c>
      <c r="D24" s="118">
        <v>7.999102501670925</v>
      </c>
      <c r="E24" s="118">
        <v>11.036321534676777</v>
      </c>
      <c r="F24" s="118">
        <v>10.797481486894872</v>
      </c>
      <c r="G24" s="118">
        <v>10.666267360930217</v>
      </c>
      <c r="H24" s="118">
        <v>11.64841394251247</v>
      </c>
      <c r="I24" s="118">
        <v>11.974244812639453</v>
      </c>
      <c r="J24" s="118">
        <v>11.948707203393077</v>
      </c>
      <c r="K24" s="118">
        <v>13.957764084105808</v>
      </c>
      <c r="L24" s="118">
        <v>13.584729549760784</v>
      </c>
      <c r="M24" s="118">
        <v>14.245286281823937</v>
      </c>
      <c r="N24" s="118">
        <v>17.988081499619195</v>
      </c>
      <c r="O24" s="118">
        <v>18.596513332126282</v>
      </c>
      <c r="P24" s="118">
        <v>18.557013798817287</v>
      </c>
      <c r="Q24" s="118">
        <v>20.874246559024801</v>
      </c>
      <c r="R24" s="118">
        <v>21.436116647599462</v>
      </c>
      <c r="S24" s="118">
        <v>24.818570275738878</v>
      </c>
      <c r="T24" s="118">
        <v>24.684644461769626</v>
      </c>
      <c r="U24" s="118">
        <v>28.630876464650544</v>
      </c>
      <c r="V24" s="118">
        <v>28.588445768928434</v>
      </c>
      <c r="W24" s="118">
        <v>31.376157991745245</v>
      </c>
      <c r="X24" s="118">
        <v>32.749666513387346</v>
      </c>
      <c r="Y24" s="118">
        <v>32.521213105727249</v>
      </c>
      <c r="Z24" s="118">
        <v>32.463081744533888</v>
      </c>
      <c r="AA24" s="118">
        <v>35.322573653509927</v>
      </c>
      <c r="AB24" s="118">
        <v>36.842586007914193</v>
      </c>
      <c r="AC24" s="118">
        <v>39.045619350613229</v>
      </c>
      <c r="AD24" s="118">
        <v>41.484877803156117</v>
      </c>
      <c r="AE24" s="118">
        <v>44.615701792418953</v>
      </c>
      <c r="AF24" s="118">
        <v>46.406535316809659</v>
      </c>
      <c r="AG24" s="118">
        <v>47.485310807438758</v>
      </c>
      <c r="AH24" s="118">
        <v>49.18443423504003</v>
      </c>
      <c r="AI24" s="118">
        <v>48.019909997170416</v>
      </c>
      <c r="AJ24" s="118">
        <v>49.05212400052762</v>
      </c>
      <c r="AK24" s="118">
        <v>51.517792422856878</v>
      </c>
      <c r="AL24" s="118">
        <v>51.851795080249261</v>
      </c>
      <c r="AM24" s="118">
        <v>53.817938122544227</v>
      </c>
      <c r="AN24" s="118">
        <v>53.633692166779866</v>
      </c>
      <c r="AO24" s="118">
        <v>54.615606982799001</v>
      </c>
      <c r="AP24" s="118">
        <v>56.67217438646081</v>
      </c>
      <c r="AQ24" s="118">
        <v>56.232254582169794</v>
      </c>
      <c r="AR24" s="118">
        <v>54.106616684085388</v>
      </c>
      <c r="AS24" s="118">
        <v>53.476320230416839</v>
      </c>
      <c r="AT24" s="118">
        <v>54.448431529968346</v>
      </c>
      <c r="AU24" s="118">
        <v>59.508893089041372</v>
      </c>
      <c r="AV24" s="118">
        <v>61.46041250719685</v>
      </c>
      <c r="AW24" s="118">
        <v>63.622787686639874</v>
      </c>
      <c r="AX24" s="118">
        <v>63.335935131937006</v>
      </c>
      <c r="AY24" s="118">
        <v>62.822072194452112</v>
      </c>
      <c r="AZ24" s="118">
        <v>62.801632869276737</v>
      </c>
      <c r="BA24" s="118">
        <v>63.761251190602074</v>
      </c>
      <c r="BB24" s="118">
        <v>65.630671635042162</v>
      </c>
      <c r="BC24" s="118">
        <v>68.051238187236976</v>
      </c>
      <c r="BD24" s="118">
        <v>67.966991801546953</v>
      </c>
      <c r="BE24" s="118">
        <v>71.773442040428009</v>
      </c>
      <c r="BF24" s="118">
        <v>73.691471811263568</v>
      </c>
      <c r="BG24" s="118">
        <v>75.327166284808698</v>
      </c>
      <c r="BH24" s="118">
        <v>76.331279287522349</v>
      </c>
      <c r="BI24" s="118">
        <v>77.581248061676007</v>
      </c>
      <c r="BJ24" s="118">
        <v>77.959878343347839</v>
      </c>
      <c r="BK24" s="118">
        <v>81.232021787524644</v>
      </c>
      <c r="BL24" s="118">
        <v>85.349697782679343</v>
      </c>
      <c r="BM24" s="118">
        <v>90.081890070049738</v>
      </c>
      <c r="BN24" s="118">
        <v>91.342423128509751</v>
      </c>
      <c r="BO24" s="118">
        <v>94.704002620324076</v>
      </c>
      <c r="BP24" s="118">
        <v>98.144693272359447</v>
      </c>
      <c r="BQ24" s="118">
        <v>98.94604068808809</v>
      </c>
      <c r="BR24" s="118">
        <v>100.576062245605</v>
      </c>
      <c r="BS24" s="118">
        <v>103.15249078323041</v>
      </c>
      <c r="BT24" s="118">
        <v>103.35016516372352</v>
      </c>
      <c r="BU24" s="118">
        <v>103.71532067650413</v>
      </c>
      <c r="BV24" s="118">
        <v>105.0090653535333</v>
      </c>
      <c r="BW24" s="118">
        <v>105.68181168242381</v>
      </c>
      <c r="BX24" s="64">
        <v>105.8104603487953</v>
      </c>
      <c r="BY24" s="64">
        <v>108.18866584802858</v>
      </c>
      <c r="BZ24" s="65">
        <v>111.05738431039991</v>
      </c>
    </row>
    <row r="25" spans="2:78" x14ac:dyDescent="0.35">
      <c r="B25" s="119" t="s">
        <v>108</v>
      </c>
      <c r="D25" s="118">
        <v>1.9933967557991739</v>
      </c>
      <c r="E25" s="118">
        <v>2.3384936021631266</v>
      </c>
      <c r="F25" s="118">
        <v>2.5636054668238741</v>
      </c>
      <c r="G25" s="118">
        <v>2.6743410875801708</v>
      </c>
      <c r="H25" s="118">
        <v>3.0734191180911656</v>
      </c>
      <c r="I25" s="118">
        <v>3.0538512846311767</v>
      </c>
      <c r="J25" s="118">
        <v>3.1196499756516594</v>
      </c>
      <c r="K25" s="118">
        <v>2.7293588380402274</v>
      </c>
      <c r="L25" s="118">
        <v>2.7295472824018274</v>
      </c>
      <c r="M25" s="118">
        <v>2.5709012212255065</v>
      </c>
      <c r="N25" s="118">
        <v>2.7638483814989625</v>
      </c>
      <c r="O25" s="118">
        <v>3.3081339653670208</v>
      </c>
      <c r="P25" s="118">
        <v>3.6701013407753447</v>
      </c>
      <c r="Q25" s="118">
        <v>3.3860291868118542</v>
      </c>
      <c r="R25" s="118">
        <v>3.8339773576137972</v>
      </c>
      <c r="S25" s="118">
        <v>4.1068329867145943</v>
      </c>
      <c r="T25" s="118">
        <v>4.027826896830951</v>
      </c>
      <c r="U25" s="118">
        <v>4.2119847577969303</v>
      </c>
      <c r="V25" s="118">
        <v>4.852548990846242</v>
      </c>
      <c r="W25" s="118">
        <v>6.1206676802630691</v>
      </c>
      <c r="X25" s="118">
        <v>6.4759483483595348</v>
      </c>
      <c r="Y25" s="118">
        <v>6.6593009130664358</v>
      </c>
      <c r="Z25" s="118">
        <v>7.2583619477983055</v>
      </c>
      <c r="AA25" s="118">
        <v>8.2135219222101146</v>
      </c>
      <c r="AB25" s="118">
        <v>9.3234254266053558</v>
      </c>
      <c r="AC25" s="118">
        <v>9.8744112567392754</v>
      </c>
      <c r="AD25" s="118">
        <v>10.190869651768418</v>
      </c>
      <c r="AE25" s="118">
        <v>11.188520684750502</v>
      </c>
      <c r="AF25" s="118">
        <v>12.384322537699637</v>
      </c>
      <c r="AG25" s="118">
        <v>13.119433185475307</v>
      </c>
      <c r="AH25" s="118">
        <v>12.658173705614509</v>
      </c>
      <c r="AI25" s="118">
        <v>11.826969539388543</v>
      </c>
      <c r="AJ25" s="118">
        <v>12.930665215914432</v>
      </c>
      <c r="AK25" s="118">
        <v>17.894359821430257</v>
      </c>
      <c r="AL25" s="118">
        <v>22.543144516767345</v>
      </c>
      <c r="AM25" s="118">
        <v>25.685710542475022</v>
      </c>
      <c r="AN25" s="118">
        <v>27.720466981468977</v>
      </c>
      <c r="AO25" s="118">
        <v>29.760250561902943</v>
      </c>
      <c r="AP25" s="118">
        <v>30.782626116403097</v>
      </c>
      <c r="AQ25" s="118">
        <v>29.662002211219569</v>
      </c>
      <c r="AR25" s="118">
        <v>27.541478820039966</v>
      </c>
      <c r="AS25" s="118">
        <v>27.412333207511139</v>
      </c>
      <c r="AT25" s="118">
        <v>29.979398870913663</v>
      </c>
      <c r="AU25" s="118">
        <v>34.260596373550577</v>
      </c>
      <c r="AV25" s="118">
        <v>42.037922281675854</v>
      </c>
      <c r="AW25" s="118">
        <v>46.390934792546602</v>
      </c>
      <c r="AX25" s="118">
        <v>48.250661259797809</v>
      </c>
      <c r="AY25" s="118">
        <v>49.216232495173749</v>
      </c>
      <c r="AZ25" s="118">
        <v>48.320378307996293</v>
      </c>
      <c r="BA25" s="118">
        <v>46.786781783420416</v>
      </c>
      <c r="BB25" s="118">
        <v>45.504426446892438</v>
      </c>
      <c r="BC25" s="118">
        <v>44.598752532973762</v>
      </c>
      <c r="BD25" s="118">
        <v>42.18585432856262</v>
      </c>
      <c r="BE25" s="118">
        <v>43.430858123724953</v>
      </c>
      <c r="BF25" s="118">
        <v>44.328394480418268</v>
      </c>
      <c r="BG25" s="118">
        <v>44.800647930467981</v>
      </c>
      <c r="BH25" s="118">
        <v>45.776382055990631</v>
      </c>
      <c r="BI25" s="118">
        <v>45.488980311575411</v>
      </c>
      <c r="BJ25" s="118">
        <v>45.9049425823154</v>
      </c>
      <c r="BK25" s="118">
        <v>46.629116149193905</v>
      </c>
      <c r="BL25" s="118">
        <v>48.114085987309601</v>
      </c>
      <c r="BM25" s="118">
        <v>54.057157218850456</v>
      </c>
      <c r="BN25" s="118">
        <v>55.439422250758263</v>
      </c>
      <c r="BO25" s="118">
        <v>55.969399955535302</v>
      </c>
      <c r="BP25" s="118">
        <v>56.439757141477159</v>
      </c>
      <c r="BQ25" s="118">
        <v>49.840845766521831</v>
      </c>
      <c r="BR25" s="118">
        <v>48.777303065314804</v>
      </c>
      <c r="BS25" s="118">
        <v>47.993296207670838</v>
      </c>
      <c r="BT25" s="118">
        <v>46.463175733852914</v>
      </c>
      <c r="BU25" s="118">
        <v>45.794816083534485</v>
      </c>
      <c r="BV25" s="118">
        <v>44.798088951473453</v>
      </c>
      <c r="BW25" s="118">
        <v>43.786607619963092</v>
      </c>
      <c r="BX25" s="64">
        <v>42.896699082375164</v>
      </c>
      <c r="BY25" s="64">
        <v>42.838791606225179</v>
      </c>
      <c r="BZ25" s="65">
        <v>42.817000564089739</v>
      </c>
    </row>
    <row r="26" spans="2:78" x14ac:dyDescent="0.35">
      <c r="B26" s="119" t="s">
        <v>109</v>
      </c>
      <c r="D26" s="118">
        <v>5.0393069986603116</v>
      </c>
      <c r="E26" s="118">
        <v>5.2149651207813337</v>
      </c>
      <c r="F26" s="118">
        <v>5.1605833125058096</v>
      </c>
      <c r="G26" s="118">
        <v>4.8115523584159101</v>
      </c>
      <c r="H26" s="118">
        <v>5.3668220856381144</v>
      </c>
      <c r="I26" s="118">
        <v>5.7040763396228211</v>
      </c>
      <c r="J26" s="118">
        <v>5.8089176181392537</v>
      </c>
      <c r="K26" s="118">
        <v>5.8534102337286908</v>
      </c>
      <c r="L26" s="118">
        <v>5.7561269154030308</v>
      </c>
      <c r="M26" s="118">
        <v>5.778078998874717</v>
      </c>
      <c r="N26" s="118">
        <v>6.2364833737313461</v>
      </c>
      <c r="O26" s="118">
        <v>6.2802366572803576</v>
      </c>
      <c r="P26" s="118">
        <v>6.1890789741097318</v>
      </c>
      <c r="Q26" s="118">
        <v>6.4752118639674965</v>
      </c>
      <c r="R26" s="118">
        <v>6.311287051647537</v>
      </c>
      <c r="S26" s="118">
        <v>6.7893089945962517</v>
      </c>
      <c r="T26" s="118">
        <v>6.6793743837729576</v>
      </c>
      <c r="U26" s="118">
        <v>6.9371851439925054</v>
      </c>
      <c r="V26" s="118">
        <v>6.6271954789271534</v>
      </c>
      <c r="W26" s="118">
        <v>6.7712960828837216</v>
      </c>
      <c r="X26" s="118">
        <v>8.6713386254671967</v>
      </c>
      <c r="Y26" s="118">
        <v>8.8097443776640514</v>
      </c>
      <c r="Z26" s="118">
        <v>7.0948621309536106</v>
      </c>
      <c r="AA26" s="118">
        <v>7.1001892611322228</v>
      </c>
      <c r="AB26" s="118">
        <v>7.8542662324448997</v>
      </c>
      <c r="AC26" s="118">
        <v>6.8724605082571104</v>
      </c>
      <c r="AD26" s="118">
        <v>6.5386212167280888</v>
      </c>
      <c r="AE26" s="118">
        <v>7.4709854369435105</v>
      </c>
      <c r="AF26" s="118">
        <v>7.3226865093944253</v>
      </c>
      <c r="AG26" s="118">
        <v>9.2828891008693297</v>
      </c>
      <c r="AH26" s="118">
        <v>12.794535903780488</v>
      </c>
      <c r="AI26" s="118">
        <v>15.689078510812136</v>
      </c>
      <c r="AJ26" s="118">
        <v>14.514283447292197</v>
      </c>
      <c r="AK26" s="118">
        <v>15.208365163288081</v>
      </c>
      <c r="AL26" s="118">
        <v>15.663911907971226</v>
      </c>
      <c r="AM26" s="118">
        <v>16.541336627536573</v>
      </c>
      <c r="AN26" s="118">
        <v>16.980000708580313</v>
      </c>
      <c r="AO26" s="118">
        <v>17.24513093507209</v>
      </c>
      <c r="AP26" s="118">
        <v>17.484746570486323</v>
      </c>
      <c r="AQ26" s="118">
        <v>17.468645332655868</v>
      </c>
      <c r="AR26" s="118">
        <v>16.691888023613352</v>
      </c>
      <c r="AS26" s="118">
        <v>16.238424489937913</v>
      </c>
      <c r="AT26" s="118">
        <v>16.370889364464368</v>
      </c>
      <c r="AU26" s="118">
        <v>18.156039354296233</v>
      </c>
      <c r="AV26" s="118">
        <v>20.438354250889414</v>
      </c>
      <c r="AW26" s="118">
        <v>22.63846783216119</v>
      </c>
      <c r="AX26" s="118">
        <v>23.376721877926961</v>
      </c>
      <c r="AY26" s="118">
        <v>24.884398914657634</v>
      </c>
      <c r="AZ26" s="118">
        <v>26.25040205857529</v>
      </c>
      <c r="BA26" s="118">
        <v>27.485059024840709</v>
      </c>
      <c r="BB26" s="118">
        <v>28.186658953788672</v>
      </c>
      <c r="BC26" s="118">
        <v>31.116180016111269</v>
      </c>
      <c r="BD26" s="118">
        <v>34.000720342680644</v>
      </c>
      <c r="BE26" s="118">
        <v>34.690400286085527</v>
      </c>
      <c r="BF26" s="118">
        <v>33.382811936560415</v>
      </c>
      <c r="BG26" s="118">
        <v>21.972791926025607</v>
      </c>
      <c r="BH26" s="118">
        <v>23.073756166242493</v>
      </c>
      <c r="BI26" s="118">
        <v>24.416755078288126</v>
      </c>
      <c r="BJ26" s="118">
        <v>23.355459227853387</v>
      </c>
      <c r="BK26" s="118">
        <v>24.261821011938498</v>
      </c>
      <c r="BL26" s="118">
        <v>25.978133545737052</v>
      </c>
      <c r="BM26" s="118">
        <v>27.196963890862719</v>
      </c>
      <c r="BN26" s="118">
        <v>27.570659328083199</v>
      </c>
      <c r="BO26" s="118">
        <v>27.478727284708047</v>
      </c>
      <c r="BP26" s="118">
        <v>28.277483231490887</v>
      </c>
      <c r="BQ26" s="118">
        <v>28.391431308838001</v>
      </c>
      <c r="BR26" s="118">
        <v>29.714435055581944</v>
      </c>
      <c r="BS26" s="118">
        <v>30.439641882495401</v>
      </c>
      <c r="BT26" s="118">
        <v>30.015548239170798</v>
      </c>
      <c r="BU26" s="118">
        <v>30.429660987735001</v>
      </c>
      <c r="BV26" s="118">
        <v>31.994628839475908</v>
      </c>
      <c r="BW26" s="118">
        <v>33.367935463092529</v>
      </c>
      <c r="BX26" s="64">
        <v>33.425629531331943</v>
      </c>
      <c r="BY26" s="64">
        <v>34.147649444506619</v>
      </c>
      <c r="BZ26" s="65">
        <v>34.945439130072764</v>
      </c>
    </row>
    <row r="27" spans="2:78" x14ac:dyDescent="0.35">
      <c r="B27" s="88" t="s">
        <v>88</v>
      </c>
      <c r="D27" s="120">
        <f>SUM(D24:D26)</f>
        <v>15.031806256130411</v>
      </c>
      <c r="E27" s="120">
        <f t="shared" ref="E27:BP27" si="3">SUM(E24:E26)</f>
        <v>18.589780257621236</v>
      </c>
      <c r="F27" s="120">
        <f t="shared" si="3"/>
        <v>18.521670266224557</v>
      </c>
      <c r="G27" s="120">
        <f t="shared" si="3"/>
        <v>18.152160806926297</v>
      </c>
      <c r="H27" s="120">
        <f t="shared" si="3"/>
        <v>20.088655146241749</v>
      </c>
      <c r="I27" s="120">
        <f t="shared" si="3"/>
        <v>20.73217243689345</v>
      </c>
      <c r="J27" s="120">
        <f t="shared" si="3"/>
        <v>20.87727479718399</v>
      </c>
      <c r="K27" s="120">
        <f t="shared" si="3"/>
        <v>22.540533155874726</v>
      </c>
      <c r="L27" s="120">
        <f t="shared" si="3"/>
        <v>22.070403747565642</v>
      </c>
      <c r="M27" s="120">
        <f t="shared" si="3"/>
        <v>22.59426650192416</v>
      </c>
      <c r="N27" s="120">
        <f t="shared" si="3"/>
        <v>26.988413254849505</v>
      </c>
      <c r="O27" s="120">
        <f t="shared" si="3"/>
        <v>28.18488395477366</v>
      </c>
      <c r="P27" s="120">
        <f t="shared" si="3"/>
        <v>28.416194113702367</v>
      </c>
      <c r="Q27" s="120">
        <f t="shared" si="3"/>
        <v>30.735487609804153</v>
      </c>
      <c r="R27" s="120">
        <f t="shared" si="3"/>
        <v>31.581381056860796</v>
      </c>
      <c r="S27" s="120">
        <f t="shared" si="3"/>
        <v>35.714712257049726</v>
      </c>
      <c r="T27" s="120">
        <f t="shared" si="3"/>
        <v>35.391845742373533</v>
      </c>
      <c r="U27" s="120">
        <f t="shared" si="3"/>
        <v>39.780046366439983</v>
      </c>
      <c r="V27" s="120">
        <f t="shared" si="3"/>
        <v>40.068190238701831</v>
      </c>
      <c r="W27" s="120">
        <f t="shared" si="3"/>
        <v>44.268121754892036</v>
      </c>
      <c r="X27" s="120">
        <f t="shared" si="3"/>
        <v>47.896953487214077</v>
      </c>
      <c r="Y27" s="120">
        <f t="shared" si="3"/>
        <v>47.99025839645774</v>
      </c>
      <c r="Z27" s="120">
        <f t="shared" si="3"/>
        <v>46.816305823285802</v>
      </c>
      <c r="AA27" s="120">
        <f t="shared" si="3"/>
        <v>50.636284836852262</v>
      </c>
      <c r="AB27" s="120">
        <f t="shared" si="3"/>
        <v>54.020277666964446</v>
      </c>
      <c r="AC27" s="120">
        <f t="shared" si="3"/>
        <v>55.792491115609614</v>
      </c>
      <c r="AD27" s="120">
        <f t="shared" si="3"/>
        <v>58.214368671652622</v>
      </c>
      <c r="AE27" s="120">
        <f t="shared" si="3"/>
        <v>63.275207914112961</v>
      </c>
      <c r="AF27" s="120">
        <f t="shared" si="3"/>
        <v>66.113544363903728</v>
      </c>
      <c r="AG27" s="120">
        <f t="shared" si="3"/>
        <v>69.887633093783393</v>
      </c>
      <c r="AH27" s="120">
        <f t="shared" si="3"/>
        <v>74.63714384443503</v>
      </c>
      <c r="AI27" s="120">
        <f t="shared" si="3"/>
        <v>75.535958047371096</v>
      </c>
      <c r="AJ27" s="120">
        <f t="shared" si="3"/>
        <v>76.497072663734244</v>
      </c>
      <c r="AK27" s="120">
        <f t="shared" si="3"/>
        <v>84.620517407575221</v>
      </c>
      <c r="AL27" s="120">
        <f t="shared" si="3"/>
        <v>90.058851504987828</v>
      </c>
      <c r="AM27" s="120">
        <f t="shared" si="3"/>
        <v>96.044985292555822</v>
      </c>
      <c r="AN27" s="120">
        <f t="shared" si="3"/>
        <v>98.33415985682916</v>
      </c>
      <c r="AO27" s="120">
        <f t="shared" si="3"/>
        <v>101.62098847977404</v>
      </c>
      <c r="AP27" s="120">
        <f t="shared" si="3"/>
        <v>104.93954707335023</v>
      </c>
      <c r="AQ27" s="120">
        <f t="shared" si="3"/>
        <v>103.36290212604523</v>
      </c>
      <c r="AR27" s="120">
        <f t="shared" si="3"/>
        <v>98.339983527738696</v>
      </c>
      <c r="AS27" s="120">
        <f t="shared" si="3"/>
        <v>97.127077927865898</v>
      </c>
      <c r="AT27" s="120">
        <f t="shared" si="3"/>
        <v>100.79871976534639</v>
      </c>
      <c r="AU27" s="120">
        <f t="shared" si="3"/>
        <v>111.92552881688817</v>
      </c>
      <c r="AV27" s="120">
        <f t="shared" si="3"/>
        <v>123.93668903976213</v>
      </c>
      <c r="AW27" s="120">
        <f t="shared" si="3"/>
        <v>132.65219031134765</v>
      </c>
      <c r="AX27" s="120">
        <f t="shared" si="3"/>
        <v>134.96331826966178</v>
      </c>
      <c r="AY27" s="120">
        <f t="shared" si="3"/>
        <v>136.9227036042835</v>
      </c>
      <c r="AZ27" s="120">
        <f t="shared" si="3"/>
        <v>137.37241323584834</v>
      </c>
      <c r="BA27" s="120">
        <f t="shared" si="3"/>
        <v>138.0330919988632</v>
      </c>
      <c r="BB27" s="120">
        <f t="shared" si="3"/>
        <v>139.32175703572327</v>
      </c>
      <c r="BC27" s="120">
        <f t="shared" si="3"/>
        <v>143.76617073632201</v>
      </c>
      <c r="BD27" s="120">
        <f t="shared" si="3"/>
        <v>144.1535664727902</v>
      </c>
      <c r="BE27" s="120">
        <f t="shared" si="3"/>
        <v>149.89470045023847</v>
      </c>
      <c r="BF27" s="120">
        <f t="shared" si="3"/>
        <v>151.40267822824225</v>
      </c>
      <c r="BG27" s="120">
        <f t="shared" si="3"/>
        <v>142.10060614130231</v>
      </c>
      <c r="BH27" s="120">
        <f t="shared" si="3"/>
        <v>145.18141750975548</v>
      </c>
      <c r="BI27" s="120">
        <f t="shared" si="3"/>
        <v>147.48698345153954</v>
      </c>
      <c r="BJ27" s="120">
        <f t="shared" si="3"/>
        <v>147.22028015351663</v>
      </c>
      <c r="BK27" s="120">
        <f t="shared" si="3"/>
        <v>152.12295894865704</v>
      </c>
      <c r="BL27" s="120">
        <f t="shared" si="3"/>
        <v>159.44191731572599</v>
      </c>
      <c r="BM27" s="120">
        <f t="shared" si="3"/>
        <v>171.33601117976292</v>
      </c>
      <c r="BN27" s="120">
        <f t="shared" si="3"/>
        <v>174.35250470735122</v>
      </c>
      <c r="BO27" s="120">
        <f t="shared" si="3"/>
        <v>178.15212986056741</v>
      </c>
      <c r="BP27" s="120">
        <f t="shared" si="3"/>
        <v>182.8619336453275</v>
      </c>
      <c r="BQ27" s="120">
        <f t="shared" ref="BQ27:BW27" si="4">SUM(BQ24:BQ26)</f>
        <v>177.17831776344792</v>
      </c>
      <c r="BR27" s="120">
        <f t="shared" si="4"/>
        <v>179.06780036650173</v>
      </c>
      <c r="BS27" s="120">
        <f t="shared" si="4"/>
        <v>181.58542887339664</v>
      </c>
      <c r="BT27" s="120">
        <f t="shared" si="4"/>
        <v>179.82888913674725</v>
      </c>
      <c r="BU27" s="120">
        <f t="shared" si="4"/>
        <v>179.93979774777361</v>
      </c>
      <c r="BV27" s="120">
        <f t="shared" si="4"/>
        <v>181.80178314448267</v>
      </c>
      <c r="BW27" s="120">
        <f t="shared" si="4"/>
        <v>182.83635476547943</v>
      </c>
      <c r="BX27" s="63">
        <f>SUM(BX24:BX26)</f>
        <v>182.13278896250239</v>
      </c>
      <c r="BY27" s="63">
        <f>SUM(BY24:BY26)</f>
        <v>185.17510689876036</v>
      </c>
      <c r="BZ27" s="74">
        <f>SUM(BZ24:BZ26)</f>
        <v>188.81982400456241</v>
      </c>
    </row>
    <row r="28" spans="2:78" ht="51" customHeight="1" x14ac:dyDescent="0.35">
      <c r="B28" s="116" t="s">
        <v>112</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64"/>
      <c r="BY28" s="64"/>
      <c r="BZ28" s="65"/>
    </row>
    <row r="29" spans="2:78" x14ac:dyDescent="0.35">
      <c r="B29" s="119" t="s">
        <v>105</v>
      </c>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v>0.17967839832549451</v>
      </c>
      <c r="AI29" s="118">
        <v>0.18178868459246572</v>
      </c>
      <c r="AJ29" s="118">
        <v>0.18230968995544006</v>
      </c>
      <c r="AK29" s="118">
        <v>0.19046098389135904</v>
      </c>
      <c r="AL29" s="118">
        <v>0.20461538841733679</v>
      </c>
      <c r="AM29" s="118">
        <v>0.21379099239021979</v>
      </c>
      <c r="AN29" s="118">
        <v>0.21603322720768739</v>
      </c>
      <c r="AO29" s="118">
        <v>0.22791198222231912</v>
      </c>
      <c r="AP29" s="118">
        <v>0.23594879725710408</v>
      </c>
      <c r="AQ29" s="118">
        <v>0.2465373687540153</v>
      </c>
      <c r="AR29" s="118">
        <v>0.24885640861194283</v>
      </c>
      <c r="AS29" s="118">
        <v>0.25110712842725547</v>
      </c>
      <c r="AT29" s="118">
        <v>0.27001785187919558</v>
      </c>
      <c r="AU29" s="118">
        <v>0.30909769992457653</v>
      </c>
      <c r="AV29" s="118">
        <v>0.38444034124508741</v>
      </c>
      <c r="AW29" s="118">
        <v>0.52334318736665431</v>
      </c>
      <c r="AX29" s="118">
        <v>0.58072870259481846</v>
      </c>
      <c r="AY29" s="118">
        <v>0.67510188361859547</v>
      </c>
      <c r="AZ29" s="118">
        <v>0.66031873817208819</v>
      </c>
      <c r="BA29" s="118">
        <v>0.72252952750429478</v>
      </c>
      <c r="BB29" s="118">
        <v>0.77060490985550634</v>
      </c>
      <c r="BC29" s="118">
        <v>0.82215612495137436</v>
      </c>
      <c r="BD29" s="118">
        <v>0.94956299999158478</v>
      </c>
      <c r="BE29" s="118">
        <v>0.9554340067960585</v>
      </c>
      <c r="BF29" s="118">
        <v>1.0470356095983016</v>
      </c>
      <c r="BG29" s="118">
        <v>1.0665544971040706</v>
      </c>
      <c r="BH29" s="118">
        <v>1.101099384547447</v>
      </c>
      <c r="BI29" s="118">
        <v>1.1771459059801952</v>
      </c>
      <c r="BJ29" s="118">
        <v>1.2016811443416024</v>
      </c>
      <c r="BK29" s="118">
        <v>1.2532388520671329</v>
      </c>
      <c r="BL29" s="118">
        <v>1.2988860163375382</v>
      </c>
      <c r="BM29" s="118">
        <v>1.3803663909235711</v>
      </c>
      <c r="BN29" s="118">
        <v>1.3873206605997952</v>
      </c>
      <c r="BO29" s="118">
        <v>1.4734455168386444</v>
      </c>
      <c r="BP29" s="118">
        <v>1.5268097986474092</v>
      </c>
      <c r="BQ29" s="118">
        <v>1.5797100998796303</v>
      </c>
      <c r="BR29" s="118">
        <v>1.8274222597438614</v>
      </c>
      <c r="BS29" s="118">
        <v>1.9395661667818678</v>
      </c>
      <c r="BT29" s="118">
        <v>1.9623933533919278</v>
      </c>
      <c r="BU29" s="118">
        <v>2.0032131878703869</v>
      </c>
      <c r="BV29" s="118">
        <v>2.1198260473684867</v>
      </c>
      <c r="BW29" s="118">
        <v>2.2370357136574737</v>
      </c>
      <c r="BX29" s="64">
        <v>2.3493690439767159</v>
      </c>
      <c r="BY29" s="64">
        <v>2.4901870121079908</v>
      </c>
      <c r="BZ29" s="65">
        <v>2.6998457141963415</v>
      </c>
    </row>
    <row r="30" spans="2:78" x14ac:dyDescent="0.35">
      <c r="B30" s="119" t="s">
        <v>106</v>
      </c>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v>19.218734753654459</v>
      </c>
      <c r="AI30" s="118">
        <v>17.836892004811418</v>
      </c>
      <c r="AJ30" s="118">
        <v>19.596658808229424</v>
      </c>
      <c r="AK30" s="118">
        <v>23.431733788472343</v>
      </c>
      <c r="AL30" s="118">
        <v>25.878672706065917</v>
      </c>
      <c r="AM30" s="118">
        <v>29.109605711489916</v>
      </c>
      <c r="AN30" s="118">
        <v>30.556818544339574</v>
      </c>
      <c r="AO30" s="118">
        <v>31.670189793688447</v>
      </c>
      <c r="AP30" s="118">
        <v>33.162566905816426</v>
      </c>
      <c r="AQ30" s="118">
        <v>31.799658426138269</v>
      </c>
      <c r="AR30" s="118">
        <v>28.725879746028905</v>
      </c>
      <c r="AS30" s="118">
        <v>27.135633605200898</v>
      </c>
      <c r="AT30" s="118">
        <v>29.125451394237157</v>
      </c>
      <c r="AU30" s="118">
        <v>35.826584362057318</v>
      </c>
      <c r="AV30" s="118">
        <v>41.563998918952329</v>
      </c>
      <c r="AW30" s="118">
        <v>45.509686049428566</v>
      </c>
      <c r="AX30" s="118">
        <v>46.556960884508406</v>
      </c>
      <c r="AY30" s="118">
        <v>47.367993554689889</v>
      </c>
      <c r="AZ30" s="118">
        <v>46.391834168332018</v>
      </c>
      <c r="BA30" s="118">
        <v>44.537020751857568</v>
      </c>
      <c r="BB30" s="118">
        <v>43.643457710767834</v>
      </c>
      <c r="BC30" s="118">
        <v>42.961981189446327</v>
      </c>
      <c r="BD30" s="118">
        <v>42.205625907427496</v>
      </c>
      <c r="BE30" s="118">
        <v>42.663357727435844</v>
      </c>
      <c r="BF30" s="118">
        <v>43.604953714226106</v>
      </c>
      <c r="BG30" s="118">
        <v>44.258382113214324</v>
      </c>
      <c r="BH30" s="118">
        <v>44.394912358646494</v>
      </c>
      <c r="BI30" s="118">
        <v>44.575739650394368</v>
      </c>
      <c r="BJ30" s="118">
        <v>44.837090000022371</v>
      </c>
      <c r="BK30" s="118">
        <v>46.107645523872954</v>
      </c>
      <c r="BL30" s="118">
        <v>47.850639222819048</v>
      </c>
      <c r="BM30" s="118">
        <v>54.259833628783859</v>
      </c>
      <c r="BN30" s="118">
        <v>55.16572366403004</v>
      </c>
      <c r="BO30" s="118">
        <v>56.376161508504083</v>
      </c>
      <c r="BP30" s="118">
        <v>57.342310060476073</v>
      </c>
      <c r="BQ30" s="118">
        <v>55.928191337446407</v>
      </c>
      <c r="BR30" s="118">
        <v>55.689249585518844</v>
      </c>
      <c r="BS30" s="118">
        <v>56.561409387895495</v>
      </c>
      <c r="BT30" s="118">
        <v>55.780424885326418</v>
      </c>
      <c r="BU30" s="118">
        <v>56.309771133130504</v>
      </c>
      <c r="BV30" s="118">
        <v>57.595276721368805</v>
      </c>
      <c r="BW30" s="118">
        <v>58.474429437448016</v>
      </c>
      <c r="BX30" s="64">
        <v>58.124495988921801</v>
      </c>
      <c r="BY30" s="64">
        <v>58.541867469213429</v>
      </c>
      <c r="BZ30" s="65">
        <v>58.850734713679678</v>
      </c>
    </row>
    <row r="31" spans="2:78" x14ac:dyDescent="0.35">
      <c r="B31" s="119" t="s">
        <v>95</v>
      </c>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v>41.896365470351292</v>
      </c>
      <c r="AI31" s="118">
        <v>41.462043690497509</v>
      </c>
      <c r="AJ31" s="118">
        <v>41.573068790277496</v>
      </c>
      <c r="AK31" s="118">
        <v>44.277985173315187</v>
      </c>
      <c r="AL31" s="118">
        <v>46.240408325083123</v>
      </c>
      <c r="AM31" s="118">
        <v>47.83186046634237</v>
      </c>
      <c r="AN31" s="118">
        <v>47.913606146872276</v>
      </c>
      <c r="AO31" s="118">
        <v>49.497206062801126</v>
      </c>
      <c r="AP31" s="118">
        <v>50.994573314055444</v>
      </c>
      <c r="AQ31" s="118">
        <v>50.946275350187079</v>
      </c>
      <c r="AR31" s="118">
        <v>50.109672977586769</v>
      </c>
      <c r="AS31" s="118">
        <v>50.385857599329299</v>
      </c>
      <c r="AT31" s="118">
        <v>51.546645590674409</v>
      </c>
      <c r="AU31" s="118">
        <v>55.31746469088943</v>
      </c>
      <c r="AV31" s="118">
        <v>58.495767821398125</v>
      </c>
      <c r="AW31" s="118">
        <v>61.19074328262252</v>
      </c>
      <c r="AX31" s="118">
        <v>62.301638809370012</v>
      </c>
      <c r="AY31" s="118">
        <v>63.29730646073368</v>
      </c>
      <c r="AZ31" s="118">
        <v>64.56862624157192</v>
      </c>
      <c r="BA31" s="118">
        <v>66.980514717637433</v>
      </c>
      <c r="BB31" s="118">
        <v>69.152262489800435</v>
      </c>
      <c r="BC31" s="118">
        <v>73.432009938517851</v>
      </c>
      <c r="BD31" s="118">
        <v>75.750420852047995</v>
      </c>
      <c r="BE31" s="118">
        <v>80.653611340856386</v>
      </c>
      <c r="BF31" s="118">
        <v>83.61625400500786</v>
      </c>
      <c r="BG31" s="118">
        <v>86.095591408561958</v>
      </c>
      <c r="BH31" s="118">
        <v>89.99732323734473</v>
      </c>
      <c r="BI31" s="118">
        <v>93.092977672778218</v>
      </c>
      <c r="BJ31" s="118">
        <v>93.165492386038977</v>
      </c>
      <c r="BK31" s="118">
        <v>97.201926773572723</v>
      </c>
      <c r="BL31" s="118">
        <v>102.98981827912698</v>
      </c>
      <c r="BM31" s="118">
        <v>108.60697584502127</v>
      </c>
      <c r="BN31" s="118">
        <v>110.82346870464875</v>
      </c>
      <c r="BO31" s="118">
        <v>113.62674331534778</v>
      </c>
      <c r="BP31" s="118">
        <v>117.62462028853479</v>
      </c>
      <c r="BQ31" s="118">
        <v>118.82996126494835</v>
      </c>
      <c r="BR31" s="118">
        <v>120.77284193539536</v>
      </c>
      <c r="BS31" s="118">
        <v>122.34251323449159</v>
      </c>
      <c r="BT31" s="118">
        <v>121.37593179256028</v>
      </c>
      <c r="BU31" s="118">
        <v>120.91862050942481</v>
      </c>
      <c r="BV31" s="118">
        <v>121.58599898922191</v>
      </c>
      <c r="BW31" s="118">
        <v>121.85659988919787</v>
      </c>
      <c r="BX31" s="64">
        <v>121.6396450795103</v>
      </c>
      <c r="BY31" s="64">
        <v>124.12774833867036</v>
      </c>
      <c r="BZ31" s="65">
        <v>127.25727113819448</v>
      </c>
    </row>
    <row r="32" spans="2:78" x14ac:dyDescent="0.35">
      <c r="B32" s="88" t="s">
        <v>88</v>
      </c>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20">
        <f t="shared" ref="AH32:BW32" si="5">SUM(AH29:AH31)</f>
        <v>61.294778622331251</v>
      </c>
      <c r="AI32" s="120">
        <f t="shared" si="5"/>
        <v>59.480724379901389</v>
      </c>
      <c r="AJ32" s="120">
        <f t="shared" si="5"/>
        <v>61.352037288462355</v>
      </c>
      <c r="AK32" s="120">
        <f t="shared" si="5"/>
        <v>67.900179945678886</v>
      </c>
      <c r="AL32" s="120">
        <f t="shared" si="5"/>
        <v>72.323696419566375</v>
      </c>
      <c r="AM32" s="120">
        <f t="shared" si="5"/>
        <v>77.155257170222512</v>
      </c>
      <c r="AN32" s="120">
        <f t="shared" si="5"/>
        <v>78.686457918419535</v>
      </c>
      <c r="AO32" s="120">
        <f t="shared" si="5"/>
        <v>81.395307838711886</v>
      </c>
      <c r="AP32" s="120">
        <f t="shared" si="5"/>
        <v>84.393089017128972</v>
      </c>
      <c r="AQ32" s="120">
        <f t="shared" si="5"/>
        <v>82.992471145079364</v>
      </c>
      <c r="AR32" s="120">
        <f t="shared" si="5"/>
        <v>79.08440913222762</v>
      </c>
      <c r="AS32" s="120">
        <f t="shared" si="5"/>
        <v>77.772598332957443</v>
      </c>
      <c r="AT32" s="120">
        <f t="shared" si="5"/>
        <v>80.942114836790765</v>
      </c>
      <c r="AU32" s="120">
        <f t="shared" si="5"/>
        <v>91.453146752871334</v>
      </c>
      <c r="AV32" s="120">
        <f t="shared" si="5"/>
        <v>100.44420708159555</v>
      </c>
      <c r="AW32" s="120">
        <f t="shared" si="5"/>
        <v>107.22377251941774</v>
      </c>
      <c r="AX32" s="120">
        <f t="shared" si="5"/>
        <v>109.43932839647323</v>
      </c>
      <c r="AY32" s="120">
        <f t="shared" si="5"/>
        <v>111.34040189904216</v>
      </c>
      <c r="AZ32" s="120">
        <f t="shared" si="5"/>
        <v>111.62077914807602</v>
      </c>
      <c r="BA32" s="120">
        <f t="shared" si="5"/>
        <v>112.24006499699929</v>
      </c>
      <c r="BB32" s="120">
        <f t="shared" si="5"/>
        <v>113.56632511042378</v>
      </c>
      <c r="BC32" s="120">
        <f t="shared" si="5"/>
        <v>117.21614725291556</v>
      </c>
      <c r="BD32" s="120">
        <f t="shared" si="5"/>
        <v>118.90560975946707</v>
      </c>
      <c r="BE32" s="120">
        <f t="shared" si="5"/>
        <v>124.27240307508829</v>
      </c>
      <c r="BF32" s="120">
        <f t="shared" si="5"/>
        <v>128.26824332883228</v>
      </c>
      <c r="BG32" s="120">
        <f t="shared" si="5"/>
        <v>131.42052801888036</v>
      </c>
      <c r="BH32" s="120">
        <f t="shared" si="5"/>
        <v>135.49333498053866</v>
      </c>
      <c r="BI32" s="120">
        <f t="shared" si="5"/>
        <v>138.84586322915277</v>
      </c>
      <c r="BJ32" s="120">
        <f t="shared" si="5"/>
        <v>139.20426353040295</v>
      </c>
      <c r="BK32" s="120">
        <f t="shared" si="5"/>
        <v>144.56281114951281</v>
      </c>
      <c r="BL32" s="120">
        <f t="shared" si="5"/>
        <v>152.13934351828357</v>
      </c>
      <c r="BM32" s="120">
        <f t="shared" si="5"/>
        <v>164.24717586472869</v>
      </c>
      <c r="BN32" s="120">
        <f t="shared" si="5"/>
        <v>167.37651302927858</v>
      </c>
      <c r="BO32" s="120">
        <f t="shared" si="5"/>
        <v>171.47635034069052</v>
      </c>
      <c r="BP32" s="120">
        <f t="shared" si="5"/>
        <v>176.49374014765826</v>
      </c>
      <c r="BQ32" s="120">
        <f t="shared" si="5"/>
        <v>176.33786270227438</v>
      </c>
      <c r="BR32" s="120">
        <f t="shared" si="5"/>
        <v>178.28951378065807</v>
      </c>
      <c r="BS32" s="120">
        <f t="shared" si="5"/>
        <v>180.84348878916896</v>
      </c>
      <c r="BT32" s="120">
        <f t="shared" si="5"/>
        <v>179.11875003127864</v>
      </c>
      <c r="BU32" s="120">
        <f t="shared" si="5"/>
        <v>179.23160483042571</v>
      </c>
      <c r="BV32" s="120">
        <f t="shared" si="5"/>
        <v>181.3011017579592</v>
      </c>
      <c r="BW32" s="120">
        <f t="shared" si="5"/>
        <v>182.56806504030337</v>
      </c>
      <c r="BX32" s="63">
        <f>SUM(BX29:BX31)</f>
        <v>182.11351011240882</v>
      </c>
      <c r="BY32" s="63">
        <f>SUM(BY29:BY31)</f>
        <v>185.15980281999177</v>
      </c>
      <c r="BZ32" s="74">
        <f>SUM(BZ29:BZ31)</f>
        <v>188.8078515660705</v>
      </c>
    </row>
    <row r="33" spans="2:78" ht="16" thickBot="1" x14ac:dyDescent="0.4">
      <c r="B33" s="98"/>
      <c r="C33" s="98"/>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100"/>
    </row>
    <row r="34" spans="2:78" x14ac:dyDescent="0.35">
      <c r="AL34" s="121"/>
      <c r="AT34" s="122"/>
      <c r="BX34" s="51"/>
      <c r="BY34" s="51"/>
      <c r="BZ34" s="82"/>
    </row>
    <row r="35" spans="2:78" ht="31" x14ac:dyDescent="0.35">
      <c r="B35" s="116" t="s">
        <v>113</v>
      </c>
      <c r="BX35" s="51"/>
      <c r="BY35" s="51"/>
      <c r="BZ35" s="82"/>
    </row>
    <row r="36" spans="2:78" x14ac:dyDescent="0.35">
      <c r="B36" s="119" t="s">
        <v>105</v>
      </c>
      <c r="AH36" s="123">
        <v>1.1136533995681652E-2</v>
      </c>
      <c r="AI36" s="123">
        <v>1.3743967017218955E-2</v>
      </c>
      <c r="AJ36" s="123">
        <v>1.301669825675543E-2</v>
      </c>
      <c r="AK36" s="123">
        <v>1.3810780562785265E-2</v>
      </c>
      <c r="AL36" s="123">
        <v>1.4166055502019168E-2</v>
      </c>
      <c r="AM36" s="123">
        <v>1.4330989497500203E-2</v>
      </c>
      <c r="AN36" s="123">
        <v>1.4440985637959999E-2</v>
      </c>
      <c r="AO36" s="123">
        <v>1.3994343180571623E-2</v>
      </c>
      <c r="AP36" s="123">
        <v>1.3369689735008607E-2</v>
      </c>
      <c r="AQ36" s="123">
        <v>1.2247838602382568E-2</v>
      </c>
      <c r="AR36" s="123">
        <v>1.1133685810071904E-2</v>
      </c>
      <c r="AS36" s="123">
        <v>1.0399222398980059E-2</v>
      </c>
      <c r="AT36" s="123">
        <v>1.0126044744006401E-2</v>
      </c>
      <c r="AU36" s="123">
        <v>1.132156602198253E-2</v>
      </c>
      <c r="AV36" s="123">
        <v>1.2642317153184434E-2</v>
      </c>
      <c r="AW36" s="123">
        <v>1.3068436449648441E-2</v>
      </c>
      <c r="AX36" s="123">
        <v>1.2636246901070951E-2</v>
      </c>
      <c r="AY36" s="123">
        <v>1.2447742228690386E-2</v>
      </c>
      <c r="AZ36" s="123">
        <v>1.207526474965279E-2</v>
      </c>
      <c r="BA36" s="123">
        <v>1.1673760302011948E-2</v>
      </c>
      <c r="BB36" s="123">
        <v>1.1451529304634058E-2</v>
      </c>
      <c r="BC36" s="123">
        <v>1.1955946679621857E-2</v>
      </c>
      <c r="BD36" s="123">
        <v>1.1450043614630166E-2</v>
      </c>
      <c r="BE36" s="123">
        <v>1.1496397021219594E-2</v>
      </c>
      <c r="BF36" s="123">
        <v>1.140182123811536E-2</v>
      </c>
      <c r="BG36" s="123">
        <v>3.7962217114261413E-3</v>
      </c>
      <c r="BH36" s="123">
        <v>3.2170652860115988E-3</v>
      </c>
      <c r="BI36" s="123">
        <v>2.4632352277549527E-3</v>
      </c>
      <c r="BJ36" s="123">
        <v>2.0444180087118443E-3</v>
      </c>
      <c r="BK36" s="123">
        <v>1.7885689553312316E-3</v>
      </c>
      <c r="BL36" s="123">
        <v>1.6460998999354528E-3</v>
      </c>
      <c r="BM36" s="123">
        <v>1.343517452561752E-3</v>
      </c>
      <c r="BN36" s="123">
        <v>1.1588702728906684E-3</v>
      </c>
      <c r="BO36" s="123">
        <v>1.0765912012678203E-3</v>
      </c>
      <c r="BP36" s="123">
        <v>9.897727147339672E-4</v>
      </c>
      <c r="BQ36" s="123">
        <v>9.2213002532517789E-4</v>
      </c>
      <c r="BR36" s="123">
        <v>9.9338325216764421E-4</v>
      </c>
      <c r="BS36" s="123">
        <v>1.0068511920216898E-3</v>
      </c>
      <c r="BT36" s="123">
        <v>9.8492085870709829E-4</v>
      </c>
      <c r="BU36" s="123">
        <v>9.8132291449903267E-4</v>
      </c>
      <c r="BV36" s="123">
        <v>1.0172275618294609E-3</v>
      </c>
      <c r="BW36" s="123">
        <v>1.0554671893406183E-3</v>
      </c>
      <c r="BX36" s="83">
        <v>1.0911989545371258E-3</v>
      </c>
      <c r="BY36" s="83">
        <v>1.1384222100443732E-3</v>
      </c>
      <c r="BZ36" s="84">
        <v>1.2143978732430728E-3</v>
      </c>
    </row>
    <row r="37" spans="2:78" x14ac:dyDescent="0.35">
      <c r="B37" s="119" t="s">
        <v>106</v>
      </c>
      <c r="AH37" s="123">
        <v>2.2843897095708676E-2</v>
      </c>
      <c r="AI37" s="123">
        <v>2.0700878990995413E-2</v>
      </c>
      <c r="AJ37" s="123">
        <v>2.3487711134745414E-2</v>
      </c>
      <c r="AK37" s="123">
        <v>2.7916682636962654E-2</v>
      </c>
      <c r="AL37" s="123">
        <v>3.0110799438996739E-2</v>
      </c>
      <c r="AM37" s="123">
        <v>3.2341976035845051E-2</v>
      </c>
      <c r="AN37" s="123">
        <v>3.3233158393640244E-2</v>
      </c>
      <c r="AO37" s="123">
        <v>3.3074648056353656E-2</v>
      </c>
      <c r="AP37" s="123">
        <v>3.3615204719960087E-2</v>
      </c>
      <c r="AQ37" s="123">
        <v>3.0451231607460234E-2</v>
      </c>
      <c r="AR37" s="123">
        <v>2.6133326080625414E-2</v>
      </c>
      <c r="AS37" s="123">
        <v>2.4432132937128325E-2</v>
      </c>
      <c r="AT37" s="123">
        <v>2.6370383765660976E-2</v>
      </c>
      <c r="AU37" s="123">
        <v>3.1790184660620092E-2</v>
      </c>
      <c r="AV37" s="123">
        <v>3.7015358368641241E-2</v>
      </c>
      <c r="AW37" s="123">
        <v>3.9262917619421481E-2</v>
      </c>
      <c r="AX37" s="123">
        <v>3.8972183823899165E-2</v>
      </c>
      <c r="AY37" s="123">
        <v>3.8976950147896011E-2</v>
      </c>
      <c r="AZ37" s="123">
        <v>3.7380628613440527E-2</v>
      </c>
      <c r="BA37" s="123">
        <v>3.4845774903715834E-2</v>
      </c>
      <c r="BB37" s="123">
        <v>3.3280025624077336E-2</v>
      </c>
      <c r="BC37" s="123">
        <v>3.1280203448164179E-2</v>
      </c>
      <c r="BD37" s="123">
        <v>2.887839401300691E-2</v>
      </c>
      <c r="BE37" s="123">
        <v>2.8449417546270776E-2</v>
      </c>
      <c r="BF37" s="123">
        <v>2.7821854142394974E-2</v>
      </c>
      <c r="BG37" s="123">
        <v>2.737097588235983E-2</v>
      </c>
      <c r="BH37" s="123">
        <v>2.6937732229839011E-2</v>
      </c>
      <c r="BI37" s="123">
        <v>2.6182612104581678E-2</v>
      </c>
      <c r="BJ37" s="123">
        <v>2.5759480076115792E-2</v>
      </c>
      <c r="BK37" s="123">
        <v>2.5914365738100433E-2</v>
      </c>
      <c r="BL37" s="123">
        <v>2.7512319411625592E-2</v>
      </c>
      <c r="BM37" s="123">
        <v>3.2026322606419987E-2</v>
      </c>
      <c r="BN37" s="123">
        <v>3.1996600524207094E-2</v>
      </c>
      <c r="BO37" s="123">
        <v>3.2310529224433435E-2</v>
      </c>
      <c r="BP37" s="123">
        <v>3.2349217745376871E-2</v>
      </c>
      <c r="BQ37" s="123">
        <v>2.9210430065162291E-2</v>
      </c>
      <c r="BR37" s="123">
        <v>2.8303316908068827E-2</v>
      </c>
      <c r="BS37" s="123">
        <v>2.8131837862044057E-2</v>
      </c>
      <c r="BT37" s="123">
        <v>2.7149488141889212E-2</v>
      </c>
      <c r="BU37" s="123">
        <v>2.700168402405688E-2</v>
      </c>
      <c r="BV37" s="123">
        <v>2.7218258106658389E-2</v>
      </c>
      <c r="BW37" s="123">
        <v>2.7282893133260409E-2</v>
      </c>
      <c r="BX37" s="83">
        <v>2.6777044158775382E-2</v>
      </c>
      <c r="BY37" s="83">
        <v>2.6599720265263162E-2</v>
      </c>
      <c r="BZ37" s="84">
        <v>2.6354350863916874E-2</v>
      </c>
    </row>
    <row r="38" spans="2:78" x14ac:dyDescent="0.35">
      <c r="B38" s="119" t="s">
        <v>95</v>
      </c>
      <c r="AH38" s="123">
        <v>4.8613581844331726E-2</v>
      </c>
      <c r="AI38" s="123">
        <v>4.6318439223726103E-2</v>
      </c>
      <c r="AJ38" s="123">
        <v>4.8207485685367042E-2</v>
      </c>
      <c r="AK38" s="123">
        <v>5.1234547587188262E-2</v>
      </c>
      <c r="AL38" s="123">
        <v>5.2409264262581537E-2</v>
      </c>
      <c r="AM38" s="123">
        <v>5.2067103046898384E-2</v>
      </c>
      <c r="AN38" s="123">
        <v>5.1432906753849941E-2</v>
      </c>
      <c r="AO38" s="123">
        <v>5.1306014651246554E-2</v>
      </c>
      <c r="AP38" s="123">
        <v>5.1465414259389976E-2</v>
      </c>
      <c r="AQ38" s="123">
        <v>4.8592487312696296E-2</v>
      </c>
      <c r="AR38" s="123">
        <v>4.5673103463243471E-2</v>
      </c>
      <c r="AS38" s="123">
        <v>4.5274375745665514E-2</v>
      </c>
      <c r="AT38" s="123">
        <v>4.6816326542507523E-2</v>
      </c>
      <c r="AU38" s="123">
        <v>4.9778709852500616E-2</v>
      </c>
      <c r="AV38" s="123">
        <v>5.2710852775338796E-2</v>
      </c>
      <c r="AW38" s="123">
        <v>5.3594536735638534E-2</v>
      </c>
      <c r="AX38" s="123">
        <v>5.2457144976493883E-2</v>
      </c>
      <c r="AY38" s="123">
        <v>5.1795236010134332E-2</v>
      </c>
      <c r="AZ38" s="123">
        <v>5.1223560406520062E-2</v>
      </c>
      <c r="BA38" s="123">
        <v>5.0850608675584781E-2</v>
      </c>
      <c r="BB38" s="123">
        <v>5.0738483532942288E-2</v>
      </c>
      <c r="BC38" s="123">
        <v>5.1634338783048531E-2</v>
      </c>
      <c r="BD38" s="123">
        <v>5.1946537008506294E-2</v>
      </c>
      <c r="BE38" s="123">
        <v>5.3800864855139602E-2</v>
      </c>
      <c r="BF38" s="123">
        <v>5.2884416970406918E-2</v>
      </c>
      <c r="BG38" s="123">
        <v>5.2452631298411573E-2</v>
      </c>
      <c r="BH38" s="123">
        <v>5.367261063752117E-2</v>
      </c>
      <c r="BI38" s="123">
        <v>5.3454942280107831E-2</v>
      </c>
      <c r="BJ38" s="123">
        <v>5.2492177062352575E-2</v>
      </c>
      <c r="BK38" s="123">
        <v>5.358956111957399E-2</v>
      </c>
      <c r="BL38" s="123">
        <v>5.8078968514439652E-2</v>
      </c>
      <c r="BM38" s="123">
        <v>6.2720499092110457E-2</v>
      </c>
      <c r="BN38" s="123">
        <v>6.2730499563210959E-2</v>
      </c>
      <c r="BO38" s="123">
        <v>6.3530939583679807E-2</v>
      </c>
      <c r="BP38" s="123">
        <v>6.4615887462939212E-2</v>
      </c>
      <c r="BQ38" s="123">
        <v>6.2404937302658128E-2</v>
      </c>
      <c r="BR38" s="123">
        <v>6.1712116434085446E-2</v>
      </c>
      <c r="BS38" s="123">
        <v>6.1176101515303311E-2</v>
      </c>
      <c r="BT38" s="123">
        <v>5.9392036042161957E-2</v>
      </c>
      <c r="BU38" s="123">
        <v>5.8301797001615432E-2</v>
      </c>
      <c r="BV38" s="123">
        <v>5.7680029275836611E-2</v>
      </c>
      <c r="BW38" s="123">
        <v>5.6969094165306572E-2</v>
      </c>
      <c r="BX38" s="83">
        <v>5.6037477699120285E-2</v>
      </c>
      <c r="BY38" s="83">
        <v>5.6400035149237075E-2</v>
      </c>
      <c r="BZ38" s="84">
        <v>5.6987950785617005E-2</v>
      </c>
    </row>
    <row r="39" spans="2:78" ht="26.25" customHeight="1" x14ac:dyDescent="0.35">
      <c r="B39" s="119" t="s">
        <v>107</v>
      </c>
      <c r="D39" s="124"/>
      <c r="E39" s="124"/>
      <c r="F39" s="124"/>
      <c r="G39" s="124"/>
      <c r="H39" s="124"/>
      <c r="I39" s="124"/>
      <c r="J39" s="124"/>
      <c r="K39" s="123">
        <v>2.9445902301170772E-2</v>
      </c>
      <c r="L39" s="123">
        <v>2.8194470390435267E-2</v>
      </c>
      <c r="M39" s="123">
        <v>2.9102806200869524E-2</v>
      </c>
      <c r="N39" s="123">
        <v>3.6313605960545253E-2</v>
      </c>
      <c r="O39" s="123">
        <v>3.5451398559662596E-2</v>
      </c>
      <c r="P39" s="123">
        <v>3.3713457895323359E-2</v>
      </c>
      <c r="Q39" s="123">
        <v>3.7211599520214494E-2</v>
      </c>
      <c r="R39" s="123">
        <v>3.7635604069806615E-2</v>
      </c>
      <c r="S39" s="123">
        <v>4.0881227245853677E-2</v>
      </c>
      <c r="T39" s="123">
        <v>3.9046450582058891E-2</v>
      </c>
      <c r="U39" s="123">
        <v>4.4381604800594762E-2</v>
      </c>
      <c r="V39" s="123">
        <v>4.3664673642252114E-2</v>
      </c>
      <c r="W39" s="123">
        <v>4.6262196120639233E-2</v>
      </c>
      <c r="X39" s="123">
        <v>4.6188245315161837E-2</v>
      </c>
      <c r="Y39" s="123">
        <v>4.5098193090188539E-2</v>
      </c>
      <c r="Z39" s="123">
        <v>4.3581810954216281E-2</v>
      </c>
      <c r="AA39" s="123">
        <v>4.563889189649039E-2</v>
      </c>
      <c r="AB39" s="123">
        <v>4.5131870507485267E-2</v>
      </c>
      <c r="AC39" s="123">
        <v>4.6436437051768822E-2</v>
      </c>
      <c r="AD39" s="123">
        <v>5.0062874708630641E-2</v>
      </c>
      <c r="AE39" s="123">
        <v>5.4455804143749231E-2</v>
      </c>
      <c r="AF39" s="123">
        <v>5.4938704225352117E-2</v>
      </c>
      <c r="AG39" s="123">
        <v>5.4714089496132434E-2</v>
      </c>
      <c r="AH39" s="123">
        <v>5.4427857072239197E-2</v>
      </c>
      <c r="AI39" s="123">
        <v>5.1343039635260969E-2</v>
      </c>
      <c r="AJ39" s="123">
        <v>5.4319704492432855E-2</v>
      </c>
      <c r="AK39" s="123">
        <v>5.6596174564444726E-2</v>
      </c>
      <c r="AL39" s="123">
        <v>5.5667474726477359E-2</v>
      </c>
      <c r="AM39" s="123">
        <v>5.5328103647272857E-2</v>
      </c>
      <c r="AN39" s="123">
        <v>5.4055244496148534E-2</v>
      </c>
      <c r="AO39" s="123">
        <v>5.2871072589382451E-2</v>
      </c>
      <c r="AP39" s="123">
        <v>5.3167687677946378E-2</v>
      </c>
      <c r="AQ39" s="123">
        <v>4.9665111933004401E-2</v>
      </c>
      <c r="AR39" s="123">
        <v>4.5633615831587801E-2</v>
      </c>
      <c r="AS39" s="123">
        <v>4.4104690669290465E-2</v>
      </c>
      <c r="AT39" s="123">
        <v>4.50030402131247E-2</v>
      </c>
      <c r="AU39" s="123">
        <v>4.9388272214633461E-2</v>
      </c>
      <c r="AV39" s="123">
        <v>5.0764725325846541E-2</v>
      </c>
      <c r="AW39" s="123">
        <v>5.0804290870496517E-2</v>
      </c>
      <c r="AX39" s="123">
        <v>4.8836162570679846E-2</v>
      </c>
      <c r="AY39" s="123">
        <v>4.7358762442767634E-2</v>
      </c>
      <c r="AZ39" s="123">
        <v>4.602695653503007E-2</v>
      </c>
      <c r="BA39" s="123">
        <v>4.4977926036262134E-2</v>
      </c>
      <c r="BB39" s="123">
        <v>4.4973325621030222E-2</v>
      </c>
      <c r="BC39" s="123">
        <v>4.4906630014175705E-2</v>
      </c>
      <c r="BD39" s="123">
        <v>4.3506744911278476E-2</v>
      </c>
      <c r="BE39" s="123">
        <v>4.4888323882113695E-2</v>
      </c>
      <c r="BF39" s="123">
        <v>4.4831313227065114E-2</v>
      </c>
      <c r="BG39" s="123">
        <v>4.432665649157301E-2</v>
      </c>
      <c r="BH39" s="123">
        <v>4.4073500682511188E-2</v>
      </c>
      <c r="BI39" s="123">
        <v>4.3186738083061921E-2</v>
      </c>
      <c r="BJ39" s="123">
        <v>4.2520447885270228E-2</v>
      </c>
      <c r="BK39" s="123">
        <v>4.3409317283087397E-2</v>
      </c>
      <c r="BL39" s="123">
        <v>4.6698414141343077E-2</v>
      </c>
      <c r="BM39" s="123">
        <v>5.0520607481171917E-2</v>
      </c>
      <c r="BN39" s="123">
        <v>5.0234190162280944E-2</v>
      </c>
      <c r="BO39" s="123">
        <v>5.1520732400273932E-2</v>
      </c>
      <c r="BP39" s="123">
        <v>5.257382581842128E-2</v>
      </c>
      <c r="BQ39" s="123">
        <v>5.1677988016911695E-2</v>
      </c>
      <c r="BR39" s="123">
        <v>5.1116439605306513E-2</v>
      </c>
      <c r="BS39" s="123">
        <v>5.1304753137938086E-2</v>
      </c>
      <c r="BT39" s="123">
        <v>5.0302666022053258E-2</v>
      </c>
      <c r="BU39" s="123">
        <v>4.9733612142369349E-2</v>
      </c>
      <c r="BV39" s="123">
        <v>4.9624969390432712E-2</v>
      </c>
      <c r="BW39" s="123">
        <v>4.9308827841497545E-2</v>
      </c>
      <c r="BX39" s="83">
        <v>4.8745220427546636E-2</v>
      </c>
      <c r="BY39" s="83">
        <v>4.9157780095467403E-2</v>
      </c>
      <c r="BZ39" s="84">
        <v>4.9733368434307756E-2</v>
      </c>
    </row>
    <row r="40" spans="2:78" x14ac:dyDescent="0.35">
      <c r="B40" s="119" t="s">
        <v>108</v>
      </c>
      <c r="D40" s="124"/>
      <c r="E40" s="124"/>
      <c r="F40" s="124"/>
      <c r="G40" s="124"/>
      <c r="H40" s="124"/>
      <c r="I40" s="124"/>
      <c r="J40" s="124"/>
      <c r="K40" s="123">
        <v>5.7579733548647561E-3</v>
      </c>
      <c r="L40" s="123">
        <v>5.6650476368391555E-3</v>
      </c>
      <c r="M40" s="123">
        <v>5.2522945852180409E-3</v>
      </c>
      <c r="N40" s="123">
        <v>5.5795444924223187E-3</v>
      </c>
      <c r="O40" s="123">
        <v>6.3064496876616399E-3</v>
      </c>
      <c r="P40" s="123">
        <v>6.6676572192712006E-3</v>
      </c>
      <c r="Q40" s="123">
        <v>6.0361250264587595E-3</v>
      </c>
      <c r="R40" s="123">
        <v>6.7313523347483318E-3</v>
      </c>
      <c r="S40" s="123">
        <v>6.764788250303389E-3</v>
      </c>
      <c r="T40" s="123">
        <v>6.371262268888382E-3</v>
      </c>
      <c r="U40" s="123">
        <v>6.529127502522436E-3</v>
      </c>
      <c r="V40" s="123">
        <v>7.4115595416043845E-3</v>
      </c>
      <c r="W40" s="123">
        <v>9.0245443271953028E-3</v>
      </c>
      <c r="X40" s="123">
        <v>9.1333049403747868E-3</v>
      </c>
      <c r="Y40" s="123">
        <v>9.2346628475015197E-3</v>
      </c>
      <c r="Z40" s="123">
        <v>9.7443785755025134E-3</v>
      </c>
      <c r="AA40" s="123">
        <v>1.0612364851278403E-2</v>
      </c>
      <c r="AB40" s="123">
        <v>1.1421120899313625E-2</v>
      </c>
      <c r="AC40" s="123">
        <v>1.1743506297836437E-2</v>
      </c>
      <c r="AD40" s="123">
        <v>1.2298077216697373E-2</v>
      </c>
      <c r="AE40" s="123">
        <v>1.3656176336793349E-2</v>
      </c>
      <c r="AF40" s="123">
        <v>1.4661267605633804E-2</v>
      </c>
      <c r="AG40" s="123">
        <v>1.5116629316369071E-2</v>
      </c>
      <c r="AH40" s="123">
        <v>1.4007628225474944E-2</v>
      </c>
      <c r="AI40" s="123">
        <v>1.2645433235123335E-2</v>
      </c>
      <c r="AJ40" s="123">
        <v>1.431925584734103E-2</v>
      </c>
      <c r="AK40" s="123">
        <v>1.9658301812702002E-2</v>
      </c>
      <c r="AL40" s="123">
        <v>2.4202053674328459E-2</v>
      </c>
      <c r="AM40" s="123">
        <v>2.6406467893882273E-2</v>
      </c>
      <c r="AN40" s="123">
        <v>2.7938345463354722E-2</v>
      </c>
      <c r="AO40" s="123">
        <v>2.880964718074332E-2</v>
      </c>
      <c r="AP40" s="123">
        <v>2.8879093999522189E-2</v>
      </c>
      <c r="AQ40" s="123">
        <v>2.6197894267685259E-2</v>
      </c>
      <c r="AR40" s="123">
        <v>2.3228531756952175E-2</v>
      </c>
      <c r="AS40" s="123">
        <v>2.2608370797232279E-2</v>
      </c>
      <c r="AT40" s="123">
        <v>2.4778750370622788E-2</v>
      </c>
      <c r="AU40" s="123">
        <v>2.8433929318779357E-2</v>
      </c>
      <c r="AV40" s="123">
        <v>3.472224625320678E-2</v>
      </c>
      <c r="AW40" s="123">
        <v>3.7044251449071454E-2</v>
      </c>
      <c r="AX40" s="123">
        <v>3.7204426405288711E-2</v>
      </c>
      <c r="AY40" s="123">
        <v>3.7101925830342032E-2</v>
      </c>
      <c r="AZ40" s="123">
        <v>3.5413728123403307E-2</v>
      </c>
      <c r="BA40" s="123">
        <v>3.3003938461602655E-2</v>
      </c>
      <c r="BB40" s="123">
        <v>3.1181844354334382E-2</v>
      </c>
      <c r="BC40" s="123">
        <v>2.943046640211839E-2</v>
      </c>
      <c r="BD40" s="123">
        <v>2.7003831631920969E-2</v>
      </c>
      <c r="BE40" s="123">
        <v>2.7162392808718485E-2</v>
      </c>
      <c r="BF40" s="123">
        <v>2.6967844296750518E-2</v>
      </c>
      <c r="BG40" s="123">
        <v>2.6363170544678332E-2</v>
      </c>
      <c r="BH40" s="123">
        <v>2.6431175065048263E-2</v>
      </c>
      <c r="BI40" s="123">
        <v>2.5322107177494758E-2</v>
      </c>
      <c r="BJ40" s="123">
        <v>2.5037221199232611E-2</v>
      </c>
      <c r="BK40" s="123">
        <v>2.4917982502574536E-2</v>
      </c>
      <c r="BL40" s="123">
        <v>2.6325242758194582E-2</v>
      </c>
      <c r="BM40" s="123">
        <v>3.0316864125273731E-2</v>
      </c>
      <c r="BN40" s="123">
        <v>3.0489167951165744E-2</v>
      </c>
      <c r="BO40" s="123">
        <v>3.0448390753594217E-2</v>
      </c>
      <c r="BP40" s="123">
        <v>3.0233463086543556E-2</v>
      </c>
      <c r="BQ40" s="123">
        <v>2.6031103542530524E-2</v>
      </c>
      <c r="BR40" s="123">
        <v>2.4790412455791389E-2</v>
      </c>
      <c r="BS40" s="123">
        <v>2.3870332122031393E-2</v>
      </c>
      <c r="BT40" s="123">
        <v>2.2614589996652952E-2</v>
      </c>
      <c r="BU40" s="123">
        <v>2.1959548564030044E-2</v>
      </c>
      <c r="BV40" s="123">
        <v>2.1170589277051878E-2</v>
      </c>
      <c r="BW40" s="123">
        <v>2.0429875893725278E-2</v>
      </c>
      <c r="BX40" s="83">
        <v>1.9761836830608989E-2</v>
      </c>
      <c r="BY40" s="83">
        <v>1.9464699752305387E-2</v>
      </c>
      <c r="BZ40" s="84">
        <v>1.917417448221341E-2</v>
      </c>
    </row>
    <row r="41" spans="2:78" x14ac:dyDescent="0.35">
      <c r="B41" s="119" t="s">
        <v>109</v>
      </c>
      <c r="D41" s="124"/>
      <c r="E41" s="124"/>
      <c r="F41" s="124"/>
      <c r="G41" s="124"/>
      <c r="H41" s="124"/>
      <c r="I41" s="124"/>
      <c r="J41" s="124"/>
      <c r="K41" s="123">
        <v>1.2348607186112233E-2</v>
      </c>
      <c r="L41" s="123">
        <v>1.1946572015692136E-2</v>
      </c>
      <c r="M41" s="123">
        <v>1.1804488164770982E-2</v>
      </c>
      <c r="N41" s="123">
        <v>1.2589958513250359E-2</v>
      </c>
      <c r="O41" s="123">
        <v>1.1972307325030837E-2</v>
      </c>
      <c r="P41" s="123">
        <v>1.1244010252219458E-2</v>
      </c>
      <c r="Q41" s="123">
        <v>1.1543074860650532E-2</v>
      </c>
      <c r="R41" s="123">
        <v>1.1080789704197831E-2</v>
      </c>
      <c r="S41" s="123">
        <v>1.1183371192083891E-2</v>
      </c>
      <c r="T41" s="123">
        <v>1.0565510157498289E-2</v>
      </c>
      <c r="U41" s="123">
        <v>1.0753544686952369E-2</v>
      </c>
      <c r="V41" s="123">
        <v>1.012207274539113E-2</v>
      </c>
      <c r="W41" s="123">
        <v>9.9838554949811652E-3</v>
      </c>
      <c r="X41" s="123">
        <v>1.2229557069846677E-2</v>
      </c>
      <c r="Y41" s="123">
        <v>1.2216750701379214E-2</v>
      </c>
      <c r="Z41" s="123">
        <v>9.524879448314004E-3</v>
      </c>
      <c r="AA41" s="123">
        <v>9.173872020541058E-3</v>
      </c>
      <c r="AB41" s="123">
        <v>9.6214127438793706E-3</v>
      </c>
      <c r="AC41" s="123">
        <v>8.1733261013680475E-3</v>
      </c>
      <c r="AD41" s="123">
        <v>7.8906385187748739E-3</v>
      </c>
      <c r="AE41" s="123">
        <v>9.1187295810760509E-3</v>
      </c>
      <c r="AF41" s="123">
        <v>8.6690140845070429E-3</v>
      </c>
      <c r="AG41" s="123">
        <v>1.0696040868454661E-2</v>
      </c>
      <c r="AH41" s="123">
        <v>1.415852763800792E-2</v>
      </c>
      <c r="AI41" s="123">
        <v>1.6774812361556164E-2</v>
      </c>
      <c r="AJ41" s="123">
        <v>1.607293473709398E-2</v>
      </c>
      <c r="AK41" s="123">
        <v>1.6707534409789462E-2</v>
      </c>
      <c r="AL41" s="123">
        <v>1.6816590802791631E-2</v>
      </c>
      <c r="AM41" s="123">
        <v>1.7005497039088505E-2</v>
      </c>
      <c r="AN41" s="123">
        <v>1.7113460825946936E-2</v>
      </c>
      <c r="AO41" s="123">
        <v>1.6694286118046072E-2</v>
      </c>
      <c r="AP41" s="123">
        <v>1.6403527036890107E-2</v>
      </c>
      <c r="AQ41" s="123">
        <v>1.5428551321849416E-2</v>
      </c>
      <c r="AR41" s="123">
        <v>1.4077967765400833E-2</v>
      </c>
      <c r="AS41" s="123">
        <v>1.3392669615251122E-2</v>
      </c>
      <c r="AT41" s="123">
        <v>1.3530964468427425E-2</v>
      </c>
      <c r="AU41" s="123">
        <v>1.5068259001690416E-2</v>
      </c>
      <c r="AV41" s="123">
        <v>1.6881556718111111E-2</v>
      </c>
      <c r="AW41" s="123">
        <v>1.8077348485140515E-2</v>
      </c>
      <c r="AX41" s="123">
        <v>1.8024986725495511E-2</v>
      </c>
      <c r="AY41" s="123">
        <v>1.8759240113611058E-2</v>
      </c>
      <c r="AZ41" s="123">
        <v>1.9238769111180016E-2</v>
      </c>
      <c r="BA41" s="123">
        <v>1.9388279383447764E-2</v>
      </c>
      <c r="BB41" s="123">
        <v>1.9314868486289119E-2</v>
      </c>
      <c r="BC41" s="123">
        <v>2.0533392494540455E-2</v>
      </c>
      <c r="BD41" s="123">
        <v>2.1764398092943921E-2</v>
      </c>
      <c r="BE41" s="123">
        <v>2.1695962731797816E-2</v>
      </c>
      <c r="BF41" s="123">
        <v>2.0308934827101624E-2</v>
      </c>
      <c r="BG41" s="123">
        <v>1.293000185594622E-2</v>
      </c>
      <c r="BH41" s="123">
        <v>1.3322732405812323E-2</v>
      </c>
      <c r="BI41" s="123">
        <v>1.3591944351887772E-2</v>
      </c>
      <c r="BJ41" s="123">
        <v>1.2738406062677385E-2</v>
      </c>
      <c r="BK41" s="123">
        <v>1.2965196027343742E-2</v>
      </c>
      <c r="BL41" s="123">
        <v>1.4213730926463072E-2</v>
      </c>
      <c r="BM41" s="123">
        <v>1.5252867544646569E-2</v>
      </c>
      <c r="BN41" s="123">
        <v>1.5162612246862038E-2</v>
      </c>
      <c r="BO41" s="123">
        <v>1.4948936855512861E-2</v>
      </c>
      <c r="BP41" s="123">
        <v>1.5147589018085182E-2</v>
      </c>
      <c r="BQ41" s="123">
        <v>1.4828405833703422E-2</v>
      </c>
      <c r="BR41" s="123">
        <v>1.5101964533224011E-2</v>
      </c>
      <c r="BS41" s="123">
        <v>1.5139705309399606E-2</v>
      </c>
      <c r="BT41" s="123">
        <v>1.4609189024052062E-2</v>
      </c>
      <c r="BU41" s="123">
        <v>1.4591643233771956E-2</v>
      </c>
      <c r="BV41" s="123">
        <v>1.5119956276839904E-2</v>
      </c>
      <c r="BW41" s="123">
        <v>1.556875075268481E-2</v>
      </c>
      <c r="BX41" s="83">
        <v>1.5398663554277209E-2</v>
      </c>
      <c r="BY41" s="83">
        <v>1.5515697776771815E-2</v>
      </c>
      <c r="BZ41" s="84">
        <v>1.5649156606255796E-2</v>
      </c>
    </row>
    <row r="42" spans="2:78" x14ac:dyDescent="0.35">
      <c r="B42" s="88" t="s">
        <v>88</v>
      </c>
      <c r="D42" s="125"/>
      <c r="E42" s="125"/>
      <c r="F42" s="125"/>
      <c r="G42" s="125"/>
      <c r="H42" s="125"/>
      <c r="I42" s="125"/>
      <c r="J42" s="125"/>
      <c r="K42" s="126">
        <f>SUM(K39:K41)</f>
        <v>4.7552482842147761E-2</v>
      </c>
      <c r="L42" s="126">
        <f t="shared" ref="L42:BW42" si="6">SUM(L39:L41)</f>
        <v>4.5806090042966562E-2</v>
      </c>
      <c r="M42" s="126">
        <f t="shared" si="6"/>
        <v>4.6159588950858546E-2</v>
      </c>
      <c r="N42" s="126">
        <f t="shared" si="6"/>
        <v>5.4483108966217927E-2</v>
      </c>
      <c r="O42" s="126">
        <f t="shared" si="6"/>
        <v>5.3730155572355075E-2</v>
      </c>
      <c r="P42" s="126">
        <f t="shared" si="6"/>
        <v>5.1625125366814018E-2</v>
      </c>
      <c r="Q42" s="126">
        <f t="shared" si="6"/>
        <v>5.4790799407323787E-2</v>
      </c>
      <c r="R42" s="126">
        <f t="shared" si="6"/>
        <v>5.5447746108752777E-2</v>
      </c>
      <c r="S42" s="126">
        <f t="shared" si="6"/>
        <v>5.8829386688240962E-2</v>
      </c>
      <c r="T42" s="126">
        <f t="shared" si="6"/>
        <v>5.5983223008445562E-2</v>
      </c>
      <c r="U42" s="126">
        <f t="shared" si="6"/>
        <v>6.1664276990069565E-2</v>
      </c>
      <c r="V42" s="126">
        <f t="shared" si="6"/>
        <v>6.1198305929247632E-2</v>
      </c>
      <c r="W42" s="126">
        <f t="shared" si="6"/>
        <v>6.5270595942815701E-2</v>
      </c>
      <c r="X42" s="126">
        <f t="shared" si="6"/>
        <v>6.7551107325383303E-2</v>
      </c>
      <c r="Y42" s="126">
        <f t="shared" si="6"/>
        <v>6.6549606639069267E-2</v>
      </c>
      <c r="Z42" s="126">
        <f t="shared" si="6"/>
        <v>6.2851068978032804E-2</v>
      </c>
      <c r="AA42" s="126">
        <f t="shared" si="6"/>
        <v>6.5425128768309845E-2</v>
      </c>
      <c r="AB42" s="126">
        <f t="shared" si="6"/>
        <v>6.6174404150678268E-2</v>
      </c>
      <c r="AC42" s="126">
        <f t="shared" si="6"/>
        <v>6.6353269450973307E-2</v>
      </c>
      <c r="AD42" s="126">
        <f t="shared" si="6"/>
        <v>7.0251590444102882E-2</v>
      </c>
      <c r="AE42" s="126">
        <f t="shared" si="6"/>
        <v>7.7230710061618635E-2</v>
      </c>
      <c r="AF42" s="126">
        <f t="shared" si="6"/>
        <v>7.8268985915492958E-2</v>
      </c>
      <c r="AG42" s="126">
        <f t="shared" si="6"/>
        <v>8.052675968095617E-2</v>
      </c>
      <c r="AH42" s="126">
        <f t="shared" si="6"/>
        <v>8.259401293572205E-2</v>
      </c>
      <c r="AI42" s="126">
        <f t="shared" si="6"/>
        <v>8.0763285231940471E-2</v>
      </c>
      <c r="AJ42" s="126">
        <f t="shared" si="6"/>
        <v>8.4711895076867869E-2</v>
      </c>
      <c r="AK42" s="126">
        <f t="shared" si="6"/>
        <v>9.2962010786936194E-2</v>
      </c>
      <c r="AL42" s="126">
        <f t="shared" si="6"/>
        <v>9.6686119203597445E-2</v>
      </c>
      <c r="AM42" s="126">
        <f t="shared" si="6"/>
        <v>9.8740068580243631E-2</v>
      </c>
      <c r="AN42" s="126">
        <f t="shared" si="6"/>
        <v>9.9107050785450193E-2</v>
      </c>
      <c r="AO42" s="126">
        <f t="shared" si="6"/>
        <v>9.8375005888171843E-2</v>
      </c>
      <c r="AP42" s="126">
        <f t="shared" si="6"/>
        <v>9.845030871435867E-2</v>
      </c>
      <c r="AQ42" s="126">
        <f t="shared" si="6"/>
        <v>9.1291557522539077E-2</v>
      </c>
      <c r="AR42" s="126">
        <f t="shared" si="6"/>
        <v>8.2940115353940816E-2</v>
      </c>
      <c r="AS42" s="126">
        <f t="shared" si="6"/>
        <v>8.0105731081773865E-2</v>
      </c>
      <c r="AT42" s="126">
        <f t="shared" si="6"/>
        <v>8.3312755052174919E-2</v>
      </c>
      <c r="AU42" s="126">
        <f t="shared" si="6"/>
        <v>9.2890460535103234E-2</v>
      </c>
      <c r="AV42" s="126">
        <f t="shared" si="6"/>
        <v>0.10236852829716445</v>
      </c>
      <c r="AW42" s="126">
        <f t="shared" si="6"/>
        <v>0.10592589080470849</v>
      </c>
      <c r="AX42" s="126">
        <f t="shared" si="6"/>
        <v>0.10406557570146407</v>
      </c>
      <c r="AY42" s="126">
        <f t="shared" si="6"/>
        <v>0.10321992838672073</v>
      </c>
      <c r="AZ42" s="126">
        <f t="shared" si="6"/>
        <v>0.10067945376961339</v>
      </c>
      <c r="BA42" s="126">
        <f t="shared" si="6"/>
        <v>9.7370143881312557E-2</v>
      </c>
      <c r="BB42" s="126">
        <f t="shared" si="6"/>
        <v>9.5470038461653722E-2</v>
      </c>
      <c r="BC42" s="126">
        <f t="shared" si="6"/>
        <v>9.4870488910834549E-2</v>
      </c>
      <c r="BD42" s="126">
        <f t="shared" si="6"/>
        <v>9.227497463614337E-2</v>
      </c>
      <c r="BE42" s="126">
        <f t="shared" si="6"/>
        <v>9.374667942263E-2</v>
      </c>
      <c r="BF42" s="126">
        <f t="shared" si="6"/>
        <v>9.2108092350917256E-2</v>
      </c>
      <c r="BG42" s="126">
        <f t="shared" si="6"/>
        <v>8.3619828892197573E-2</v>
      </c>
      <c r="BH42" s="126">
        <f t="shared" si="6"/>
        <v>8.3827408153371766E-2</v>
      </c>
      <c r="BI42" s="126">
        <f t="shared" si="6"/>
        <v>8.210078961244445E-2</v>
      </c>
      <c r="BJ42" s="126">
        <f t="shared" si="6"/>
        <v>8.0296075147180221E-2</v>
      </c>
      <c r="BK42" s="126">
        <f t="shared" si="6"/>
        <v>8.1292495813005669E-2</v>
      </c>
      <c r="BL42" s="126">
        <f t="shared" si="6"/>
        <v>8.7237387826000726E-2</v>
      </c>
      <c r="BM42" s="126">
        <f t="shared" si="6"/>
        <v>9.6090339151092219E-2</v>
      </c>
      <c r="BN42" s="126">
        <f t="shared" si="6"/>
        <v>9.5885970360308728E-2</v>
      </c>
      <c r="BO42" s="126">
        <f t="shared" si="6"/>
        <v>9.691806000938101E-2</v>
      </c>
      <c r="BP42" s="126">
        <f t="shared" si="6"/>
        <v>9.7954877923050021E-2</v>
      </c>
      <c r="BQ42" s="126">
        <f t="shared" si="6"/>
        <v>9.2537497393145651E-2</v>
      </c>
      <c r="BR42" s="126">
        <f t="shared" si="6"/>
        <v>9.1008816594321917E-2</v>
      </c>
      <c r="BS42" s="126">
        <f t="shared" si="6"/>
        <v>9.0314790569369086E-2</v>
      </c>
      <c r="BT42" s="126">
        <f t="shared" si="6"/>
        <v>8.7526445042758277E-2</v>
      </c>
      <c r="BU42" s="126">
        <f t="shared" si="6"/>
        <v>8.6284803940171351E-2</v>
      </c>
      <c r="BV42" s="126">
        <f t="shared" si="6"/>
        <v>8.5915514944324492E-2</v>
      </c>
      <c r="BW42" s="126">
        <f t="shared" si="6"/>
        <v>8.5307454487907636E-2</v>
      </c>
      <c r="BX42" s="105">
        <f>SUM(BX39:BX41)</f>
        <v>8.3905720812432832E-2</v>
      </c>
      <c r="BY42" s="105">
        <f>SUM(BY39:BY41)</f>
        <v>8.4138177624544591E-2</v>
      </c>
      <c r="BZ42" s="106">
        <f>SUM(BZ39:BZ41)</f>
        <v>8.455669952277696E-2</v>
      </c>
    </row>
    <row r="43" spans="2:78" ht="51" customHeight="1" x14ac:dyDescent="0.35">
      <c r="B43" s="116" t="s">
        <v>114</v>
      </c>
      <c r="BX43" s="51"/>
      <c r="BY43" s="51"/>
      <c r="BZ43" s="82"/>
    </row>
    <row r="44" spans="2:78" x14ac:dyDescent="0.35">
      <c r="B44" s="119" t="s">
        <v>105</v>
      </c>
      <c r="AH44" s="123">
        <v>1.9883343856910219E-4</v>
      </c>
      <c r="AI44" s="123">
        <v>1.9436903648555165E-4</v>
      </c>
      <c r="AJ44" s="123">
        <v>2.0188745515647879E-4</v>
      </c>
      <c r="AK44" s="123">
        <v>2.0923573361906664E-4</v>
      </c>
      <c r="AL44" s="123">
        <v>2.1967266409469289E-4</v>
      </c>
      <c r="AM44" s="123">
        <v>2.1979010342026471E-4</v>
      </c>
      <c r="AN44" s="123">
        <v>2.1773121417206122E-4</v>
      </c>
      <c r="AO44" s="123">
        <v>2.2063200652262948E-4</v>
      </c>
      <c r="AP44" s="123">
        <v>2.2135822555539378E-4</v>
      </c>
      <c r="AQ44" s="123">
        <v>2.1774524435872426E-4</v>
      </c>
      <c r="AR44" s="123">
        <v>2.0988593343642368E-4</v>
      </c>
      <c r="AS44" s="123">
        <v>2.0710105288505881E-4</v>
      </c>
      <c r="AT44" s="123">
        <v>2.2317675468195531E-4</v>
      </c>
      <c r="AU44" s="123">
        <v>2.5652974794792963E-4</v>
      </c>
      <c r="AV44" s="123">
        <v>3.1753786756957261E-4</v>
      </c>
      <c r="AW44" s="123">
        <v>4.1790183176226153E-4</v>
      </c>
      <c r="AX44" s="123">
        <v>4.4777994151822009E-4</v>
      </c>
      <c r="AY44" s="123">
        <v>5.0892924435850606E-4</v>
      </c>
      <c r="AZ44" s="123">
        <v>4.8394381598923259E-4</v>
      </c>
      <c r="BA44" s="123">
        <v>5.0968070795783785E-4</v>
      </c>
      <c r="BB44" s="123">
        <v>5.2805593288477197E-4</v>
      </c>
      <c r="BC44" s="123">
        <v>5.4253621095764549E-4</v>
      </c>
      <c r="BD44" s="123">
        <v>6.0783027353112772E-4</v>
      </c>
      <c r="BE44" s="123">
        <v>5.975445781308573E-4</v>
      </c>
      <c r="BF44" s="123">
        <v>6.3697983253766226E-4</v>
      </c>
      <c r="BG44" s="123">
        <v>6.2761945197729939E-4</v>
      </c>
      <c r="BH44" s="123">
        <v>6.3577218840478022E-4</v>
      </c>
      <c r="BI44" s="123">
        <v>6.5527551047774512E-4</v>
      </c>
      <c r="BJ44" s="123">
        <v>6.5541431770395917E-4</v>
      </c>
      <c r="BK44" s="123">
        <v>6.6971425508984841E-4</v>
      </c>
      <c r="BL44" s="123">
        <v>7.1067524184765228E-4</v>
      </c>
      <c r="BM44" s="123">
        <v>7.7415059299735601E-4</v>
      </c>
      <c r="BN44" s="123">
        <v>7.6296344561149971E-4</v>
      </c>
      <c r="BO44" s="123">
        <v>8.015816658116171E-4</v>
      </c>
      <c r="BP44" s="123">
        <v>8.1787644074847107E-4</v>
      </c>
      <c r="BQ44" s="123">
        <v>8.25058173566736E-4</v>
      </c>
      <c r="BR44" s="123">
        <v>9.28762943069704E-4</v>
      </c>
      <c r="BS44" s="123">
        <v>9.6467824117357933E-4</v>
      </c>
      <c r="BT44" s="123">
        <v>9.5513749110311347E-4</v>
      </c>
      <c r="BU44" s="123">
        <v>9.6058159078319066E-4</v>
      </c>
      <c r="BV44" s="123">
        <v>1.0017830590105666E-3</v>
      </c>
      <c r="BW44" s="123">
        <v>1.043752062194853E-3</v>
      </c>
      <c r="BX44" s="83">
        <v>1.0823174905088993E-3</v>
      </c>
      <c r="BY44" s="83">
        <v>1.1314684821952096E-3</v>
      </c>
      <c r="BZ44" s="84">
        <v>1.2090364135051896E-3</v>
      </c>
    </row>
    <row r="45" spans="2:78" x14ac:dyDescent="0.35">
      <c r="B45" s="119" t="s">
        <v>106</v>
      </c>
      <c r="AH45" s="123">
        <v>2.126759338701438E-2</v>
      </c>
      <c r="AI45" s="123">
        <v>1.9071261341948909E-2</v>
      </c>
      <c r="AJ45" s="123">
        <v>2.170109321852411E-2</v>
      </c>
      <c r="AK45" s="123">
        <v>2.5741524111805837E-2</v>
      </c>
      <c r="AL45" s="123">
        <v>2.7783037339211416E-2</v>
      </c>
      <c r="AM45" s="123">
        <v>2.9926439735934278E-2</v>
      </c>
      <c r="AN45" s="123">
        <v>3.0796990300470149E-2</v>
      </c>
      <c r="AO45" s="123">
        <v>3.0658579040034824E-2</v>
      </c>
      <c r="AP45" s="123">
        <v>3.1111864313233019E-2</v>
      </c>
      <c r="AQ45" s="123">
        <v>2.8085902066360351E-2</v>
      </c>
      <c r="AR45" s="123">
        <v>2.4227457584503568E-2</v>
      </c>
      <c r="AS45" s="123">
        <v>2.2380162305779879E-2</v>
      </c>
      <c r="AT45" s="123">
        <v>2.407294064290607E-2</v>
      </c>
      <c r="AU45" s="123">
        <v>2.9733591218816611E-2</v>
      </c>
      <c r="AV45" s="123">
        <v>3.4330797703600251E-2</v>
      </c>
      <c r="AW45" s="123">
        <v>3.634055362157073E-2</v>
      </c>
      <c r="AX45" s="123">
        <v>3.5898472262488872E-2</v>
      </c>
      <c r="AY45" s="123">
        <v>3.5708620804539688E-2</v>
      </c>
      <c r="AZ45" s="123">
        <v>3.4000309184488431E-2</v>
      </c>
      <c r="BA45" s="123">
        <v>3.1416930939206146E-2</v>
      </c>
      <c r="BB45" s="123">
        <v>2.9906618139894692E-2</v>
      </c>
      <c r="BC45" s="123">
        <v>2.8350370181982651E-2</v>
      </c>
      <c r="BD45" s="123">
        <v>2.7016487731821328E-2</v>
      </c>
      <c r="BE45" s="123">
        <v>2.6682385087354498E-2</v>
      </c>
      <c r="BF45" s="123">
        <v>2.6527728245418901E-2</v>
      </c>
      <c r="BG45" s="123">
        <v>2.6044071449437677E-2</v>
      </c>
      <c r="BH45" s="123">
        <v>2.5633517719107279E-2</v>
      </c>
      <c r="BI45" s="123">
        <v>2.4813738387012379E-2</v>
      </c>
      <c r="BJ45" s="123">
        <v>2.4454798919472647E-2</v>
      </c>
      <c r="BK45" s="123">
        <v>2.4639315502415694E-2</v>
      </c>
      <c r="BL45" s="123">
        <v>2.618109993833713E-2</v>
      </c>
      <c r="BM45" s="123">
        <v>3.0430531093673E-2</v>
      </c>
      <c r="BN45" s="123">
        <v>3.0338646141234014E-2</v>
      </c>
      <c r="BO45" s="123">
        <v>3.0669676576171763E-2</v>
      </c>
      <c r="BP45" s="123">
        <v>3.0716939659481406E-2</v>
      </c>
      <c r="BQ45" s="123">
        <v>2.9210430065162291E-2</v>
      </c>
      <c r="BR45" s="123">
        <v>2.8303316908068827E-2</v>
      </c>
      <c r="BS45" s="123">
        <v>2.8131837862044057E-2</v>
      </c>
      <c r="BT45" s="123">
        <v>2.7149488141889212E-2</v>
      </c>
      <c r="BU45" s="123">
        <v>2.700168402405688E-2</v>
      </c>
      <c r="BV45" s="123">
        <v>2.7218258106658389E-2</v>
      </c>
      <c r="BW45" s="123">
        <v>2.7282893133260409E-2</v>
      </c>
      <c r="BX45" s="83">
        <v>2.6777044158775382E-2</v>
      </c>
      <c r="BY45" s="83">
        <v>2.6599720265263162E-2</v>
      </c>
      <c r="BZ45" s="84">
        <v>2.6354350863916874E-2</v>
      </c>
    </row>
    <row r="46" spans="2:78" x14ac:dyDescent="0.35">
      <c r="B46" s="119" t="s">
        <v>95</v>
      </c>
      <c r="AH46" s="123">
        <v>4.6362826514776148E-2</v>
      </c>
      <c r="AI46" s="123">
        <v>4.4331348240460568E-2</v>
      </c>
      <c r="AJ46" s="123">
        <v>4.603749292298058E-2</v>
      </c>
      <c r="AK46" s="123">
        <v>4.8642701101435815E-2</v>
      </c>
      <c r="AL46" s="123">
        <v>4.9643156187644644E-2</v>
      </c>
      <c r="AM46" s="123">
        <v>4.9174052850142404E-2</v>
      </c>
      <c r="AN46" s="123">
        <v>4.8290199505704609E-2</v>
      </c>
      <c r="AO46" s="123">
        <v>4.7916163882279754E-2</v>
      </c>
      <c r="AP46" s="123">
        <v>4.784117737821561E-2</v>
      </c>
      <c r="AQ46" s="123">
        <v>4.4996461312774766E-2</v>
      </c>
      <c r="AR46" s="123">
        <v>4.2262586468066542E-2</v>
      </c>
      <c r="AS46" s="123">
        <v>4.155582609181363E-2</v>
      </c>
      <c r="AT46" s="123">
        <v>4.2604638906669261E-2</v>
      </c>
      <c r="AU46" s="123">
        <v>4.5909676059495204E-2</v>
      </c>
      <c r="AV46" s="123">
        <v>4.8316004807648263E-2</v>
      </c>
      <c r="AW46" s="123">
        <v>4.8862246269744024E-2</v>
      </c>
      <c r="AX46" s="123">
        <v>4.8038652227619195E-2</v>
      </c>
      <c r="AY46" s="123">
        <v>4.7717020391531695E-2</v>
      </c>
      <c r="AZ46" s="123">
        <v>4.7321975843104519E-2</v>
      </c>
      <c r="BA46" s="123">
        <v>4.7248831862394577E-2</v>
      </c>
      <c r="BB46" s="123">
        <v>4.7386490811473336E-2</v>
      </c>
      <c r="BC46" s="123">
        <v>4.8457371083143005E-2</v>
      </c>
      <c r="BD46" s="123">
        <v>4.8489040776658755E-2</v>
      </c>
      <c r="BE46" s="123">
        <v>5.0442131869490175E-2</v>
      </c>
      <c r="BF46" s="123">
        <v>5.0869203478161186E-2</v>
      </c>
      <c r="BG46" s="123">
        <v>5.066339136370504E-2</v>
      </c>
      <c r="BH46" s="123">
        <v>5.1964242236585759E-2</v>
      </c>
      <c r="BI46" s="123">
        <v>5.1821569574782511E-2</v>
      </c>
      <c r="BJ46" s="123">
        <v>5.0813810230171189E-2</v>
      </c>
      <c r="BK46" s="123">
        <v>5.1943423135252541E-2</v>
      </c>
      <c r="BL46" s="123">
        <v>5.6350066974886898E-2</v>
      </c>
      <c r="BM46" s="123">
        <v>6.0910027444103447E-2</v>
      </c>
      <c r="BN46" s="123">
        <v>6.094788172545542E-2</v>
      </c>
      <c r="BO46" s="123">
        <v>6.1815053998660809E-2</v>
      </c>
      <c r="BP46" s="123">
        <v>6.3008768918828215E-2</v>
      </c>
      <c r="BQ46" s="123">
        <v>6.206305246369874E-2</v>
      </c>
      <c r="BR46" s="123">
        <v>6.1381182986428133E-2</v>
      </c>
      <c r="BS46" s="123">
        <v>6.0849257173641903E-2</v>
      </c>
      <c r="BT46" s="123">
        <v>5.9076179998401701E-2</v>
      </c>
      <c r="BU46" s="123">
        <v>5.7982945373744002E-2</v>
      </c>
      <c r="BV46" s="123">
        <v>5.7458862792766491E-2</v>
      </c>
      <c r="BW46" s="123">
        <v>5.6855631159529144E-2</v>
      </c>
      <c r="BX46" s="83">
        <v>5.6037477699120285E-2</v>
      </c>
      <c r="BY46" s="83">
        <v>5.6400035149237075E-2</v>
      </c>
      <c r="BZ46" s="84">
        <v>5.6987950785617005E-2</v>
      </c>
    </row>
    <row r="47" spans="2:78" x14ac:dyDescent="0.35">
      <c r="B47" s="88" t="s">
        <v>88</v>
      </c>
      <c r="AH47" s="126">
        <f t="shared" ref="AH47:BW47" si="7">SUM(AH44:AH46)</f>
        <v>6.7829253340359635E-2</v>
      </c>
      <c r="AI47" s="126">
        <f t="shared" si="7"/>
        <v>6.3596978618895031E-2</v>
      </c>
      <c r="AJ47" s="126">
        <f t="shared" si="7"/>
        <v>6.7940473596661166E-2</v>
      </c>
      <c r="AK47" s="126">
        <f t="shared" si="7"/>
        <v>7.4593460946860715E-2</v>
      </c>
      <c r="AL47" s="126">
        <f t="shared" si="7"/>
        <v>7.7645866190950749E-2</v>
      </c>
      <c r="AM47" s="126">
        <f t="shared" si="7"/>
        <v>7.9320282689496951E-2</v>
      </c>
      <c r="AN47" s="126">
        <f t="shared" si="7"/>
        <v>7.9304921020346822E-2</v>
      </c>
      <c r="AO47" s="126">
        <f t="shared" si="7"/>
        <v>7.8795374928837203E-2</v>
      </c>
      <c r="AP47" s="126">
        <f t="shared" si="7"/>
        <v>7.9174399917004021E-2</v>
      </c>
      <c r="AQ47" s="126">
        <f t="shared" si="7"/>
        <v>7.3300108623493843E-2</v>
      </c>
      <c r="AR47" s="126">
        <f t="shared" si="7"/>
        <v>6.6699929986006531E-2</v>
      </c>
      <c r="AS47" s="126">
        <f t="shared" si="7"/>
        <v>6.4143089450478571E-2</v>
      </c>
      <c r="AT47" s="126">
        <f t="shared" si="7"/>
        <v>6.6900756304257292E-2</v>
      </c>
      <c r="AU47" s="126">
        <f t="shared" si="7"/>
        <v>7.5899797026259749E-2</v>
      </c>
      <c r="AV47" s="126">
        <f t="shared" si="7"/>
        <v>8.2964340378818086E-2</v>
      </c>
      <c r="AW47" s="126">
        <f t="shared" si="7"/>
        <v>8.5620701723077008E-2</v>
      </c>
      <c r="AX47" s="126">
        <f t="shared" si="7"/>
        <v>8.4384904431626287E-2</v>
      </c>
      <c r="AY47" s="126">
        <f t="shared" si="7"/>
        <v>8.3934570440429887E-2</v>
      </c>
      <c r="AZ47" s="126">
        <f t="shared" si="7"/>
        <v>8.1806228843582185E-2</v>
      </c>
      <c r="BA47" s="126">
        <f t="shared" si="7"/>
        <v>7.917544350955856E-2</v>
      </c>
      <c r="BB47" s="126">
        <f t="shared" si="7"/>
        <v>7.7821164884252808E-2</v>
      </c>
      <c r="BC47" s="126">
        <f t="shared" si="7"/>
        <v>7.7350277476083307E-2</v>
      </c>
      <c r="BD47" s="126">
        <f t="shared" si="7"/>
        <v>7.6113358782011212E-2</v>
      </c>
      <c r="BE47" s="126">
        <f t="shared" si="7"/>
        <v>7.7722061534975531E-2</v>
      </c>
      <c r="BF47" s="126">
        <f t="shared" si="7"/>
        <v>7.8033911556117747E-2</v>
      </c>
      <c r="BG47" s="126">
        <f t="shared" si="7"/>
        <v>7.7335082265120009E-2</v>
      </c>
      <c r="BH47" s="126">
        <f t="shared" si="7"/>
        <v>7.8233532144097812E-2</v>
      </c>
      <c r="BI47" s="126">
        <f t="shared" si="7"/>
        <v>7.7290583472272634E-2</v>
      </c>
      <c r="BJ47" s="126">
        <f t="shared" si="7"/>
        <v>7.5924023467347793E-2</v>
      </c>
      <c r="BK47" s="126">
        <f t="shared" si="7"/>
        <v>7.7252452892758089E-2</v>
      </c>
      <c r="BL47" s="126">
        <f t="shared" si="7"/>
        <v>8.3241842155071688E-2</v>
      </c>
      <c r="BM47" s="126">
        <f t="shared" si="7"/>
        <v>9.2114709130773798E-2</v>
      </c>
      <c r="BN47" s="126">
        <f t="shared" si="7"/>
        <v>9.2049491312300932E-2</v>
      </c>
      <c r="BO47" s="126">
        <f t="shared" si="7"/>
        <v>9.3286312240644181E-2</v>
      </c>
      <c r="BP47" s="126">
        <f t="shared" si="7"/>
        <v>9.4543585019058088E-2</v>
      </c>
      <c r="BQ47" s="126">
        <f t="shared" si="7"/>
        <v>9.2098540702427761E-2</v>
      </c>
      <c r="BR47" s="126">
        <f t="shared" si="7"/>
        <v>9.0613262837566669E-2</v>
      </c>
      <c r="BS47" s="126">
        <f t="shared" si="7"/>
        <v>8.9945773276859542E-2</v>
      </c>
      <c r="BT47" s="126">
        <f t="shared" si="7"/>
        <v>8.7180805631394021E-2</v>
      </c>
      <c r="BU47" s="126">
        <f t="shared" si="7"/>
        <v>8.594521098858407E-2</v>
      </c>
      <c r="BV47" s="126">
        <f t="shared" si="7"/>
        <v>8.5678903958435443E-2</v>
      </c>
      <c r="BW47" s="126">
        <f t="shared" si="7"/>
        <v>8.5182276354984404E-2</v>
      </c>
      <c r="BX47" s="105">
        <f>SUM(BX44:BX46)</f>
        <v>8.389683934840457E-2</v>
      </c>
      <c r="BY47" s="105">
        <f>SUM(BY44:BY46)</f>
        <v>8.4131223896695445E-2</v>
      </c>
      <c r="BZ47" s="106">
        <f>SUM(BZ44:BZ46)</f>
        <v>8.4551338063039064E-2</v>
      </c>
    </row>
    <row r="48" spans="2:78" ht="16" thickBot="1" x14ac:dyDescent="0.4">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107"/>
    </row>
    <row r="49" spans="1:78" x14ac:dyDescent="0.35">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127"/>
      <c r="AX49" s="51"/>
      <c r="AY49" s="51"/>
      <c r="AZ49" s="51"/>
      <c r="BA49" s="51"/>
      <c r="BB49" s="51"/>
      <c r="BC49" s="51"/>
      <c r="BD49" s="51"/>
      <c r="BE49" s="51"/>
      <c r="BF49" s="51"/>
      <c r="BG49" s="51"/>
      <c r="BH49" s="51"/>
      <c r="BI49" s="51"/>
      <c r="BJ49" s="51"/>
      <c r="BK49" s="51"/>
      <c r="BL49" s="128"/>
      <c r="BM49" s="51"/>
      <c r="BN49" s="51"/>
      <c r="BO49" s="51"/>
      <c r="BP49" s="51"/>
      <c r="BQ49" s="51"/>
      <c r="BR49" s="51"/>
      <c r="BS49" s="51"/>
      <c r="BT49" s="51"/>
      <c r="BU49" s="51"/>
      <c r="BV49" s="51"/>
      <c r="BW49" s="51"/>
      <c r="BX49" s="51"/>
      <c r="BY49" s="51"/>
      <c r="BZ49" s="82"/>
    </row>
    <row r="50" spans="1:78" ht="31" x14ac:dyDescent="0.35">
      <c r="B50" s="116" t="s">
        <v>115</v>
      </c>
      <c r="BX50" s="51"/>
      <c r="BY50" s="51"/>
      <c r="BZ50" s="82"/>
    </row>
    <row r="51" spans="1:78" x14ac:dyDescent="0.35">
      <c r="B51" s="119" t="s">
        <v>105</v>
      </c>
      <c r="AH51" s="123">
        <v>2.6852231253438916E-2</v>
      </c>
      <c r="AI51" s="123">
        <v>3.3518688495660642E-2</v>
      </c>
      <c r="AJ51" s="123">
        <v>3.0345785499393263E-2</v>
      </c>
      <c r="AK51" s="123">
        <v>3.2109520584792967E-2</v>
      </c>
      <c r="AL51" s="123">
        <v>3.2719619297568364E-2</v>
      </c>
      <c r="AM51" s="123">
        <v>3.3427267245735255E-2</v>
      </c>
      <c r="AN51" s="123">
        <v>3.3974797434152354E-2</v>
      </c>
      <c r="AO51" s="123">
        <v>3.4693936317124731E-2</v>
      </c>
      <c r="AP51" s="123">
        <v>3.4186025110565767E-2</v>
      </c>
      <c r="AQ51" s="123">
        <v>3.3105015978444556E-2</v>
      </c>
      <c r="AR51" s="123">
        <v>3.2425625854821213E-2</v>
      </c>
      <c r="AS51" s="123">
        <v>3.0128604397493378E-2</v>
      </c>
      <c r="AT51" s="123">
        <v>2.9201772082593613E-2</v>
      </c>
      <c r="AU51" s="123">
        <v>3.0976003569982407E-2</v>
      </c>
      <c r="AV51" s="123">
        <v>3.3018751400518596E-2</v>
      </c>
      <c r="AW51" s="123">
        <v>3.4631579086059822E-2</v>
      </c>
      <c r="AX51" s="123">
        <v>3.3732108278933977E-2</v>
      </c>
      <c r="AY51" s="123">
        <v>3.349392095952599E-2</v>
      </c>
      <c r="AZ51" s="123">
        <v>3.4144975531474789E-2</v>
      </c>
      <c r="BA51" s="123">
        <v>3.3584823001814444E-2</v>
      </c>
      <c r="BB51" s="123">
        <v>3.3425939332353792E-2</v>
      </c>
      <c r="BC51" s="123">
        <v>3.5072031051087083E-2</v>
      </c>
      <c r="BD51" s="123">
        <v>3.3270701447286409E-2</v>
      </c>
      <c r="BE51" s="123">
        <v>3.2390428524565654E-2</v>
      </c>
      <c r="BF51" s="123">
        <v>3.1200526427169799E-2</v>
      </c>
      <c r="BG51" s="123">
        <v>1.0060779188496722E-2</v>
      </c>
      <c r="BH51" s="123">
        <v>8.2486885671055263E-3</v>
      </c>
      <c r="BI51" s="123">
        <v>6.3604247173513744E-3</v>
      </c>
      <c r="BJ51" s="123">
        <v>5.3085366781448259E-3</v>
      </c>
      <c r="BK51" s="123">
        <v>4.5803554347679798E-3</v>
      </c>
      <c r="BL51" s="123">
        <v>3.8714372763346493E-3</v>
      </c>
      <c r="BM51" s="123">
        <v>2.9777218874554989E-3</v>
      </c>
      <c r="BN51" s="123">
        <v>2.5841758819524704E-3</v>
      </c>
      <c r="BO51" s="123">
        <v>2.4614382833706492E-3</v>
      </c>
      <c r="BP51" s="123">
        <v>2.2995921824223715E-3</v>
      </c>
      <c r="BQ51" s="123">
        <v>2.2286837192215495E-3</v>
      </c>
      <c r="BR51" s="123">
        <v>2.4446245371505643E-3</v>
      </c>
      <c r="BS51" s="123">
        <v>2.5296627216693989E-3</v>
      </c>
      <c r="BT51" s="123">
        <v>2.5340296283146834E-3</v>
      </c>
      <c r="BU51" s="123">
        <v>2.5281387190534944E-3</v>
      </c>
      <c r="BV51" s="123">
        <v>2.6480388520499242E-3</v>
      </c>
      <c r="BW51" s="123">
        <v>2.7549992121763053E-3</v>
      </c>
      <c r="BX51" s="83">
        <v>2.8651326498568353E-3</v>
      </c>
      <c r="BY51" s="83">
        <v>3.0134107754869687E-3</v>
      </c>
      <c r="BZ51" s="84">
        <v>3.2306781771998549E-3</v>
      </c>
    </row>
    <row r="52" spans="1:78" x14ac:dyDescent="0.35">
      <c r="B52" s="119" t="s">
        <v>106</v>
      </c>
      <c r="AH52" s="123">
        <v>5.5080836441714208E-2</v>
      </c>
      <c r="AI52" s="123">
        <v>5.0485155677122882E-2</v>
      </c>
      <c r="AJ52" s="123">
        <v>5.4756823113479576E-2</v>
      </c>
      <c r="AK52" s="123">
        <v>6.4905187054098451E-2</v>
      </c>
      <c r="AL52" s="123">
        <v>6.954751054370642E-2</v>
      </c>
      <c r="AM52" s="123">
        <v>7.5438187739509402E-2</v>
      </c>
      <c r="AN52" s="123">
        <v>7.8186479290794975E-2</v>
      </c>
      <c r="AO52" s="123">
        <v>8.1996683843762658E-2</v>
      </c>
      <c r="AP52" s="123">
        <v>8.5953395735448967E-2</v>
      </c>
      <c r="AQ52" s="123">
        <v>8.2307461884106134E-2</v>
      </c>
      <c r="AR52" s="123">
        <v>7.6110415570181084E-2</v>
      </c>
      <c r="AS52" s="123">
        <v>7.0784722127098992E-2</v>
      </c>
      <c r="AT52" s="123">
        <v>7.6047652950690131E-2</v>
      </c>
      <c r="AU52" s="123">
        <v>8.697850382409647E-2</v>
      </c>
      <c r="AV52" s="123">
        <v>9.6675387997793932E-2</v>
      </c>
      <c r="AW52" s="123">
        <v>0.10404740015574129</v>
      </c>
      <c r="AX52" s="123">
        <v>0.10403515655450427</v>
      </c>
      <c r="AY52" s="123">
        <v>0.10487772509363438</v>
      </c>
      <c r="AZ52" s="123">
        <v>0.10570042776029183</v>
      </c>
      <c r="BA52" s="123">
        <v>0.10024954703761282</v>
      </c>
      <c r="BB52" s="123">
        <v>9.7141271519030278E-2</v>
      </c>
      <c r="BC52" s="123">
        <v>9.1758544598413441E-2</v>
      </c>
      <c r="BD52" s="123">
        <v>8.3912730625427409E-2</v>
      </c>
      <c r="BE52" s="123">
        <v>8.0154575724651803E-2</v>
      </c>
      <c r="BF52" s="123">
        <v>7.6133143757842456E-2</v>
      </c>
      <c r="BG52" s="123">
        <v>7.2538793953275421E-2</v>
      </c>
      <c r="BH52" s="123">
        <v>6.9069460552819498E-2</v>
      </c>
      <c r="BI52" s="123">
        <v>6.760723917812185E-2</v>
      </c>
      <c r="BJ52" s="123">
        <v>6.6887077012280138E-2</v>
      </c>
      <c r="BK52" s="123">
        <v>6.6364232473827944E-2</v>
      </c>
      <c r="BL52" s="123">
        <v>6.4705804874156947E-2</v>
      </c>
      <c r="BM52" s="123">
        <v>7.0981944907384339E-2</v>
      </c>
      <c r="BN52" s="123">
        <v>7.1349524889335478E-2</v>
      </c>
      <c r="BO52" s="123">
        <v>7.3872397893768496E-2</v>
      </c>
      <c r="BP52" s="123">
        <v>7.5158677469445476E-2</v>
      </c>
      <c r="BQ52" s="123">
        <v>7.0598297560834605E-2</v>
      </c>
      <c r="BR52" s="123">
        <v>6.9651851735201956E-2</v>
      </c>
      <c r="BS52" s="123">
        <v>7.0679820509292876E-2</v>
      </c>
      <c r="BT52" s="123">
        <v>6.985089891936673E-2</v>
      </c>
      <c r="BU52" s="123">
        <v>6.9563241469516965E-2</v>
      </c>
      <c r="BV52" s="123">
        <v>7.0854357133156076E-2</v>
      </c>
      <c r="BW52" s="123">
        <v>7.1214292445206301E-2</v>
      </c>
      <c r="BX52" s="83">
        <v>7.0307786831145982E-2</v>
      </c>
      <c r="BY52" s="83">
        <v>7.040962743441101E-2</v>
      </c>
      <c r="BZ52" s="84">
        <v>7.0110816303515011E-2</v>
      </c>
    </row>
    <row r="53" spans="1:78" x14ac:dyDescent="0.35">
      <c r="B53" s="119" t="s">
        <v>95</v>
      </c>
      <c r="AH53" s="123">
        <v>0.11721628490948403</v>
      </c>
      <c r="AI53" s="123">
        <v>0.11296107841354634</v>
      </c>
      <c r="AJ53" s="123">
        <v>0.11238595158445837</v>
      </c>
      <c r="AK53" s="123">
        <v>0.11911830420623239</v>
      </c>
      <c r="AL53" s="123">
        <v>0.12105071691219203</v>
      </c>
      <c r="AM53" s="123">
        <v>0.12144736890383617</v>
      </c>
      <c r="AN53" s="123">
        <v>0.12100438517287711</v>
      </c>
      <c r="AO53" s="123">
        <v>0.1271947944986089</v>
      </c>
      <c r="AP53" s="123">
        <v>0.13159601898540563</v>
      </c>
      <c r="AQ53" s="123">
        <v>0.13134195519250591</v>
      </c>
      <c r="AR53" s="123">
        <v>0.13301785139184802</v>
      </c>
      <c r="AS53" s="123">
        <v>0.13116882242256978</v>
      </c>
      <c r="AT53" s="123">
        <v>0.1350102366719029</v>
      </c>
      <c r="AU53" s="123">
        <v>0.13619542482959138</v>
      </c>
      <c r="AV53" s="123">
        <v>0.13766831845852337</v>
      </c>
      <c r="AW53" s="123">
        <v>0.14202643481431435</v>
      </c>
      <c r="AX53" s="123">
        <v>0.14003288383047194</v>
      </c>
      <c r="AY53" s="123">
        <v>0.13936869105506478</v>
      </c>
      <c r="AZ53" s="123">
        <v>0.14484379870560926</v>
      </c>
      <c r="BA53" s="123">
        <v>0.14629465122816576</v>
      </c>
      <c r="BB53" s="123">
        <v>0.14810087170640635</v>
      </c>
      <c r="BC53" s="123">
        <v>0.15146614330323394</v>
      </c>
      <c r="BD53" s="123">
        <v>0.15094245770576054</v>
      </c>
      <c r="BE53" s="123">
        <v>0.15158080087472034</v>
      </c>
      <c r="BF53" s="123">
        <v>0.14471562172495389</v>
      </c>
      <c r="BG53" s="123">
        <v>0.13901041126249247</v>
      </c>
      <c r="BH53" s="123">
        <v>0.13761879550828335</v>
      </c>
      <c r="BI53" s="123">
        <v>0.13802828585431887</v>
      </c>
      <c r="BJ53" s="123">
        <v>0.13630120947073263</v>
      </c>
      <c r="BK53" s="123">
        <v>0.13723778263579112</v>
      </c>
      <c r="BL53" s="123">
        <v>0.13659504121632285</v>
      </c>
      <c r="BM53" s="123">
        <v>0.13901137092234819</v>
      </c>
      <c r="BN53" s="123">
        <v>0.1398833396854019</v>
      </c>
      <c r="BO53" s="123">
        <v>0.14525242885658293</v>
      </c>
      <c r="BP53" s="123">
        <v>0.15012556666607757</v>
      </c>
      <c r="BQ53" s="123">
        <v>0.1508256579286967</v>
      </c>
      <c r="BR53" s="123">
        <v>0.15186782517730435</v>
      </c>
      <c r="BS53" s="123">
        <v>0.15370186248634032</v>
      </c>
      <c r="BT53" s="123">
        <v>0.15280535251769795</v>
      </c>
      <c r="BU53" s="123">
        <v>0.15020033488714193</v>
      </c>
      <c r="BV53" s="123">
        <v>0.15015220216319625</v>
      </c>
      <c r="BW53" s="123">
        <v>0.14870174187211685</v>
      </c>
      <c r="BX53" s="83">
        <v>0.14713614442517434</v>
      </c>
      <c r="BY53" s="83">
        <v>0.14929124902607993</v>
      </c>
      <c r="BZ53" s="84">
        <v>0.15160577354665786</v>
      </c>
    </row>
    <row r="54" spans="1:78" ht="26.25" customHeight="1" x14ac:dyDescent="0.35">
      <c r="B54" s="119" t="s">
        <v>107</v>
      </c>
      <c r="S54" s="123">
        <v>0.10847989431095696</v>
      </c>
      <c r="T54" s="123">
        <v>0.10440985732814527</v>
      </c>
      <c r="U54" s="123">
        <v>0.11435315044126702</v>
      </c>
      <c r="V54" s="123">
        <v>0.10835187932739862</v>
      </c>
      <c r="W54" s="123">
        <v>0.10709565594193479</v>
      </c>
      <c r="X54" s="123">
        <v>0.111202255831838</v>
      </c>
      <c r="Y54" s="123">
        <v>0.11219738383443968</v>
      </c>
      <c r="Z54" s="123">
        <v>0.11018089661801975</v>
      </c>
      <c r="AA54" s="123">
        <v>0.11570072935456044</v>
      </c>
      <c r="AB54" s="123">
        <v>0.11709257896028322</v>
      </c>
      <c r="AC54" s="123">
        <v>0.11520241014293403</v>
      </c>
      <c r="AD54" s="123">
        <v>0.11211650861675938</v>
      </c>
      <c r="AE54" s="123">
        <v>0.11736566366002353</v>
      </c>
      <c r="AF54" s="123">
        <v>0.12170888327248901</v>
      </c>
      <c r="AG54" s="123">
        <v>0.12943678029871167</v>
      </c>
      <c r="AH54" s="123">
        <v>0.13123557161497543</v>
      </c>
      <c r="AI54" s="123">
        <v>0.12521503797255903</v>
      </c>
      <c r="AJ54" s="123">
        <v>0.1266353470291377</v>
      </c>
      <c r="AK54" s="123">
        <v>0.13158387564960905</v>
      </c>
      <c r="AL54" s="123">
        <v>0.12857627022905077</v>
      </c>
      <c r="AM54" s="123">
        <v>0.12905370610589989</v>
      </c>
      <c r="AN54" s="123">
        <v>0.12717386666341562</v>
      </c>
      <c r="AO54" s="123">
        <v>0.13107479227611657</v>
      </c>
      <c r="AP54" s="123">
        <v>0.13594869754304159</v>
      </c>
      <c r="AQ54" s="123">
        <v>0.13424118144351688</v>
      </c>
      <c r="AR54" s="123">
        <v>0.13290284804149288</v>
      </c>
      <c r="AS54" s="123">
        <v>0.12778001337669229</v>
      </c>
      <c r="AT54" s="123">
        <v>0.12978103065417698</v>
      </c>
      <c r="AU54" s="123">
        <v>0.13512718059191739</v>
      </c>
      <c r="AV54" s="123">
        <v>0.13258549244886866</v>
      </c>
      <c r="AW54" s="123">
        <v>0.13463223576682107</v>
      </c>
      <c r="AX54" s="123">
        <v>0.13036677240155689</v>
      </c>
      <c r="AY54" s="123">
        <v>0.12743119329246533</v>
      </c>
      <c r="AZ54" s="123">
        <v>0.13014946978467237</v>
      </c>
      <c r="BA54" s="123">
        <v>0.12939923776370674</v>
      </c>
      <c r="BB54" s="123">
        <v>0.13127291681246647</v>
      </c>
      <c r="BC54" s="123">
        <v>0.13173082520862014</v>
      </c>
      <c r="BD54" s="123">
        <v>0.12641872551794184</v>
      </c>
      <c r="BE54" s="123">
        <v>0.12647023616246983</v>
      </c>
      <c r="BF54" s="123">
        <v>0.12267869701638801</v>
      </c>
      <c r="BG54" s="123">
        <v>0.11747488345682662</v>
      </c>
      <c r="BH54" s="123">
        <v>0.11300628021847266</v>
      </c>
      <c r="BI54" s="123">
        <v>0.11151431794666311</v>
      </c>
      <c r="BJ54" s="123">
        <v>0.11040861321326653</v>
      </c>
      <c r="BK54" s="123">
        <v>0.11116714384676035</v>
      </c>
      <c r="BL54" s="123">
        <v>0.10982928876892459</v>
      </c>
      <c r="BM54" s="123">
        <v>0.11197198694917522</v>
      </c>
      <c r="BN54" s="123">
        <v>0.11201770008559668</v>
      </c>
      <c r="BO54" s="123">
        <v>0.11779318182053528</v>
      </c>
      <c r="BP54" s="123">
        <v>0.122147597172925</v>
      </c>
      <c r="BQ54" s="123">
        <v>0.12489983773687743</v>
      </c>
      <c r="BR54" s="123">
        <v>0.12579284202570665</v>
      </c>
      <c r="BS54" s="123">
        <v>0.12890059870406079</v>
      </c>
      <c r="BT54" s="123">
        <v>0.12941998837391724</v>
      </c>
      <c r="BU54" s="123">
        <v>0.12812650009268367</v>
      </c>
      <c r="BV54" s="123">
        <v>0.12918333311901045</v>
      </c>
      <c r="BW54" s="123">
        <v>0.12870677859870724</v>
      </c>
      <c r="BX54" s="83">
        <v>0.12798905459974072</v>
      </c>
      <c r="BY54" s="83">
        <v>0.13012095418704667</v>
      </c>
      <c r="BZ54" s="84">
        <v>0.13230631543373766</v>
      </c>
    </row>
    <row r="55" spans="1:78" x14ac:dyDescent="0.35">
      <c r="B55" s="119" t="s">
        <v>108</v>
      </c>
      <c r="S55" s="123">
        <v>1.7950623400214683E-2</v>
      </c>
      <c r="T55" s="123">
        <v>1.7036697947661553E-2</v>
      </c>
      <c r="U55" s="123">
        <v>1.6822877471437368E-2</v>
      </c>
      <c r="V55" s="123">
        <v>1.8391444114737886E-2</v>
      </c>
      <c r="W55" s="123">
        <v>2.0891561044307224E-2</v>
      </c>
      <c r="X55" s="123">
        <v>2.1989233529864136E-2</v>
      </c>
      <c r="Y55" s="123">
        <v>2.2974424053104257E-2</v>
      </c>
      <c r="Z55" s="123">
        <v>2.4635148125491564E-2</v>
      </c>
      <c r="AA55" s="123">
        <v>2.6903772253156617E-2</v>
      </c>
      <c r="AB55" s="123">
        <v>2.9631577102394221E-2</v>
      </c>
      <c r="AC55" s="123">
        <v>2.9134023084743738E-2</v>
      </c>
      <c r="AD55" s="123">
        <v>2.7541716057262695E-2</v>
      </c>
      <c r="AE55" s="123">
        <v>2.9432421833220434E-2</v>
      </c>
      <c r="AF55" s="123">
        <v>3.2479952572623171E-2</v>
      </c>
      <c r="AG55" s="123">
        <v>3.5761315699464141E-2</v>
      </c>
      <c r="AH55" s="123">
        <v>3.3774967379303425E-2</v>
      </c>
      <c r="AI55" s="123">
        <v>3.0839592162128143E-2</v>
      </c>
      <c r="AJ55" s="123">
        <v>3.3382433692724728E-2</v>
      </c>
      <c r="AK55" s="123">
        <v>4.5704777065093551E-2</v>
      </c>
      <c r="AL55" s="123">
        <v>5.5899963284096361E-2</v>
      </c>
      <c r="AM55" s="123">
        <v>6.1593517981343993E-2</v>
      </c>
      <c r="AN55" s="123">
        <v>6.5729559710090146E-2</v>
      </c>
      <c r="AO55" s="123">
        <v>7.1423149461932373E-2</v>
      </c>
      <c r="AP55" s="123">
        <v>7.3843256814921085E-2</v>
      </c>
      <c r="AQ55" s="123">
        <v>7.0811000739723143E-2</v>
      </c>
      <c r="AR55" s="123">
        <v>6.7650524072306248E-2</v>
      </c>
      <c r="AS55" s="123">
        <v>6.5500922442860765E-2</v>
      </c>
      <c r="AT55" s="123">
        <v>7.1457655887082389E-2</v>
      </c>
      <c r="AU55" s="123">
        <v>7.7795730235286353E-2</v>
      </c>
      <c r="AV55" s="123">
        <v>9.068631985817871E-2</v>
      </c>
      <c r="AW55" s="123">
        <v>9.8167897030781812E-2</v>
      </c>
      <c r="AX55" s="123">
        <v>9.9316177484033361E-2</v>
      </c>
      <c r="AY55" s="123">
        <v>9.9832479527366777E-2</v>
      </c>
      <c r="AZ55" s="123">
        <v>0.1001386640642124</v>
      </c>
      <c r="BA55" s="123">
        <v>9.4950675953545602E-2</v>
      </c>
      <c r="BB55" s="123">
        <v>9.1016877303636834E-2</v>
      </c>
      <c r="BC55" s="123">
        <v>8.6332455234378588E-2</v>
      </c>
      <c r="BD55" s="123">
        <v>7.8465764009009051E-2</v>
      </c>
      <c r="BE55" s="123">
        <v>7.6528458542538952E-2</v>
      </c>
      <c r="BF55" s="123">
        <v>7.379618756447405E-2</v>
      </c>
      <c r="BG55" s="123">
        <v>6.9867899643576953E-2</v>
      </c>
      <c r="BH55" s="123">
        <v>6.7770627012834025E-2</v>
      </c>
      <c r="BI55" s="123">
        <v>6.5385292712767579E-2</v>
      </c>
      <c r="BJ55" s="123">
        <v>6.5011659302833383E-2</v>
      </c>
      <c r="BK55" s="123">
        <v>6.3812589522434113E-2</v>
      </c>
      <c r="BL55" s="123">
        <v>6.1913937378059287E-2</v>
      </c>
      <c r="BM55" s="123">
        <v>6.7193164995891771E-2</v>
      </c>
      <c r="BN55" s="123">
        <v>6.7988086607545573E-2</v>
      </c>
      <c r="BO55" s="123">
        <v>6.9614942588854936E-2</v>
      </c>
      <c r="BP55" s="123">
        <v>7.0243030876091447E-2</v>
      </c>
      <c r="BQ55" s="123">
        <v>6.2914225830733431E-2</v>
      </c>
      <c r="BR55" s="123">
        <v>6.1006917967732305E-2</v>
      </c>
      <c r="BS55" s="123">
        <v>5.9973002764910681E-2</v>
      </c>
      <c r="BT55" s="123">
        <v>5.8183396744112867E-2</v>
      </c>
      <c r="BU55" s="123">
        <v>5.657341141982946E-2</v>
      </c>
      <c r="BV55" s="123">
        <v>5.5111112822780049E-2</v>
      </c>
      <c r="BW55" s="123">
        <v>5.3326425075549036E-2</v>
      </c>
      <c r="BX55" s="83">
        <v>5.1888139820055815E-2</v>
      </c>
      <c r="BY55" s="83">
        <v>5.1523183101750393E-2</v>
      </c>
      <c r="BZ55" s="84">
        <v>5.1009301342139469E-2</v>
      </c>
    </row>
    <row r="56" spans="1:78" x14ac:dyDescent="0.35">
      <c r="B56" s="119" t="s">
        <v>109</v>
      </c>
      <c r="S56" s="123">
        <v>2.9675501610106517E-2</v>
      </c>
      <c r="T56" s="123">
        <v>2.8252079041733429E-2</v>
      </c>
      <c r="U56" s="123">
        <v>2.7707463911883431E-2</v>
      </c>
      <c r="V56" s="123">
        <v>2.5117457962413454E-2</v>
      </c>
      <c r="W56" s="123">
        <v>2.3112338858195212E-2</v>
      </c>
      <c r="X56" s="123">
        <v>2.9443732376313762E-2</v>
      </c>
      <c r="Y56" s="123">
        <v>3.039340101522842E-2</v>
      </c>
      <c r="Z56" s="123">
        <v>2.4080223717556581E-2</v>
      </c>
      <c r="AA56" s="123">
        <v>2.3256999451023448E-2</v>
      </c>
      <c r="AB56" s="123">
        <v>2.4962316402005118E-2</v>
      </c>
      <c r="AC56" s="123">
        <v>2.0276897314753902E-2</v>
      </c>
      <c r="AD56" s="123">
        <v>1.7671195404395001E-2</v>
      </c>
      <c r="AE56" s="123">
        <v>1.9653107062640379E-2</v>
      </c>
      <c r="AF56" s="123">
        <v>1.920496739367843E-2</v>
      </c>
      <c r="AG56" s="123">
        <v>2.530355717706077E-2</v>
      </c>
      <c r="AH56" s="123">
        <v>3.413881361035833E-2</v>
      </c>
      <c r="AI56" s="123">
        <v>4.0910292451642682E-2</v>
      </c>
      <c r="AJ56" s="123">
        <v>3.7470779475468716E-2</v>
      </c>
      <c r="AK56" s="123">
        <v>3.884435913042121E-2</v>
      </c>
      <c r="AL56" s="123">
        <v>3.8841613240319713E-2</v>
      </c>
      <c r="AM56" s="123">
        <v>3.9665599801836919E-2</v>
      </c>
      <c r="AN56" s="123">
        <v>4.0262235524318665E-2</v>
      </c>
      <c r="AO56" s="123">
        <v>4.1387472921447385E-2</v>
      </c>
      <c r="AP56" s="123">
        <v>4.1943485473457678E-2</v>
      </c>
      <c r="AQ56" s="123">
        <v>4.1702250871816546E-2</v>
      </c>
      <c r="AR56" s="123">
        <v>4.1000520703051227E-2</v>
      </c>
      <c r="AS56" s="123">
        <v>3.8801213127609029E-2</v>
      </c>
      <c r="AT56" s="123">
        <v>3.9020975163927281E-2</v>
      </c>
      <c r="AU56" s="123">
        <v>4.1227021396466501E-2</v>
      </c>
      <c r="AV56" s="123">
        <v>4.4090645549788449E-2</v>
      </c>
      <c r="AW56" s="123">
        <v>4.7905281258512664E-2</v>
      </c>
      <c r="AX56" s="123">
        <v>4.8117198778320082E-2</v>
      </c>
      <c r="AY56" s="123">
        <v>5.047666428839305E-2</v>
      </c>
      <c r="AZ56" s="123">
        <v>5.4401068148491168E-2</v>
      </c>
      <c r="BA56" s="123">
        <v>5.5779107550340608E-2</v>
      </c>
      <c r="BB56" s="123">
        <v>5.6378288441687185E-2</v>
      </c>
      <c r="BC56" s="123">
        <v>6.023343850973565E-2</v>
      </c>
      <c r="BD56" s="123">
        <v>6.3241400251523486E-2</v>
      </c>
      <c r="BE56" s="123">
        <v>6.112711041892907E-2</v>
      </c>
      <c r="BF56" s="123">
        <v>5.5574407329104118E-2</v>
      </c>
      <c r="BG56" s="123">
        <v>3.4267201303861107E-2</v>
      </c>
      <c r="BH56" s="123">
        <v>3.4160037396901682E-2</v>
      </c>
      <c r="BI56" s="123">
        <v>3.5096339090361389E-2</v>
      </c>
      <c r="BJ56" s="123">
        <v>3.3076550645057698E-2</v>
      </c>
      <c r="BK56" s="123">
        <v>3.3202637175192583E-2</v>
      </c>
      <c r="BL56" s="123">
        <v>3.3429057219830652E-2</v>
      </c>
      <c r="BM56" s="123">
        <v>3.380588577212109E-2</v>
      </c>
      <c r="BN56" s="123">
        <v>3.3811253763547593E-2</v>
      </c>
      <c r="BO56" s="123">
        <v>3.4178140624331749E-2</v>
      </c>
      <c r="BP56" s="123">
        <v>3.5193208268928897E-2</v>
      </c>
      <c r="BQ56" s="123">
        <v>3.5838575641142088E-2</v>
      </c>
      <c r="BR56" s="123">
        <v>3.7164541456217906E-2</v>
      </c>
      <c r="BS56" s="123">
        <v>3.8037744248331215E-2</v>
      </c>
      <c r="BT56" s="123">
        <v>3.7586895947349264E-2</v>
      </c>
      <c r="BU56" s="123">
        <v>3.7591803563199258E-2</v>
      </c>
      <c r="BV56" s="123">
        <v>3.9360152206611793E-2</v>
      </c>
      <c r="BW56" s="123">
        <v>4.0637829855243286E-2</v>
      </c>
      <c r="BX56" s="83">
        <v>4.0431869486380688E-2</v>
      </c>
      <c r="BY56" s="83">
        <v>4.1070149947180827E-2</v>
      </c>
      <c r="BZ56" s="84">
        <v>4.1631651251495587E-2</v>
      </c>
    </row>
    <row r="57" spans="1:78" x14ac:dyDescent="0.35">
      <c r="B57" s="88" t="s">
        <v>88</v>
      </c>
      <c r="S57" s="126">
        <f>SUM(S54:S56)</f>
        <v>0.15610601932127816</v>
      </c>
      <c r="T57" s="126">
        <f t="shared" ref="T57:BW57" si="8">SUM(T54:T56)</f>
        <v>0.14969863431754024</v>
      </c>
      <c r="U57" s="126">
        <f t="shared" si="8"/>
        <v>0.15888349182458783</v>
      </c>
      <c r="V57" s="126">
        <f t="shared" si="8"/>
        <v>0.15186078140454998</v>
      </c>
      <c r="W57" s="126">
        <f t="shared" si="8"/>
        <v>0.15109955584443724</v>
      </c>
      <c r="X57" s="126">
        <f t="shared" si="8"/>
        <v>0.16263522173801589</v>
      </c>
      <c r="Y57" s="126">
        <f t="shared" si="8"/>
        <v>0.16556520890277235</v>
      </c>
      <c r="Z57" s="126">
        <f t="shared" si="8"/>
        <v>0.15889626846106789</v>
      </c>
      <c r="AA57" s="126">
        <f t="shared" si="8"/>
        <v>0.16586150105874051</v>
      </c>
      <c r="AB57" s="126">
        <f t="shared" si="8"/>
        <v>0.17168647246468255</v>
      </c>
      <c r="AC57" s="126">
        <f t="shared" si="8"/>
        <v>0.16461333054243169</v>
      </c>
      <c r="AD57" s="126">
        <f t="shared" si="8"/>
        <v>0.15732942007841708</v>
      </c>
      <c r="AE57" s="126">
        <f t="shared" si="8"/>
        <v>0.16645119255588434</v>
      </c>
      <c r="AF57" s="126">
        <f t="shared" si="8"/>
        <v>0.17339380323879061</v>
      </c>
      <c r="AG57" s="126">
        <f t="shared" si="8"/>
        <v>0.19050165317523657</v>
      </c>
      <c r="AH57" s="126">
        <f t="shared" si="8"/>
        <v>0.1991493526046372</v>
      </c>
      <c r="AI57" s="126">
        <f t="shared" si="8"/>
        <v>0.19696492258632986</v>
      </c>
      <c r="AJ57" s="126">
        <f t="shared" si="8"/>
        <v>0.19748856019733113</v>
      </c>
      <c r="AK57" s="126">
        <f t="shared" si="8"/>
        <v>0.21613301184512379</v>
      </c>
      <c r="AL57" s="126">
        <f t="shared" si="8"/>
        <v>0.22331784675346683</v>
      </c>
      <c r="AM57" s="126">
        <f t="shared" si="8"/>
        <v>0.23031282388908081</v>
      </c>
      <c r="AN57" s="126">
        <f t="shared" si="8"/>
        <v>0.23316566189782445</v>
      </c>
      <c r="AO57" s="126">
        <f t="shared" si="8"/>
        <v>0.24388541465949631</v>
      </c>
      <c r="AP57" s="126">
        <f t="shared" si="8"/>
        <v>0.25173543983142033</v>
      </c>
      <c r="AQ57" s="126">
        <f t="shared" si="8"/>
        <v>0.24675443305505657</v>
      </c>
      <c r="AR57" s="126">
        <f t="shared" si="8"/>
        <v>0.24155389281685036</v>
      </c>
      <c r="AS57" s="126">
        <f t="shared" si="8"/>
        <v>0.23208214894716209</v>
      </c>
      <c r="AT57" s="126">
        <f t="shared" si="8"/>
        <v>0.24025966170518664</v>
      </c>
      <c r="AU57" s="126">
        <f t="shared" si="8"/>
        <v>0.25414993222367022</v>
      </c>
      <c r="AV57" s="126">
        <f t="shared" si="8"/>
        <v>0.26736245785683582</v>
      </c>
      <c r="AW57" s="126">
        <f t="shared" si="8"/>
        <v>0.28070541405611554</v>
      </c>
      <c r="AX57" s="126">
        <f t="shared" si="8"/>
        <v>0.27780014866391034</v>
      </c>
      <c r="AY57" s="126">
        <f t="shared" si="8"/>
        <v>0.27774033710822515</v>
      </c>
      <c r="AZ57" s="126">
        <f t="shared" si="8"/>
        <v>0.28468920199737596</v>
      </c>
      <c r="BA57" s="126">
        <f t="shared" si="8"/>
        <v>0.28012902126759293</v>
      </c>
      <c r="BB57" s="126">
        <f t="shared" si="8"/>
        <v>0.27866808255779052</v>
      </c>
      <c r="BC57" s="126">
        <f t="shared" si="8"/>
        <v>0.27829671895273439</v>
      </c>
      <c r="BD57" s="126">
        <f t="shared" si="8"/>
        <v>0.26812588977847435</v>
      </c>
      <c r="BE57" s="126">
        <f t="shared" si="8"/>
        <v>0.26412580512393785</v>
      </c>
      <c r="BF57" s="126">
        <f t="shared" si="8"/>
        <v>0.25204929190996617</v>
      </c>
      <c r="BG57" s="126">
        <f t="shared" si="8"/>
        <v>0.22160998440426469</v>
      </c>
      <c r="BH57" s="126">
        <f t="shared" si="8"/>
        <v>0.21493694462820837</v>
      </c>
      <c r="BI57" s="126">
        <f t="shared" si="8"/>
        <v>0.21199594974979208</v>
      </c>
      <c r="BJ57" s="126">
        <f t="shared" si="8"/>
        <v>0.20849682316115764</v>
      </c>
      <c r="BK57" s="126">
        <f t="shared" si="8"/>
        <v>0.20818237054438707</v>
      </c>
      <c r="BL57" s="126">
        <f t="shared" si="8"/>
        <v>0.20517228336681453</v>
      </c>
      <c r="BM57" s="126">
        <f t="shared" si="8"/>
        <v>0.21297103771718809</v>
      </c>
      <c r="BN57" s="126">
        <f t="shared" si="8"/>
        <v>0.21381704045668987</v>
      </c>
      <c r="BO57" s="126">
        <f t="shared" si="8"/>
        <v>0.22158626503372195</v>
      </c>
      <c r="BP57" s="126">
        <f t="shared" si="8"/>
        <v>0.22758383631794538</v>
      </c>
      <c r="BQ57" s="126">
        <f t="shared" si="8"/>
        <v>0.22365263920875297</v>
      </c>
      <c r="BR57" s="126">
        <f t="shared" si="8"/>
        <v>0.22396430144965684</v>
      </c>
      <c r="BS57" s="126">
        <f t="shared" si="8"/>
        <v>0.2269113457173027</v>
      </c>
      <c r="BT57" s="126">
        <f t="shared" si="8"/>
        <v>0.22519028106537936</v>
      </c>
      <c r="BU57" s="126">
        <f t="shared" si="8"/>
        <v>0.22229171507571238</v>
      </c>
      <c r="BV57" s="126">
        <f t="shared" si="8"/>
        <v>0.2236545981484023</v>
      </c>
      <c r="BW57" s="126">
        <f t="shared" si="8"/>
        <v>0.22267103352949957</v>
      </c>
      <c r="BX57" s="105">
        <f>SUM(BX54:BX56)</f>
        <v>0.22030906390617724</v>
      </c>
      <c r="BY57" s="105">
        <f>SUM(BY54:BY56)</f>
        <v>0.22271428723597789</v>
      </c>
      <c r="BZ57" s="106">
        <f>SUM(BZ54:BZ56)</f>
        <v>0.22494726802737272</v>
      </c>
    </row>
    <row r="58" spans="1:78" ht="51" customHeight="1" x14ac:dyDescent="0.35">
      <c r="B58" s="116" t="s">
        <v>116</v>
      </c>
      <c r="BX58" s="51"/>
      <c r="BY58" s="51"/>
      <c r="BZ58" s="82"/>
    </row>
    <row r="59" spans="1:78" x14ac:dyDescent="0.35">
      <c r="B59" s="119" t="s">
        <v>105</v>
      </c>
      <c r="AH59" s="123">
        <v>4.7942398195383702E-4</v>
      </c>
      <c r="AI59" s="123">
        <v>4.740258164908775E-4</v>
      </c>
      <c r="AJ59" s="123">
        <v>4.7065955500792027E-4</v>
      </c>
      <c r="AK59" s="123">
        <v>4.8646483558064334E-4</v>
      </c>
      <c r="AL59" s="123">
        <v>5.0738230823933132E-4</v>
      </c>
      <c r="AM59" s="123">
        <v>5.1266400873983852E-4</v>
      </c>
      <c r="AN59" s="123">
        <v>5.1224854605096115E-4</v>
      </c>
      <c r="AO59" s="123">
        <v>5.4697763839623749E-4</v>
      </c>
      <c r="AP59" s="123">
        <v>5.660084869024152E-4</v>
      </c>
      <c r="AQ59" s="123">
        <v>5.885495414940904E-4</v>
      </c>
      <c r="AR59" s="123">
        <v>6.1126951720181784E-4</v>
      </c>
      <c r="AS59" s="123">
        <v>6.0001271761341208E-4</v>
      </c>
      <c r="AT59" s="123">
        <v>6.4360338998233904E-4</v>
      </c>
      <c r="AU59" s="123">
        <v>7.0186989792868587E-4</v>
      </c>
      <c r="AV59" s="123">
        <v>8.2933403603860335E-4</v>
      </c>
      <c r="AW59" s="123">
        <v>1.1074469690881311E-3</v>
      </c>
      <c r="AX59" s="123">
        <v>1.1953360511772826E-3</v>
      </c>
      <c r="AY59" s="123">
        <v>1.3694078469303657E-3</v>
      </c>
      <c r="AZ59" s="123">
        <v>1.3684378850605343E-3</v>
      </c>
      <c r="BA59" s="123">
        <v>1.4663258385777622E-3</v>
      </c>
      <c r="BB59" s="123">
        <v>1.5413457108783882E-3</v>
      </c>
      <c r="BC59" s="123">
        <v>1.5914964617128491E-3</v>
      </c>
      <c r="BD59" s="123">
        <v>1.766188867214178E-3</v>
      </c>
      <c r="BE59" s="123">
        <v>1.6835470202068599E-3</v>
      </c>
      <c r="BF59" s="123">
        <v>1.7430641722594286E-3</v>
      </c>
      <c r="BG59" s="123">
        <v>1.6633224297051918E-3</v>
      </c>
      <c r="BH59" s="123">
        <v>1.6301462095224832E-3</v>
      </c>
      <c r="BI59" s="123">
        <v>1.6920148374608716E-3</v>
      </c>
      <c r="BJ59" s="123">
        <v>1.7018490984165122E-3</v>
      </c>
      <c r="BK59" s="123">
        <v>1.7150746796196566E-3</v>
      </c>
      <c r="BL59" s="123">
        <v>1.6714262741678247E-3</v>
      </c>
      <c r="BM59" s="123">
        <v>1.7157984517130243E-3</v>
      </c>
      <c r="BN59" s="123">
        <v>1.7013394692078731E-3</v>
      </c>
      <c r="BO59" s="123">
        <v>1.832676876007557E-3</v>
      </c>
      <c r="BP59" s="123">
        <v>1.900216323742707E-3</v>
      </c>
      <c r="BQ59" s="123">
        <v>1.9940720596213356E-3</v>
      </c>
      <c r="BR59" s="123">
        <v>2.2855999181282784E-3</v>
      </c>
      <c r="BS59" s="123">
        <v>2.4237053145881719E-3</v>
      </c>
      <c r="BT59" s="123">
        <v>2.4574022168102122E-3</v>
      </c>
      <c r="BU59" s="123">
        <v>2.4747037663017672E-3</v>
      </c>
      <c r="BV59" s="123">
        <v>2.6078338428173072E-3</v>
      </c>
      <c r="BW59" s="123">
        <v>2.7244201791347452E-3</v>
      </c>
      <c r="BX59" s="83">
        <v>2.8418128212774579E-3</v>
      </c>
      <c r="BY59" s="83">
        <v>2.9950042139796559E-3</v>
      </c>
      <c r="BZ59" s="84">
        <v>3.2164150173617542E-3</v>
      </c>
    </row>
    <row r="60" spans="1:78" x14ac:dyDescent="0.35">
      <c r="B60" s="119" t="s">
        <v>106</v>
      </c>
      <c r="AH60" s="123">
        <v>5.128007834876306E-2</v>
      </c>
      <c r="AI60" s="123">
        <v>4.6510855805987621E-2</v>
      </c>
      <c r="AJ60" s="123">
        <v>5.0591686687513231E-2</v>
      </c>
      <c r="AK60" s="123">
        <v>5.9848029196785779E-2</v>
      </c>
      <c r="AL60" s="123">
        <v>6.417103226367793E-2</v>
      </c>
      <c r="AM60" s="123">
        <v>6.980390983755598E-2</v>
      </c>
      <c r="AN60" s="123">
        <v>7.2454992565717719E-2</v>
      </c>
      <c r="AO60" s="123">
        <v>7.6006910439726419E-2</v>
      </c>
      <c r="AP60" s="123">
        <v>7.9552405158938008E-2</v>
      </c>
      <c r="AQ60" s="123">
        <v>7.5914148353899577E-2</v>
      </c>
      <c r="AR60" s="123">
        <v>7.0559784823278543E-2</v>
      </c>
      <c r="AS60" s="123">
        <v>6.4839757300379303E-2</v>
      </c>
      <c r="AT60" s="123">
        <v>6.9422221981394722E-2</v>
      </c>
      <c r="AU60" s="123">
        <v>8.1351628030446183E-2</v>
      </c>
      <c r="AV60" s="123">
        <v>8.9663948548478117E-2</v>
      </c>
      <c r="AW60" s="123">
        <v>9.6303085807214556E-2</v>
      </c>
      <c r="AX60" s="123">
        <v>9.5829969364080198E-2</v>
      </c>
      <c r="AY60" s="123">
        <v>9.6083426281455872E-2</v>
      </c>
      <c r="AZ60" s="123">
        <v>9.6141968663694635E-2</v>
      </c>
      <c r="BA60" s="123">
        <v>9.0384934892968186E-2</v>
      </c>
      <c r="BB60" s="123">
        <v>8.7294611661646218E-2</v>
      </c>
      <c r="BC60" s="123">
        <v>8.3164059691487088E-2</v>
      </c>
      <c r="BD60" s="123">
        <v>7.8502539180828806E-2</v>
      </c>
      <c r="BE60" s="123">
        <v>7.5176064765481443E-2</v>
      </c>
      <c r="BF60" s="123">
        <v>7.2591831505576257E-2</v>
      </c>
      <c r="BG60" s="123">
        <v>6.9022220497176587E-2</v>
      </c>
      <c r="BH60" s="123">
        <v>6.5725400557983815E-2</v>
      </c>
      <c r="BI60" s="123">
        <v>6.4072611981312963E-2</v>
      </c>
      <c r="BJ60" s="123">
        <v>6.3499341361444001E-2</v>
      </c>
      <c r="BK60" s="123">
        <v>6.309894976878444E-2</v>
      </c>
      <c r="BL60" s="123">
        <v>6.1574930076051672E-2</v>
      </c>
      <c r="BM60" s="123">
        <v>6.744509221800403E-2</v>
      </c>
      <c r="BN60" s="123">
        <v>6.7652436586975839E-2</v>
      </c>
      <c r="BO60" s="123">
        <v>7.0120874083203125E-2</v>
      </c>
      <c r="BP60" s="123">
        <v>7.1366318001470613E-2</v>
      </c>
      <c r="BQ60" s="123">
        <v>7.0598297560834605E-2</v>
      </c>
      <c r="BR60" s="123">
        <v>6.9651851735201956E-2</v>
      </c>
      <c r="BS60" s="123">
        <v>7.0679820509292876E-2</v>
      </c>
      <c r="BT60" s="123">
        <v>6.985089891936673E-2</v>
      </c>
      <c r="BU60" s="123">
        <v>6.9563241469516965E-2</v>
      </c>
      <c r="BV60" s="123">
        <v>7.0854357133156076E-2</v>
      </c>
      <c r="BW60" s="123">
        <v>7.1214292445206301E-2</v>
      </c>
      <c r="BX60" s="83">
        <v>7.0307786831145982E-2</v>
      </c>
      <c r="BY60" s="83">
        <v>7.040962743441101E-2</v>
      </c>
      <c r="BZ60" s="84">
        <v>7.0110816303515011E-2</v>
      </c>
    </row>
    <row r="61" spans="1:78" x14ac:dyDescent="0.35">
      <c r="B61" s="119" t="s">
        <v>95</v>
      </c>
      <c r="AH61" s="123">
        <v>0.1117892999402313</v>
      </c>
      <c r="AI61" s="123">
        <v>0.10811497513076282</v>
      </c>
      <c r="AJ61" s="123">
        <v>0.10732705465040367</v>
      </c>
      <c r="AK61" s="123">
        <v>0.11309236326042187</v>
      </c>
      <c r="AL61" s="123">
        <v>0.11466178224121291</v>
      </c>
      <c r="AM61" s="123">
        <v>0.1146992820324336</v>
      </c>
      <c r="AN61" s="123">
        <v>0.11361064870450795</v>
      </c>
      <c r="AO61" s="123">
        <v>0.11879087977495366</v>
      </c>
      <c r="AP61" s="123">
        <v>0.12232891888942979</v>
      </c>
      <c r="AQ61" s="123">
        <v>0.12162215874097963</v>
      </c>
      <c r="AR61" s="123">
        <v>0.12308509866794105</v>
      </c>
      <c r="AS61" s="123">
        <v>0.12039544849565699</v>
      </c>
      <c r="AT61" s="123">
        <v>0.12286445364071262</v>
      </c>
      <c r="AU61" s="123">
        <v>0.12560968038824671</v>
      </c>
      <c r="AV61" s="123">
        <v>0.12619001185302139</v>
      </c>
      <c r="AW61" s="123">
        <v>0.12948578451086959</v>
      </c>
      <c r="AX61" s="123">
        <v>0.12823784080847353</v>
      </c>
      <c r="AY61" s="123">
        <v>0.12839518043154408</v>
      </c>
      <c r="AZ61" s="123">
        <v>0.1338113690062411</v>
      </c>
      <c r="BA61" s="123">
        <v>0.13593251994967923</v>
      </c>
      <c r="BB61" s="123">
        <v>0.13831671953164201</v>
      </c>
      <c r="BC61" s="123">
        <v>0.14214670480077723</v>
      </c>
      <c r="BD61" s="123">
        <v>0.14089591738184995</v>
      </c>
      <c r="BE61" s="123">
        <v>0.14211776645585181</v>
      </c>
      <c r="BF61" s="123">
        <v>0.13920108851941532</v>
      </c>
      <c r="BG61" s="123">
        <v>0.13426855231254189</v>
      </c>
      <c r="BH61" s="123">
        <v>0.13323846820859375</v>
      </c>
      <c r="BI61" s="123">
        <v>0.13381068454262157</v>
      </c>
      <c r="BJ61" s="123">
        <v>0.13194316143454338</v>
      </c>
      <c r="BK61" s="123">
        <v>0.13302217940708114</v>
      </c>
      <c r="BL61" s="123">
        <v>0.13252886402525485</v>
      </c>
      <c r="BM61" s="123">
        <v>0.13499870920172174</v>
      </c>
      <c r="BN61" s="123">
        <v>0.13590826315541593</v>
      </c>
      <c r="BO61" s="123">
        <v>0.14132935530380281</v>
      </c>
      <c r="BP61" s="123">
        <v>0.14639166171472009</v>
      </c>
      <c r="BQ61" s="123">
        <v>0.14999936103616382</v>
      </c>
      <c r="BR61" s="123">
        <v>0.15105342849350525</v>
      </c>
      <c r="BS61" s="123">
        <v>0.15288068260053292</v>
      </c>
      <c r="BT61" s="123">
        <v>0.15199270999307782</v>
      </c>
      <c r="BU61" s="123">
        <v>0.14937889157409498</v>
      </c>
      <c r="BV61" s="123">
        <v>0.14957646330011665</v>
      </c>
      <c r="BW61" s="123">
        <v>0.14840557871831647</v>
      </c>
      <c r="BX61" s="83">
        <v>0.14713614442517434</v>
      </c>
      <c r="BY61" s="83">
        <v>0.14929124902607993</v>
      </c>
      <c r="BZ61" s="84">
        <v>0.15160577354665786</v>
      </c>
    </row>
    <row r="62" spans="1:78" x14ac:dyDescent="0.35">
      <c r="B62" s="88" t="s">
        <v>88</v>
      </c>
      <c r="AH62" s="126">
        <f>SUM(AH59:AH61)</f>
        <v>0.1635488022709482</v>
      </c>
      <c r="AI62" s="126">
        <f t="shared" ref="AI62:BW62" si="9">SUM(AI59:AI61)</f>
        <v>0.15509985675324131</v>
      </c>
      <c r="AJ62" s="126">
        <f t="shared" si="9"/>
        <v>0.1583894008929248</v>
      </c>
      <c r="AK62" s="126">
        <f t="shared" si="9"/>
        <v>0.17342685729278828</v>
      </c>
      <c r="AL62" s="126">
        <f t="shared" si="9"/>
        <v>0.17934019681313018</v>
      </c>
      <c r="AM62" s="126">
        <f t="shared" si="9"/>
        <v>0.18501585587872943</v>
      </c>
      <c r="AN62" s="126">
        <f t="shared" si="9"/>
        <v>0.18657788981627663</v>
      </c>
      <c r="AO62" s="126">
        <f t="shared" si="9"/>
        <v>0.19534476785307631</v>
      </c>
      <c r="AP62" s="126">
        <f t="shared" si="9"/>
        <v>0.2024473325352702</v>
      </c>
      <c r="AQ62" s="126">
        <f t="shared" si="9"/>
        <v>0.1981248566363733</v>
      </c>
      <c r="AR62" s="126">
        <f t="shared" si="9"/>
        <v>0.19425615300842142</v>
      </c>
      <c r="AS62" s="126">
        <f t="shared" si="9"/>
        <v>0.1858352185136497</v>
      </c>
      <c r="AT62" s="126">
        <f t="shared" si="9"/>
        <v>0.1929302790120897</v>
      </c>
      <c r="AU62" s="126">
        <f t="shared" si="9"/>
        <v>0.20766317831662157</v>
      </c>
      <c r="AV62" s="126">
        <f t="shared" si="9"/>
        <v>0.21668329443753812</v>
      </c>
      <c r="AW62" s="126">
        <f t="shared" si="9"/>
        <v>0.22689631728717227</v>
      </c>
      <c r="AX62" s="126">
        <f t="shared" si="9"/>
        <v>0.225263146223731</v>
      </c>
      <c r="AY62" s="126">
        <f t="shared" si="9"/>
        <v>0.22584801455993031</v>
      </c>
      <c r="AZ62" s="126">
        <f t="shared" si="9"/>
        <v>0.23132177555499628</v>
      </c>
      <c r="BA62" s="126">
        <f t="shared" si="9"/>
        <v>0.22778378068122518</v>
      </c>
      <c r="BB62" s="126">
        <f t="shared" si="9"/>
        <v>0.22715267690416663</v>
      </c>
      <c r="BC62" s="126">
        <f t="shared" si="9"/>
        <v>0.22690226095397717</v>
      </c>
      <c r="BD62" s="126">
        <f t="shared" si="9"/>
        <v>0.22116464542989295</v>
      </c>
      <c r="BE62" s="126">
        <f t="shared" si="9"/>
        <v>0.21897737824154012</v>
      </c>
      <c r="BF62" s="126">
        <f t="shared" si="9"/>
        <v>0.21353598419725101</v>
      </c>
      <c r="BG62" s="126">
        <f t="shared" si="9"/>
        <v>0.20495409523942368</v>
      </c>
      <c r="BH62" s="126">
        <f t="shared" si="9"/>
        <v>0.20059401497610005</v>
      </c>
      <c r="BI62" s="126">
        <f t="shared" si="9"/>
        <v>0.19957531136139539</v>
      </c>
      <c r="BJ62" s="126">
        <f t="shared" si="9"/>
        <v>0.19714435189440388</v>
      </c>
      <c r="BK62" s="126">
        <f t="shared" si="9"/>
        <v>0.19783620385548523</v>
      </c>
      <c r="BL62" s="126">
        <f t="shared" si="9"/>
        <v>0.19577522037547435</v>
      </c>
      <c r="BM62" s="126">
        <f t="shared" si="9"/>
        <v>0.20415959987143878</v>
      </c>
      <c r="BN62" s="126">
        <f t="shared" si="9"/>
        <v>0.20526203921159963</v>
      </c>
      <c r="BO62" s="126">
        <f t="shared" si="9"/>
        <v>0.21328290626301349</v>
      </c>
      <c r="BP62" s="126">
        <f t="shared" si="9"/>
        <v>0.21965819603993342</v>
      </c>
      <c r="BQ62" s="126">
        <f t="shared" si="9"/>
        <v>0.22259173065661975</v>
      </c>
      <c r="BR62" s="126">
        <f t="shared" si="9"/>
        <v>0.22299088014683549</v>
      </c>
      <c r="BS62" s="126">
        <f t="shared" si="9"/>
        <v>0.22598420842441397</v>
      </c>
      <c r="BT62" s="126">
        <f t="shared" si="9"/>
        <v>0.22430101112925477</v>
      </c>
      <c r="BU62" s="126">
        <f t="shared" si="9"/>
        <v>0.2214168368099137</v>
      </c>
      <c r="BV62" s="126">
        <f t="shared" si="9"/>
        <v>0.22303865427609004</v>
      </c>
      <c r="BW62" s="126">
        <f t="shared" si="9"/>
        <v>0.22234429134265751</v>
      </c>
      <c r="BX62" s="105">
        <f>SUM(BX59:BX61)</f>
        <v>0.22028574407759777</v>
      </c>
      <c r="BY62" s="105">
        <f>SUM(BY59:BY61)</f>
        <v>0.2226958806744706</v>
      </c>
      <c r="BZ62" s="106">
        <f>SUM(BZ59:BZ61)</f>
        <v>0.22493300486753462</v>
      </c>
    </row>
    <row r="63" spans="1:78" ht="16" thickBot="1" x14ac:dyDescent="0.4">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10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21"/>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179" bestFit="1" customWidth="1"/>
    <col min="2" max="2" width="75.7265625" style="44" customWidth="1"/>
    <col min="3" max="3" width="25.7265625" style="179" customWidth="1"/>
    <col min="4" max="75" width="12.7265625" style="180" customWidth="1"/>
    <col min="76" max="78" width="12.7265625" style="44" customWidth="1"/>
    <col min="79" max="16384" width="9.08984375" style="44"/>
  </cols>
  <sheetData>
    <row r="1" spans="1:78" s="39" customFormat="1" ht="25.15" customHeight="1" thickBot="1" x14ac:dyDescent="0.3">
      <c r="A1" s="36" t="s">
        <v>42</v>
      </c>
      <c r="B1" s="37" t="s">
        <v>71</v>
      </c>
      <c r="C1" s="8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row>
    <row r="2" spans="1:78" ht="33" customHeight="1" x14ac:dyDescent="0.35">
      <c r="A2" s="40" t="s">
        <v>588</v>
      </c>
      <c r="B2" s="16" t="s">
        <v>117</v>
      </c>
      <c r="C2" s="11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9" customFormat="1" x14ac:dyDescent="0.35">
      <c r="A3" s="45">
        <v>2018</v>
      </c>
      <c r="B3" s="19" t="s">
        <v>118</v>
      </c>
      <c r="C3" s="130" t="s">
        <v>119</v>
      </c>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1"/>
      <c r="B4" s="92"/>
      <c r="C4" s="112"/>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131"/>
    </row>
    <row r="5" spans="1:78" ht="27" customHeight="1" x14ac:dyDescent="0.35">
      <c r="A5" s="132"/>
      <c r="B5" s="51" t="s">
        <v>120</v>
      </c>
      <c r="C5" s="133" t="s">
        <v>121</v>
      </c>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f>+'Disability benefits'!BQ14</f>
        <v>4.7691617500000003</v>
      </c>
      <c r="BR5" s="134">
        <f>+'Disability benefits'!BR14</f>
        <v>6.040064700000003</v>
      </c>
      <c r="BS5" s="134">
        <f>+'Disability benefits'!BS14</f>
        <v>6.9357352999999913</v>
      </c>
      <c r="BT5" s="134">
        <f>+'Disability benefits'!BT14</f>
        <v>7.3484010500000174</v>
      </c>
      <c r="BU5" s="134">
        <f>+'Disability benefits'!BU14</f>
        <v>8.1204012947232584</v>
      </c>
      <c r="BV5" s="134">
        <f>+'Disability benefits'!BV14</f>
        <v>8.8763419497478413</v>
      </c>
      <c r="BW5" s="134">
        <f>+'Disability benefits'!BW14</f>
        <v>9.5705241295588621</v>
      </c>
      <c r="BX5" s="134">
        <f>+'Disability benefits'!BX14</f>
        <v>10.29534198951689</v>
      </c>
      <c r="BY5" s="134">
        <f>+'Disability benefits'!BY14</f>
        <v>11.06189628120114</v>
      </c>
      <c r="BZ5" s="135">
        <f>+'Disability benefits'!BZ14</f>
        <v>11.850982034953395</v>
      </c>
    </row>
    <row r="6" spans="1:78" x14ac:dyDescent="0.35">
      <c r="A6" s="132"/>
      <c r="B6" s="51" t="s">
        <v>122</v>
      </c>
      <c r="C6" s="133" t="s">
        <v>121</v>
      </c>
      <c r="D6" s="134">
        <f>'Disability benefits'!D15</f>
        <v>0</v>
      </c>
      <c r="E6" s="134">
        <f>'Disability benefits'!E15</f>
        <v>0</v>
      </c>
      <c r="F6" s="134">
        <f>'Disability benefits'!F15</f>
        <v>0</v>
      </c>
      <c r="G6" s="134">
        <f>'Disability benefits'!G15</f>
        <v>0</v>
      </c>
      <c r="H6" s="134">
        <f>'Disability benefits'!H15</f>
        <v>0</v>
      </c>
      <c r="I6" s="134">
        <f>'Disability benefits'!I15</f>
        <v>0</v>
      </c>
      <c r="J6" s="134">
        <f>'Disability benefits'!J15</f>
        <v>0</v>
      </c>
      <c r="K6" s="134">
        <f>'Disability benefits'!K15</f>
        <v>0</v>
      </c>
      <c r="L6" s="134">
        <f>'Disability benefits'!L15</f>
        <v>0</v>
      </c>
      <c r="M6" s="134">
        <f>'Disability benefits'!M15</f>
        <v>0</v>
      </c>
      <c r="N6" s="134">
        <f>'Disability benefits'!N15</f>
        <v>0</v>
      </c>
      <c r="O6" s="134">
        <f>'Disability benefits'!O15</f>
        <v>0</v>
      </c>
      <c r="P6" s="134">
        <f>'Disability benefits'!P15</f>
        <v>0</v>
      </c>
      <c r="Q6" s="134">
        <f>'Disability benefits'!Q15</f>
        <v>0</v>
      </c>
      <c r="R6" s="134">
        <f>'Disability benefits'!R15</f>
        <v>0</v>
      </c>
      <c r="S6" s="134">
        <f>'Disability benefits'!S15</f>
        <v>0</v>
      </c>
      <c r="T6" s="134">
        <f>'Disability benefits'!T15</f>
        <v>0</v>
      </c>
      <c r="U6" s="134">
        <f>'Disability benefits'!U15</f>
        <v>0</v>
      </c>
      <c r="V6" s="134">
        <f>'Disability benefits'!V15</f>
        <v>0</v>
      </c>
      <c r="W6" s="134">
        <f>'Disability benefits'!W15</f>
        <v>0</v>
      </c>
      <c r="X6" s="134">
        <f>'Disability benefits'!X15</f>
        <v>0</v>
      </c>
      <c r="Y6" s="134">
        <f>'Disability benefits'!Y15</f>
        <v>0</v>
      </c>
      <c r="Z6" s="134">
        <f>'Disability benefits'!Z15</f>
        <v>0</v>
      </c>
      <c r="AA6" s="134">
        <f>'Disability benefits'!AA15</f>
        <v>6</v>
      </c>
      <c r="AB6" s="134">
        <f>'Disability benefits'!AB15</f>
        <v>23.2</v>
      </c>
      <c r="AC6" s="134">
        <f>SUM('Disability benefits'!AC16:AC18)</f>
        <v>35.799999999999997</v>
      </c>
      <c r="AD6" s="134">
        <f>SUM('Disability benefits'!AD16:AD18)</f>
        <v>62.4</v>
      </c>
      <c r="AE6" s="134">
        <f>SUM('Disability benefits'!AE16:AE18)</f>
        <v>95.9</v>
      </c>
      <c r="AF6" s="134">
        <f>SUM('Disability benefits'!AF16:AF18)</f>
        <v>127.30000000000001</v>
      </c>
      <c r="AG6" s="134">
        <f>SUM('Disability benefits'!AG16:AG18)</f>
        <v>166.7</v>
      </c>
      <c r="AH6" s="134">
        <f>SUM('Disability benefits'!AH16:AH18)</f>
        <v>168</v>
      </c>
      <c r="AI6" s="134">
        <f>SUM('Disability benefits'!AI16:AI18)</f>
        <v>201</v>
      </c>
      <c r="AJ6" s="134">
        <f>SUM('Disability benefits'!AJ16:AJ18)</f>
        <v>260</v>
      </c>
      <c r="AK6" s="134">
        <f>SUM('Disability benefits'!AK16:AK18)</f>
        <v>330</v>
      </c>
      <c r="AL6" s="134">
        <f>SUM('Disability benefits'!AL16:AL18)</f>
        <v>403</v>
      </c>
      <c r="AM6" s="134">
        <f>SUM('Disability benefits'!AM16:AM18)</f>
        <v>495</v>
      </c>
      <c r="AN6" s="134">
        <f>SUM('Disability benefits'!AN16:AN18)</f>
        <v>576</v>
      </c>
      <c r="AO6" s="134">
        <f>SUM('Disability benefits'!AO16:AO18)</f>
        <v>686</v>
      </c>
      <c r="AP6" s="134">
        <f>SUM('Disability benefits'!AP16:AP18)</f>
        <v>779</v>
      </c>
      <c r="AQ6" s="134">
        <f>SUM('Disability benefits'!AQ16:AQ18)</f>
        <v>897.38499999999999</v>
      </c>
      <c r="AR6" s="134">
        <f>SUM('Disability benefits'!AR16:AR18)</f>
        <v>1003.4670000000001</v>
      </c>
      <c r="AS6" s="134">
        <f>SUM('Disability benefits'!AS16:AS18)</f>
        <v>1158.527</v>
      </c>
      <c r="AT6" s="134">
        <f>SUM('Disability benefits'!AT16:AT18)</f>
        <v>1382.009</v>
      </c>
      <c r="AU6" s="134">
        <f>SUM('Disability benefits'!AU16:AU18)</f>
        <v>1706.221</v>
      </c>
      <c r="AV6" s="134">
        <f>SUM('Disability benefits'!AV16:AV18)</f>
        <v>1553.4739999999999</v>
      </c>
      <c r="AW6" s="134">
        <f>SUM('Disability benefits'!AW16:AW18)</f>
        <v>1795.461</v>
      </c>
      <c r="AX6" s="134">
        <f>SUM('Disability benefits'!AX16:AX18)</f>
        <v>1962.682</v>
      </c>
      <c r="AY6" s="134">
        <f>SUM('Disability benefits'!AY16:AY18)</f>
        <v>2194.1619999999998</v>
      </c>
      <c r="AZ6" s="134">
        <f>SUM('Disability benefits'!AZ16:AZ18)</f>
        <v>2392.893</v>
      </c>
      <c r="BA6" s="134">
        <f>SUM('Disability benefits'!BA16:BA18)</f>
        <v>2521.25</v>
      </c>
      <c r="BB6" s="134">
        <f>SUM('Disability benefits'!BB16:BB18)</f>
        <v>2679.9749999999999</v>
      </c>
      <c r="BC6" s="134">
        <f>SUM('Disability benefits'!BC16:BC18)</f>
        <v>2822.8040000000001</v>
      </c>
      <c r="BD6" s="134">
        <f>SUM('Disability benefits'!BD16:BD18)</f>
        <v>2955.1210000000001</v>
      </c>
      <c r="BE6" s="134">
        <f>SUM('Disability benefits'!BE16:BE18)</f>
        <v>3124.4597597447382</v>
      </c>
      <c r="BF6" s="134">
        <f>SUM('Disability benefits'!BF16:BF18)</f>
        <v>3250.6787885787207</v>
      </c>
      <c r="BG6" s="134">
        <f>SUM('Disability benefits'!BG16:BG18)</f>
        <v>3457.0445494205601</v>
      </c>
      <c r="BH6" s="134">
        <f>SUM('Disability benefits'!BH16:BH18)</f>
        <v>3673.5859999999998</v>
      </c>
      <c r="BI6" s="134">
        <f>SUM('Disability benefits'!BI16:BI18)</f>
        <v>3924.14037813</v>
      </c>
      <c r="BJ6" s="134">
        <f>SUM('Disability benefits'!BJ16:BJ18)</f>
        <v>4149.40578293</v>
      </c>
      <c r="BK6" s="134">
        <f>SUM('Disability benefits'!BK16:BK18)</f>
        <v>4444.4350972342991</v>
      </c>
      <c r="BL6" s="134">
        <f>SUM('Disability benefits'!BL16:BL18)</f>
        <v>4734.8039219600005</v>
      </c>
      <c r="BM6" s="134">
        <f>SUM('Disability benefits'!BM16:BM18)</f>
        <v>5106.2537628999999</v>
      </c>
      <c r="BN6" s="134">
        <f>SUM('Disability benefits'!BN16:BN18)</f>
        <v>5227.7472379531791</v>
      </c>
      <c r="BO6" s="134">
        <f>SUM('Disability benefits'!BO16:BO18)</f>
        <v>5339.4256940699997</v>
      </c>
      <c r="BP6" s="134">
        <f>SUM('Disability benefits'!BP16:BP18)</f>
        <v>5475.6249157700013</v>
      </c>
      <c r="BQ6" s="134">
        <f>SUM('Disability benefits'!BQ16:BQ18)</f>
        <v>5360.0751764300812</v>
      </c>
      <c r="BR6" s="134">
        <f>SUM('Disability benefits'!BR16:BR18)</f>
        <v>5421.7736767999995</v>
      </c>
      <c r="BS6" s="134">
        <f>SUM('Disability benefits'!BS16:BS18)</f>
        <v>5489.5433917499959</v>
      </c>
      <c r="BT6" s="134">
        <f>SUM('Disability benefits'!BT16:BT18)</f>
        <v>5482.7675999399999</v>
      </c>
      <c r="BU6" s="134">
        <f>SUM('Disability benefits'!BU16:BU18)</f>
        <v>5543.1853611440301</v>
      </c>
      <c r="BV6" s="134">
        <f>SUM('Disability benefits'!BV16:BV18)</f>
        <v>5760.8265737852562</v>
      </c>
      <c r="BW6" s="134">
        <f>SUM('Disability benefits'!BW16:BW18)</f>
        <v>5983.7903955164893</v>
      </c>
      <c r="BX6" s="134">
        <f>SUM('Disability benefits'!BX16:BX18)</f>
        <v>6154.8663190159614</v>
      </c>
      <c r="BY6" s="134">
        <f>SUM('Disability benefits'!BY16:BY18)</f>
        <v>6372.109825514126</v>
      </c>
      <c r="BZ6" s="135">
        <f>SUM('Disability benefits'!BZ16:BZ18)</f>
        <v>6614.9835523673519</v>
      </c>
    </row>
    <row r="7" spans="1:78" x14ac:dyDescent="0.35">
      <c r="A7" s="132"/>
      <c r="B7" s="51" t="s">
        <v>123</v>
      </c>
      <c r="C7" s="133" t="s">
        <v>124</v>
      </c>
      <c r="D7" s="134">
        <f>'Bereavement benefits'!D4</f>
        <v>15.7</v>
      </c>
      <c r="E7" s="134">
        <f>'Bereavement benefits'!E4</f>
        <v>21.3</v>
      </c>
      <c r="F7" s="134">
        <f>'Bereavement benefits'!F4</f>
        <v>21.7</v>
      </c>
      <c r="G7" s="134">
        <f>'Bereavement benefits'!G4</f>
        <v>24</v>
      </c>
      <c r="H7" s="134">
        <f>'Bereavement benefits'!H4</f>
        <v>28</v>
      </c>
      <c r="I7" s="134">
        <f>'Bereavement benefits'!I4</f>
        <v>30.5</v>
      </c>
      <c r="J7" s="134">
        <f>'Bereavement benefits'!J4</f>
        <v>32</v>
      </c>
      <c r="K7" s="134">
        <f>'Bereavement benefits'!K4</f>
        <v>35.700000000000003</v>
      </c>
      <c r="L7" s="134">
        <f>'Bereavement benefits'!L4</f>
        <v>38.200000000000003</v>
      </c>
      <c r="M7" s="134">
        <f>'Bereavement benefits'!M4</f>
        <v>43.8</v>
      </c>
      <c r="N7" s="134">
        <f>'Bereavement benefits'!N4</f>
        <v>57.5</v>
      </c>
      <c r="O7" s="134">
        <f>'Bereavement benefits'!O4</f>
        <v>61.5</v>
      </c>
      <c r="P7" s="134">
        <f>'Bereavement benefits'!P4</f>
        <v>65.5</v>
      </c>
      <c r="Q7" s="134">
        <f>'Bereavement benefits'!Q4</f>
        <v>80</v>
      </c>
      <c r="R7" s="134">
        <f>'Bereavement benefits'!R4</f>
        <v>84</v>
      </c>
      <c r="S7" s="134">
        <f>'Bereavement benefits'!S4</f>
        <v>99</v>
      </c>
      <c r="T7" s="134">
        <f>'Bereavement benefits'!T4</f>
        <v>108</v>
      </c>
      <c r="U7" s="134">
        <f>'Bereavement benefits'!U4</f>
        <v>136</v>
      </c>
      <c r="V7" s="134">
        <f>'Bereavement benefits'!V4</f>
        <v>141</v>
      </c>
      <c r="W7" s="134">
        <f>'Bereavement benefits'!W4</f>
        <v>148</v>
      </c>
      <c r="X7" s="134">
        <f>'Bereavement benefits'!X4</f>
        <v>154</v>
      </c>
      <c r="Y7" s="134">
        <f>'Bereavement benefits'!Y4</f>
        <v>162</v>
      </c>
      <c r="Z7" s="134">
        <f>'Bereavement benefits'!Z4</f>
        <v>168</v>
      </c>
      <c r="AA7" s="134">
        <f>'Bereavement benefits'!AA4</f>
        <v>196</v>
      </c>
      <c r="AB7" s="134">
        <f>'Bereavement benefits'!AB4</f>
        <v>220</v>
      </c>
      <c r="AC7" s="134">
        <f>'Bereavement benefits'!AC4</f>
        <v>245</v>
      </c>
      <c r="AD7" s="134">
        <f>'Bereavement benefits'!AD4</f>
        <v>310</v>
      </c>
      <c r="AE7" s="134">
        <f>'Bereavement benefits'!AE4</f>
        <v>393</v>
      </c>
      <c r="AF7" s="134">
        <f>'Bereavement benefits'!AF4</f>
        <v>434</v>
      </c>
      <c r="AG7" s="134">
        <f>'Bereavement benefits'!AG4</f>
        <v>466</v>
      </c>
      <c r="AH7" s="134">
        <f>'Bereavement benefits'!AH4</f>
        <v>505</v>
      </c>
      <c r="AI7" s="134">
        <f>'Bereavement benefits'!AI4</f>
        <v>562.99999999999989</v>
      </c>
      <c r="AJ7" s="134">
        <f>'Bereavement benefits'!AJ4</f>
        <v>637.99999999999989</v>
      </c>
      <c r="AK7" s="134">
        <f>'Bereavement benefits'!AK4</f>
        <v>691</v>
      </c>
      <c r="AL7" s="134">
        <f>'Bereavement benefits'!AL4</f>
        <v>725</v>
      </c>
      <c r="AM7" s="134">
        <f>'Bereavement benefits'!AM4</f>
        <v>771</v>
      </c>
      <c r="AN7" s="134">
        <f>'Bereavement benefits'!AN4</f>
        <v>785</v>
      </c>
      <c r="AO7" s="134">
        <f>'Bereavement benefits'!AO4</f>
        <v>800</v>
      </c>
      <c r="AP7" s="134">
        <f>'Bereavement benefits'!AP4</f>
        <v>825</v>
      </c>
      <c r="AQ7" s="134">
        <f>'Bereavement benefits'!AQ4</f>
        <v>839.25</v>
      </c>
      <c r="AR7" s="134">
        <f>'Bereavement benefits'!AR4</f>
        <v>850.16399999999999</v>
      </c>
      <c r="AS7" s="134">
        <f>'Bereavement benefits'!AS4</f>
        <v>852.303</v>
      </c>
      <c r="AT7" s="134">
        <f>'Bereavement benefits'!AT4</f>
        <v>889.38600000000008</v>
      </c>
      <c r="AU7" s="134">
        <f>'Bereavement benefits'!AU4</f>
        <v>1010.5989999999999</v>
      </c>
      <c r="AV7" s="134">
        <f>'Bereavement benefits'!AV4</f>
        <v>1010</v>
      </c>
      <c r="AW7" s="134">
        <f>'Bereavement benefits'!AW4</f>
        <v>1040</v>
      </c>
      <c r="AX7" s="134">
        <f>'Bereavement benefits'!AX4</f>
        <v>1022</v>
      </c>
      <c r="AY7" s="134">
        <f>'Bereavement benefits'!AY4</f>
        <v>1016.385</v>
      </c>
      <c r="AZ7" s="134">
        <f>'Bereavement benefits'!AZ4</f>
        <v>981.24099999999999</v>
      </c>
      <c r="BA7" s="134">
        <f>'Bereavement benefits'!BA4</f>
        <v>987.07300000000021</v>
      </c>
      <c r="BB7" s="134">
        <f>'Bereavement benefits'!BB4</f>
        <v>974.40599999999995</v>
      </c>
      <c r="BC7" s="134">
        <f>'Bereavement benefits'!BC4</f>
        <v>1001.69</v>
      </c>
      <c r="BD7" s="134">
        <f>'Bereavement benefits'!BD4</f>
        <v>985.85</v>
      </c>
      <c r="BE7" s="134">
        <f>'Bereavement benefits'!BE4</f>
        <v>1099.2956646600001</v>
      </c>
      <c r="BF7" s="134">
        <f>'Bereavement benefits'!BF4</f>
        <v>1087.4146320899999</v>
      </c>
      <c r="BG7" s="134">
        <f>'Bereavement benefits'!BG4</f>
        <v>1006.6780681472775</v>
      </c>
      <c r="BH7" s="134">
        <f>'Bereavement benefits'!BH4</f>
        <v>922.80799999999999</v>
      </c>
      <c r="BI7" s="134">
        <f>'Bereavement benefits'!BI4</f>
        <v>874.53990900999997</v>
      </c>
      <c r="BJ7" s="134">
        <f>'Bereavement benefits'!BJ4</f>
        <v>796.54773575000013</v>
      </c>
      <c r="BK7" s="134">
        <f>'Bereavement benefits'!BK4</f>
        <v>736.17217767890315</v>
      </c>
      <c r="BL7" s="134">
        <f>'Bereavement benefits'!BL4</f>
        <v>674.75018944999999</v>
      </c>
      <c r="BM7" s="134">
        <f>'Bereavement benefits'!BM4</f>
        <v>649.6405096899997</v>
      </c>
      <c r="BN7" s="134">
        <f>'Bereavement benefits'!BN4</f>
        <v>613.52423453000017</v>
      </c>
      <c r="BO7" s="134">
        <f>'Bereavement benefits'!BO4</f>
        <v>593.95801391999976</v>
      </c>
      <c r="BP7" s="134">
        <f>'Bereavement benefits'!BP4</f>
        <v>592.53994551999983</v>
      </c>
      <c r="BQ7" s="134">
        <f>'Bereavement benefits'!BQ4</f>
        <v>582.23100191999993</v>
      </c>
      <c r="BR7" s="134">
        <f>'Bereavement benefits'!BR4</f>
        <v>570.66566029000023</v>
      </c>
      <c r="BS7" s="134">
        <f>'Bereavement benefits'!BS4</f>
        <v>568.92046535000088</v>
      </c>
      <c r="BT7" s="134">
        <f>'Bereavement benefits'!BT4</f>
        <v>557.33749349999994</v>
      </c>
      <c r="BU7" s="134">
        <f>'Bereavement benefits'!BU4</f>
        <v>511.58439945181107</v>
      </c>
      <c r="BV7" s="134">
        <f>'Bereavement benefits'!BV4</f>
        <v>496.48379132520103</v>
      </c>
      <c r="BW7" s="134">
        <f>'Bereavement benefits'!BW4</f>
        <v>468.6330326187159</v>
      </c>
      <c r="BX7" s="134">
        <f>'Bereavement benefits'!BX4</f>
        <v>433.6981177582324</v>
      </c>
      <c r="BY7" s="134">
        <f>'Bereavement benefits'!BY4</f>
        <v>401.65528929379576</v>
      </c>
      <c r="BZ7" s="135">
        <f>'Bereavement benefits'!BZ4</f>
        <v>373.16479524274752</v>
      </c>
    </row>
    <row r="8" spans="1:78" x14ac:dyDescent="0.35">
      <c r="A8" s="132"/>
      <c r="B8" s="51" t="s">
        <v>125</v>
      </c>
      <c r="C8" s="133" t="s">
        <v>121</v>
      </c>
      <c r="D8" s="134">
        <v>0</v>
      </c>
      <c r="E8" s="134">
        <v>0</v>
      </c>
      <c r="F8" s="134">
        <v>0</v>
      </c>
      <c r="G8" s="134">
        <v>0</v>
      </c>
      <c r="H8" s="134">
        <v>0</v>
      </c>
      <c r="I8" s="134">
        <v>0</v>
      </c>
      <c r="J8" s="134">
        <v>0</v>
      </c>
      <c r="K8" s="134">
        <v>0</v>
      </c>
      <c r="L8" s="134">
        <v>0</v>
      </c>
      <c r="M8" s="134">
        <v>0</v>
      </c>
      <c r="N8" s="134">
        <v>0</v>
      </c>
      <c r="O8" s="134">
        <v>0</v>
      </c>
      <c r="P8" s="134">
        <v>0</v>
      </c>
      <c r="Q8" s="134">
        <v>0</v>
      </c>
      <c r="R8" s="134">
        <v>0</v>
      </c>
      <c r="S8" s="134">
        <v>0</v>
      </c>
      <c r="T8" s="134">
        <v>0</v>
      </c>
      <c r="U8" s="134">
        <v>0</v>
      </c>
      <c r="V8" s="134">
        <v>0</v>
      </c>
      <c r="W8" s="134">
        <v>0</v>
      </c>
      <c r="X8" s="134">
        <v>0</v>
      </c>
      <c r="Y8" s="134">
        <v>0</v>
      </c>
      <c r="Z8" s="134">
        <v>0</v>
      </c>
      <c r="AA8" s="134">
        <v>0</v>
      </c>
      <c r="AB8" s="134">
        <v>0</v>
      </c>
      <c r="AC8" s="134">
        <v>0</v>
      </c>
      <c r="AD8" s="134">
        <v>0</v>
      </c>
      <c r="AE8" s="134">
        <v>0</v>
      </c>
      <c r="AF8" s="134">
        <v>1.9</v>
      </c>
      <c r="AG8" s="134">
        <v>2.9</v>
      </c>
      <c r="AH8" s="134">
        <v>4</v>
      </c>
      <c r="AI8" s="134">
        <v>4</v>
      </c>
      <c r="AJ8" s="134">
        <v>5</v>
      </c>
      <c r="AK8" s="134">
        <v>6</v>
      </c>
      <c r="AL8" s="134">
        <v>8</v>
      </c>
      <c r="AM8" s="134">
        <v>10</v>
      </c>
      <c r="AN8" s="134">
        <v>11</v>
      </c>
      <c r="AO8" s="134">
        <v>13</v>
      </c>
      <c r="AP8" s="134">
        <v>104</v>
      </c>
      <c r="AQ8" s="134">
        <v>183.72300000000001</v>
      </c>
      <c r="AR8" s="134">
        <v>173.41800000000001</v>
      </c>
      <c r="AS8" s="134">
        <v>183.63200000000001</v>
      </c>
      <c r="AT8" s="134">
        <v>208.02</v>
      </c>
      <c r="AU8" s="134">
        <v>284.64699999999999</v>
      </c>
      <c r="AV8" s="134">
        <v>345.29700000000008</v>
      </c>
      <c r="AW8" s="134">
        <v>441.75</v>
      </c>
      <c r="AX8" s="134">
        <v>526.322</v>
      </c>
      <c r="AY8" s="134">
        <v>617.35</v>
      </c>
      <c r="AZ8" s="134">
        <v>736.40099999999995</v>
      </c>
      <c r="BA8" s="134">
        <v>745.90700000000004</v>
      </c>
      <c r="BB8" s="134">
        <v>782.37199999999996</v>
      </c>
      <c r="BC8" s="134">
        <v>834.52800000000002</v>
      </c>
      <c r="BD8" s="134">
        <v>867.01099999999997</v>
      </c>
      <c r="BE8" s="134">
        <v>931.78101869</v>
      </c>
      <c r="BF8" s="134">
        <v>993.10799999999995</v>
      </c>
      <c r="BG8" s="134">
        <v>1053.6691153298639</v>
      </c>
      <c r="BH8" s="134">
        <v>1096.0409999999999</v>
      </c>
      <c r="BI8" s="134">
        <v>1149.1385723000005</v>
      </c>
      <c r="BJ8" s="134">
        <v>1181.2635561100005</v>
      </c>
      <c r="BK8" s="134">
        <v>1279.8853888127107</v>
      </c>
      <c r="BL8" s="134">
        <v>1362.9964772500002</v>
      </c>
      <c r="BM8" s="134">
        <v>1494.8980367000004</v>
      </c>
      <c r="BN8" s="134">
        <v>1572.0826307400002</v>
      </c>
      <c r="BO8" s="134">
        <v>1732.9771967700003</v>
      </c>
      <c r="BP8" s="134">
        <v>1927.2231981999998</v>
      </c>
      <c r="BQ8" s="134">
        <v>2088.2668163797011</v>
      </c>
      <c r="BR8" s="134">
        <v>2319.2115774999988</v>
      </c>
      <c r="BS8" s="134">
        <v>2545.4439678199992</v>
      </c>
      <c r="BT8" s="134">
        <v>2666.973573598962</v>
      </c>
      <c r="BU8" s="134">
        <v>2852.5328527384895</v>
      </c>
      <c r="BV8" s="134">
        <v>3227.7671912672231</v>
      </c>
      <c r="BW8" s="134">
        <v>3456.7760459313872</v>
      </c>
      <c r="BX8" s="134">
        <v>3626.6512493349214</v>
      </c>
      <c r="BY8" s="134">
        <v>3806.8684691296708</v>
      </c>
      <c r="BZ8" s="135">
        <v>4006.1586627452648</v>
      </c>
    </row>
    <row r="9" spans="1:78" x14ac:dyDescent="0.35">
      <c r="A9" s="132"/>
      <c r="B9" s="51" t="s">
        <v>126</v>
      </c>
      <c r="C9" s="133" t="s">
        <v>121</v>
      </c>
      <c r="D9" s="134">
        <v>59.9</v>
      </c>
      <c r="E9" s="134">
        <v>60.9</v>
      </c>
      <c r="F9" s="134">
        <v>61.9</v>
      </c>
      <c r="G9" s="134">
        <v>63.1</v>
      </c>
      <c r="H9" s="134">
        <v>87.2</v>
      </c>
      <c r="I9" s="134">
        <v>103.5</v>
      </c>
      <c r="J9" s="134">
        <v>105</v>
      </c>
      <c r="K9" s="134">
        <v>106.6</v>
      </c>
      <c r="L9" s="134">
        <v>113.8</v>
      </c>
      <c r="M9" s="134">
        <v>122.2</v>
      </c>
      <c r="N9" s="134">
        <v>125.9</v>
      </c>
      <c r="O9" s="134">
        <v>127.4</v>
      </c>
      <c r="P9" s="134">
        <v>131</v>
      </c>
      <c r="Q9" s="134">
        <v>134</v>
      </c>
      <c r="R9" s="134">
        <v>135.30000000000001</v>
      </c>
      <c r="S9" s="134">
        <v>139.80000000000001</v>
      </c>
      <c r="T9" s="134">
        <v>143.1</v>
      </c>
      <c r="U9" s="134">
        <v>146.30000000000001</v>
      </c>
      <c r="V9" s="134">
        <v>149.19999999999999</v>
      </c>
      <c r="W9" s="134">
        <v>160.19999999999999</v>
      </c>
      <c r="X9" s="134">
        <v>297.10000000000002</v>
      </c>
      <c r="Y9" s="134">
        <v>339.2</v>
      </c>
      <c r="Z9" s="134">
        <v>339</v>
      </c>
      <c r="AA9" s="134">
        <v>343.7</v>
      </c>
      <c r="AB9" s="134">
        <v>339</v>
      </c>
      <c r="AC9" s="134">
        <v>344.2</v>
      </c>
      <c r="AD9" s="134">
        <v>344.1</v>
      </c>
      <c r="AE9" s="134">
        <v>531.70000000000005</v>
      </c>
      <c r="AF9" s="134">
        <v>526.5</v>
      </c>
      <c r="AG9" s="134">
        <v>867.5</v>
      </c>
      <c r="AH9" s="134">
        <v>1776</v>
      </c>
      <c r="AI9" s="134">
        <v>2787</v>
      </c>
      <c r="AJ9" s="134">
        <v>2944</v>
      </c>
      <c r="AK9" s="134">
        <v>3372</v>
      </c>
      <c r="AL9" s="134">
        <v>3660</v>
      </c>
      <c r="AM9" s="134">
        <v>3988</v>
      </c>
      <c r="AN9" s="134">
        <v>4276</v>
      </c>
      <c r="AO9" s="134">
        <v>4468</v>
      </c>
      <c r="AP9" s="134">
        <v>4513</v>
      </c>
      <c r="AQ9" s="134">
        <v>4597.5079999999998</v>
      </c>
      <c r="AR9" s="134">
        <v>4514.5259999999998</v>
      </c>
      <c r="AS9" s="134">
        <v>4537.3530000000001</v>
      </c>
      <c r="AT9" s="134">
        <v>4590.7730000000001</v>
      </c>
      <c r="AU9" s="134">
        <v>5188.9120000000003</v>
      </c>
      <c r="AV9" s="134">
        <v>5953.1810000000005</v>
      </c>
      <c r="AW9" s="134">
        <v>6331.3990000000003</v>
      </c>
      <c r="AX9" s="134">
        <v>6403.6940000000004</v>
      </c>
      <c r="AY9" s="134">
        <v>6642.2250000000004</v>
      </c>
      <c r="AZ9" s="134">
        <v>6941.3710000000001</v>
      </c>
      <c r="BA9" s="134">
        <v>7088.2730000000001</v>
      </c>
      <c r="BB9" s="134">
        <v>7294.9489999999996</v>
      </c>
      <c r="BC9" s="134">
        <v>8283.3439999999991</v>
      </c>
      <c r="BD9" s="134">
        <v>8659.5450000000001</v>
      </c>
      <c r="BE9" s="134">
        <v>8795.2162844499999</v>
      </c>
      <c r="BF9" s="134">
        <v>8945.096379300001</v>
      </c>
      <c r="BG9" s="136"/>
      <c r="BH9" s="136"/>
      <c r="BI9" s="136"/>
      <c r="BJ9" s="136"/>
      <c r="BK9" s="136"/>
      <c r="BL9" s="136"/>
      <c r="BM9" s="136"/>
      <c r="BN9" s="136"/>
      <c r="BO9" s="136"/>
      <c r="BP9" s="136"/>
      <c r="BQ9" s="136"/>
      <c r="BR9" s="136"/>
      <c r="BS9" s="136"/>
      <c r="BT9" s="136"/>
      <c r="BU9" s="136"/>
      <c r="BV9" s="136"/>
      <c r="BW9" s="136"/>
      <c r="BX9" s="136"/>
      <c r="BY9" s="136"/>
      <c r="BZ9" s="137"/>
    </row>
    <row r="10" spans="1:78" ht="26.65" customHeight="1" x14ac:dyDescent="0.35">
      <c r="A10" s="132"/>
      <c r="B10" s="51" t="s">
        <v>127</v>
      </c>
      <c r="C10" s="138"/>
      <c r="D10" s="134">
        <f t="shared" ref="D10:AI10" si="0">SUM(D11:D12)</f>
        <v>0</v>
      </c>
      <c r="E10" s="134">
        <f t="shared" si="0"/>
        <v>0</v>
      </c>
      <c r="F10" s="134">
        <f t="shared" si="0"/>
        <v>0</v>
      </c>
      <c r="G10" s="134">
        <f t="shared" si="0"/>
        <v>0</v>
      </c>
      <c r="H10" s="134">
        <f t="shared" si="0"/>
        <v>0</v>
      </c>
      <c r="I10" s="134">
        <f t="shared" si="0"/>
        <v>0</v>
      </c>
      <c r="J10" s="134">
        <f t="shared" si="0"/>
        <v>0</v>
      </c>
      <c r="K10" s="134">
        <f t="shared" si="0"/>
        <v>0</v>
      </c>
      <c r="L10" s="134">
        <f t="shared" si="0"/>
        <v>0</v>
      </c>
      <c r="M10" s="134">
        <f t="shared" si="0"/>
        <v>0</v>
      </c>
      <c r="N10" s="134">
        <f t="shared" si="0"/>
        <v>0</v>
      </c>
      <c r="O10" s="134">
        <f t="shared" si="0"/>
        <v>0</v>
      </c>
      <c r="P10" s="134">
        <f t="shared" si="0"/>
        <v>0</v>
      </c>
      <c r="Q10" s="134">
        <f t="shared" si="0"/>
        <v>0</v>
      </c>
      <c r="R10" s="134">
        <f t="shared" si="0"/>
        <v>0</v>
      </c>
      <c r="S10" s="134">
        <f t="shared" si="0"/>
        <v>0</v>
      </c>
      <c r="T10" s="134">
        <f t="shared" si="0"/>
        <v>0</v>
      </c>
      <c r="U10" s="134">
        <f t="shared" si="0"/>
        <v>0</v>
      </c>
      <c r="V10" s="134">
        <f t="shared" si="0"/>
        <v>0</v>
      </c>
      <c r="W10" s="134">
        <f t="shared" si="0"/>
        <v>0</v>
      </c>
      <c r="X10" s="134">
        <f t="shared" si="0"/>
        <v>0</v>
      </c>
      <c r="Y10" s="134">
        <f t="shared" si="0"/>
        <v>0</v>
      </c>
      <c r="Z10" s="134">
        <f t="shared" si="0"/>
        <v>0</v>
      </c>
      <c r="AA10" s="134">
        <f t="shared" si="0"/>
        <v>0</v>
      </c>
      <c r="AB10" s="134">
        <f t="shared" si="0"/>
        <v>80.5</v>
      </c>
      <c r="AC10" s="134">
        <f t="shared" si="0"/>
        <v>79.8</v>
      </c>
      <c r="AD10" s="134">
        <f t="shared" si="0"/>
        <v>91.9</v>
      </c>
      <c r="AE10" s="134">
        <f t="shared" si="0"/>
        <v>0.1</v>
      </c>
      <c r="AF10" s="134">
        <f t="shared" si="0"/>
        <v>0</v>
      </c>
      <c r="AG10" s="134">
        <f t="shared" si="0"/>
        <v>98</v>
      </c>
      <c r="AH10" s="134">
        <f t="shared" si="0"/>
        <v>101</v>
      </c>
      <c r="AI10" s="134">
        <f t="shared" si="0"/>
        <v>101</v>
      </c>
      <c r="AJ10" s="134">
        <f t="shared" ref="AJ10:BW10" si="1">SUM(AJ11:AJ12)</f>
        <v>103</v>
      </c>
      <c r="AK10" s="134">
        <f t="shared" si="1"/>
        <v>107</v>
      </c>
      <c r="AL10" s="134">
        <f t="shared" si="1"/>
        <v>108</v>
      </c>
      <c r="AM10" s="134">
        <f t="shared" si="1"/>
        <v>109</v>
      </c>
      <c r="AN10" s="134">
        <f t="shared" si="1"/>
        <v>111</v>
      </c>
      <c r="AO10" s="134">
        <f t="shared" si="1"/>
        <v>112</v>
      </c>
      <c r="AP10" s="134">
        <f t="shared" si="1"/>
        <v>115</v>
      </c>
      <c r="AQ10" s="134">
        <f t="shared" si="1"/>
        <v>115.869</v>
      </c>
      <c r="AR10" s="134">
        <f t="shared" si="1"/>
        <v>117.608</v>
      </c>
      <c r="AS10" s="134">
        <f t="shared" si="1"/>
        <v>120.767</v>
      </c>
      <c r="AT10" s="134">
        <f t="shared" si="1"/>
        <v>121.69999999999999</v>
      </c>
      <c r="AU10" s="134">
        <f t="shared" si="1"/>
        <v>124.99799999999999</v>
      </c>
      <c r="AV10" s="134">
        <f t="shared" si="1"/>
        <v>127.76300000000001</v>
      </c>
      <c r="AW10" s="134">
        <f t="shared" si="1"/>
        <v>136.01</v>
      </c>
      <c r="AX10" s="134">
        <f t="shared" si="1"/>
        <v>135.90600000000001</v>
      </c>
      <c r="AY10" s="134">
        <f t="shared" si="1"/>
        <v>138.93899999999999</v>
      </c>
      <c r="AZ10" s="134">
        <f t="shared" si="1"/>
        <v>144.053</v>
      </c>
      <c r="BA10" s="134">
        <f t="shared" si="1"/>
        <v>139.03800000000001</v>
      </c>
      <c r="BB10" s="134">
        <f t="shared" si="1"/>
        <v>140.483</v>
      </c>
      <c r="BC10" s="134">
        <f t="shared" si="1"/>
        <v>134.304</v>
      </c>
      <c r="BD10" s="134">
        <f t="shared" si="1"/>
        <v>135.184</v>
      </c>
      <c r="BE10" s="134">
        <f t="shared" si="1"/>
        <v>136.494</v>
      </c>
      <c r="BF10" s="134">
        <f t="shared" si="1"/>
        <v>137.20599999999999</v>
      </c>
      <c r="BG10" s="134">
        <f t="shared" si="1"/>
        <v>140.86000000000001</v>
      </c>
      <c r="BH10" s="134">
        <f t="shared" si="1"/>
        <v>142.22499999999999</v>
      </c>
      <c r="BI10" s="134">
        <f t="shared" si="1"/>
        <v>142.98906689999998</v>
      </c>
      <c r="BJ10" s="134">
        <f t="shared" si="1"/>
        <v>145.06664781979541</v>
      </c>
      <c r="BK10" s="134">
        <f t="shared" si="1"/>
        <v>147.31015170999999</v>
      </c>
      <c r="BL10" s="134">
        <f t="shared" si="1"/>
        <v>1044.2802145123819</v>
      </c>
      <c r="BM10" s="134">
        <f t="shared" si="1"/>
        <v>153.69645450000002</v>
      </c>
      <c r="BN10" s="134">
        <f t="shared" si="1"/>
        <v>154.66018952125</v>
      </c>
      <c r="BO10" s="134">
        <f t="shared" si="1"/>
        <v>155.47796661000001</v>
      </c>
      <c r="BP10" s="134">
        <f t="shared" si="1"/>
        <v>155.86012674</v>
      </c>
      <c r="BQ10" s="134">
        <f t="shared" si="1"/>
        <v>154.67662793</v>
      </c>
      <c r="BR10" s="134">
        <f t="shared" si="1"/>
        <v>157.88766478999997</v>
      </c>
      <c r="BS10" s="134">
        <f t="shared" si="1"/>
        <v>163.22263040000036</v>
      </c>
      <c r="BT10" s="134">
        <f t="shared" si="1"/>
        <v>159.51635917999997</v>
      </c>
      <c r="BU10" s="134">
        <f t="shared" si="1"/>
        <v>159.31749745655563</v>
      </c>
      <c r="BV10" s="134">
        <f t="shared" si="1"/>
        <v>156.50946953777355</v>
      </c>
      <c r="BW10" s="134">
        <f t="shared" si="1"/>
        <v>156.60964022039317</v>
      </c>
      <c r="BX10" s="134">
        <f>SUM(BX11:BX12)</f>
        <v>156.33336647587478</v>
      </c>
      <c r="BY10" s="134">
        <f>SUM(BY11:BY12)</f>
        <v>156.74283572561066</v>
      </c>
      <c r="BZ10" s="135">
        <f>SUM(BZ11:BZ12)</f>
        <v>157.16690722627766</v>
      </c>
    </row>
    <row r="11" spans="1:78" x14ac:dyDescent="0.35">
      <c r="A11" s="132"/>
      <c r="B11" s="61" t="s">
        <v>128</v>
      </c>
      <c r="C11" s="133" t="s">
        <v>124</v>
      </c>
      <c r="D11" s="134">
        <v>0</v>
      </c>
      <c r="E11" s="134">
        <v>0</v>
      </c>
      <c r="F11" s="134">
        <v>0</v>
      </c>
      <c r="G11" s="134">
        <v>0</v>
      </c>
      <c r="H11" s="134">
        <v>0</v>
      </c>
      <c r="I11" s="134">
        <v>0</v>
      </c>
      <c r="J11" s="134">
        <v>0</v>
      </c>
      <c r="K11" s="134">
        <v>0</v>
      </c>
      <c r="L11" s="134">
        <v>0</v>
      </c>
      <c r="M11" s="134">
        <v>0</v>
      </c>
      <c r="N11" s="134">
        <v>0</v>
      </c>
      <c r="O11" s="134">
        <v>0</v>
      </c>
      <c r="P11" s="134">
        <v>0</v>
      </c>
      <c r="Q11" s="134">
        <v>0</v>
      </c>
      <c r="R11" s="134">
        <v>0</v>
      </c>
      <c r="S11" s="134">
        <v>0</v>
      </c>
      <c r="T11" s="134">
        <v>0</v>
      </c>
      <c r="U11" s="134">
        <v>0</v>
      </c>
      <c r="V11" s="134">
        <v>0</v>
      </c>
      <c r="W11" s="134">
        <v>0</v>
      </c>
      <c r="X11" s="134">
        <v>0</v>
      </c>
      <c r="Y11" s="134">
        <v>0</v>
      </c>
      <c r="Z11" s="134">
        <v>0</v>
      </c>
      <c r="AA11" s="134">
        <v>0</v>
      </c>
      <c r="AB11" s="134">
        <v>0</v>
      </c>
      <c r="AC11" s="134">
        <v>77.2</v>
      </c>
      <c r="AD11" s="134">
        <v>88.5</v>
      </c>
      <c r="AE11" s="134">
        <v>0.1</v>
      </c>
      <c r="AF11" s="134">
        <v>0</v>
      </c>
      <c r="AG11" s="134">
        <v>0</v>
      </c>
      <c r="AH11" s="134">
        <v>96</v>
      </c>
      <c r="AI11" s="134">
        <v>96</v>
      </c>
      <c r="AJ11" s="134">
        <v>98</v>
      </c>
      <c r="AK11" s="134">
        <v>101</v>
      </c>
      <c r="AL11" s="134">
        <v>102</v>
      </c>
      <c r="AM11" s="134">
        <v>103</v>
      </c>
      <c r="AN11" s="134">
        <v>105</v>
      </c>
      <c r="AO11" s="134">
        <v>105</v>
      </c>
      <c r="AP11" s="134">
        <v>107</v>
      </c>
      <c r="AQ11" s="134">
        <v>107</v>
      </c>
      <c r="AR11" s="134">
        <v>109</v>
      </c>
      <c r="AS11" s="134">
        <v>112</v>
      </c>
      <c r="AT11" s="134">
        <v>112.35899999999999</v>
      </c>
      <c r="AU11" s="134">
        <v>114.324</v>
      </c>
      <c r="AV11" s="134">
        <v>115.11</v>
      </c>
      <c r="AW11" s="134">
        <v>122.089</v>
      </c>
      <c r="AX11" s="134">
        <v>123.30500000000001</v>
      </c>
      <c r="AY11" s="134">
        <v>124.179</v>
      </c>
      <c r="AZ11" s="134">
        <v>128.614</v>
      </c>
      <c r="BA11" s="134">
        <v>123.26300000000001</v>
      </c>
      <c r="BB11" s="134">
        <v>124.417</v>
      </c>
      <c r="BC11" s="134">
        <v>118.181</v>
      </c>
      <c r="BD11" s="134">
        <v>118.962</v>
      </c>
      <c r="BE11" s="134">
        <v>120.14100000000001</v>
      </c>
      <c r="BF11" s="134">
        <v>120.018</v>
      </c>
      <c r="BG11" s="134">
        <v>122.324</v>
      </c>
      <c r="BH11" s="134">
        <v>123.015</v>
      </c>
      <c r="BI11" s="134">
        <v>123.87321689999997</v>
      </c>
      <c r="BJ11" s="134">
        <v>125.86199999999999</v>
      </c>
      <c r="BK11" s="134">
        <v>127.27833854999997</v>
      </c>
      <c r="BL11" s="134">
        <v>822.81408871238204</v>
      </c>
      <c r="BM11" s="134">
        <v>121.23222758000001</v>
      </c>
      <c r="BN11" s="134">
        <v>122.38864807125002</v>
      </c>
      <c r="BO11" s="134">
        <v>123.35264574</v>
      </c>
      <c r="BP11" s="134">
        <v>123.46082752000001</v>
      </c>
      <c r="BQ11" s="134">
        <v>122.52528203</v>
      </c>
      <c r="BR11" s="134">
        <v>124.59394418000001</v>
      </c>
      <c r="BS11" s="134">
        <v>127.56960417000036</v>
      </c>
      <c r="BT11" s="134">
        <v>126.42026240999996</v>
      </c>
      <c r="BU11" s="134">
        <v>126.15968943677504</v>
      </c>
      <c r="BV11" s="134">
        <v>123.55275811713905</v>
      </c>
      <c r="BW11" s="134">
        <v>123.33562177915194</v>
      </c>
      <c r="BX11" s="134">
        <v>122.52032098986361</v>
      </c>
      <c r="BY11" s="134">
        <v>122.3292029722455</v>
      </c>
      <c r="BZ11" s="135">
        <v>122.14566842490021</v>
      </c>
    </row>
    <row r="12" spans="1:78" x14ac:dyDescent="0.35">
      <c r="A12" s="132"/>
      <c r="B12" s="61" t="s">
        <v>129</v>
      </c>
      <c r="C12" s="133" t="s">
        <v>121</v>
      </c>
      <c r="D12" s="134">
        <v>0</v>
      </c>
      <c r="E12" s="134">
        <v>0</v>
      </c>
      <c r="F12" s="134">
        <v>0</v>
      </c>
      <c r="G12" s="134">
        <v>0</v>
      </c>
      <c r="H12" s="134">
        <v>0</v>
      </c>
      <c r="I12" s="134">
        <v>0</v>
      </c>
      <c r="J12" s="134">
        <v>0</v>
      </c>
      <c r="K12" s="134">
        <v>0</v>
      </c>
      <c r="L12" s="134">
        <v>0</v>
      </c>
      <c r="M12" s="134">
        <v>0</v>
      </c>
      <c r="N12" s="134">
        <v>0</v>
      </c>
      <c r="O12" s="134">
        <v>0</v>
      </c>
      <c r="P12" s="134">
        <v>0</v>
      </c>
      <c r="Q12" s="134">
        <v>0</v>
      </c>
      <c r="R12" s="134">
        <v>0</v>
      </c>
      <c r="S12" s="134">
        <v>0</v>
      </c>
      <c r="T12" s="134">
        <v>0</v>
      </c>
      <c r="U12" s="134">
        <v>0</v>
      </c>
      <c r="V12" s="134">
        <v>0</v>
      </c>
      <c r="W12" s="134">
        <v>0</v>
      </c>
      <c r="X12" s="134">
        <v>0</v>
      </c>
      <c r="Y12" s="134">
        <v>0</v>
      </c>
      <c r="Z12" s="134">
        <v>0</v>
      </c>
      <c r="AA12" s="134">
        <v>0</v>
      </c>
      <c r="AB12" s="134">
        <v>80.5</v>
      </c>
      <c r="AC12" s="134">
        <v>2.6</v>
      </c>
      <c r="AD12" s="134">
        <v>3.4</v>
      </c>
      <c r="AE12" s="134">
        <v>0</v>
      </c>
      <c r="AF12" s="134">
        <v>0</v>
      </c>
      <c r="AG12" s="134">
        <v>98</v>
      </c>
      <c r="AH12" s="134">
        <v>5</v>
      </c>
      <c r="AI12" s="134">
        <v>5</v>
      </c>
      <c r="AJ12" s="134">
        <v>5</v>
      </c>
      <c r="AK12" s="134">
        <v>6</v>
      </c>
      <c r="AL12" s="134">
        <v>6</v>
      </c>
      <c r="AM12" s="134">
        <v>6</v>
      </c>
      <c r="AN12" s="134">
        <v>6</v>
      </c>
      <c r="AO12" s="134">
        <v>7</v>
      </c>
      <c r="AP12" s="134">
        <v>8</v>
      </c>
      <c r="AQ12" s="134">
        <v>8.8689999999999998</v>
      </c>
      <c r="AR12" s="134">
        <v>8.6080000000000005</v>
      </c>
      <c r="AS12" s="134">
        <v>8.7669999999999995</v>
      </c>
      <c r="AT12" s="134">
        <v>9.3409999999999993</v>
      </c>
      <c r="AU12" s="134">
        <v>10.673999999999999</v>
      </c>
      <c r="AV12" s="134">
        <v>12.653</v>
      </c>
      <c r="AW12" s="134">
        <v>13.920999999999999</v>
      </c>
      <c r="AX12" s="134">
        <v>12.601000000000001</v>
      </c>
      <c r="AY12" s="134">
        <v>14.76</v>
      </c>
      <c r="AZ12" s="134">
        <v>15.439</v>
      </c>
      <c r="BA12" s="134">
        <v>15.775</v>
      </c>
      <c r="BB12" s="134">
        <v>16.065999999999999</v>
      </c>
      <c r="BC12" s="134">
        <v>16.123000000000001</v>
      </c>
      <c r="BD12" s="134">
        <v>16.222000000000001</v>
      </c>
      <c r="BE12" s="134">
        <v>16.353000000000002</v>
      </c>
      <c r="BF12" s="134">
        <v>17.187999999999999</v>
      </c>
      <c r="BG12" s="134">
        <v>18.536000000000001</v>
      </c>
      <c r="BH12" s="134">
        <v>19.21</v>
      </c>
      <c r="BI12" s="134">
        <v>19.115849999999998</v>
      </c>
      <c r="BJ12" s="134">
        <v>19.204647819795415</v>
      </c>
      <c r="BK12" s="134">
        <v>20.031813160000006</v>
      </c>
      <c r="BL12" s="134">
        <v>221.46612579999999</v>
      </c>
      <c r="BM12" s="134">
        <v>32.464226920000009</v>
      </c>
      <c r="BN12" s="134">
        <v>32.271541450000001</v>
      </c>
      <c r="BO12" s="134">
        <v>32.125320869999996</v>
      </c>
      <c r="BP12" s="134">
        <v>32.399299220000003</v>
      </c>
      <c r="BQ12" s="134">
        <v>32.151345900000003</v>
      </c>
      <c r="BR12" s="134">
        <v>33.293720609999951</v>
      </c>
      <c r="BS12" s="134">
        <v>35.653026229999981</v>
      </c>
      <c r="BT12" s="134">
        <v>33.096096770000003</v>
      </c>
      <c r="BU12" s="134">
        <v>33.157808019780596</v>
      </c>
      <c r="BV12" s="134">
        <v>32.956711420634505</v>
      </c>
      <c r="BW12" s="134">
        <v>33.274018441241232</v>
      </c>
      <c r="BX12" s="134">
        <v>33.813045486011184</v>
      </c>
      <c r="BY12" s="134">
        <v>34.413632753365157</v>
      </c>
      <c r="BZ12" s="135">
        <v>35.021238801377464</v>
      </c>
    </row>
    <row r="13" spans="1:78" x14ac:dyDescent="0.35">
      <c r="A13" s="132"/>
      <c r="B13" s="139" t="s">
        <v>130</v>
      </c>
      <c r="C13" s="133" t="s">
        <v>131</v>
      </c>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f>+'Social Fund'!AQ12</f>
        <v>0</v>
      </c>
      <c r="AR13" s="134">
        <f>+'Social Fund'!AR12</f>
        <v>2.5100000000000001E-3</v>
      </c>
      <c r="AS13" s="134">
        <f>+'Social Fund'!AS12</f>
        <v>0.40648099999999998</v>
      </c>
      <c r="AT13" s="134">
        <f>+'Social Fund'!AT12</f>
        <v>8.6</v>
      </c>
      <c r="AU13" s="134">
        <f>+'Social Fund'!AU12</f>
        <v>23.253</v>
      </c>
      <c r="AV13" s="134">
        <f>+'Social Fund'!AV12</f>
        <v>15.308</v>
      </c>
      <c r="AW13" s="134">
        <f>+'Social Fund'!AW12</f>
        <v>12.185</v>
      </c>
      <c r="AX13" s="134">
        <f>+'Social Fund'!AX12</f>
        <v>0</v>
      </c>
      <c r="AY13" s="134">
        <f>+'Social Fund'!AY12</f>
        <v>59.960999999999999</v>
      </c>
      <c r="AZ13" s="134">
        <f>+'Social Fund'!AZ12</f>
        <v>41.031999999999996</v>
      </c>
      <c r="BA13" s="134">
        <f>+'Social Fund'!BA12</f>
        <v>0.58599999999999997</v>
      </c>
      <c r="BB13" s="134">
        <f>+'Social Fund'!BB12</f>
        <v>0</v>
      </c>
      <c r="BC13" s="134">
        <f>+'Social Fund'!BC12</f>
        <v>0.97199999999999998</v>
      </c>
      <c r="BD13" s="134">
        <f>+'Social Fund'!BD12</f>
        <v>29.518000000000001</v>
      </c>
      <c r="BE13" s="134">
        <f>+'Social Fund'!BE12</f>
        <v>16</v>
      </c>
      <c r="BF13" s="134">
        <f>+'Social Fund'!BF12</f>
        <v>14.147</v>
      </c>
      <c r="BG13" s="134">
        <f>+'Social Fund'!BG12</f>
        <v>6.3209999999999997</v>
      </c>
      <c r="BH13" s="134">
        <f>+'Social Fund'!BH12</f>
        <v>1.7869999999999999</v>
      </c>
      <c r="BI13" s="134">
        <f>+'Social Fund'!BI12</f>
        <v>8.8140000000000001</v>
      </c>
      <c r="BJ13" s="134">
        <f>+'Social Fund'!BJ12</f>
        <v>3.4359999999999999</v>
      </c>
      <c r="BK13" s="134">
        <f>+'Social Fund'!BK12</f>
        <v>3.99</v>
      </c>
      <c r="BL13" s="134">
        <f>+'Social Fund'!BL12</f>
        <v>211.09399999999999</v>
      </c>
      <c r="BM13" s="134">
        <f>+'Social Fund'!BM12</f>
        <v>298.26100000000002</v>
      </c>
      <c r="BN13" s="134">
        <f>+'Social Fund'!BN12</f>
        <v>435.41003044000001</v>
      </c>
      <c r="BO13" s="134">
        <f>+'Social Fund'!BO12</f>
        <v>128.72999999999999</v>
      </c>
      <c r="BP13" s="134">
        <f>+'Social Fund'!BP12</f>
        <v>141.73699999999999</v>
      </c>
      <c r="BQ13" s="134">
        <f>+'Social Fund'!BQ12</f>
        <v>8.4069999999999965</v>
      </c>
      <c r="BR13" s="134">
        <f>+'Social Fund'!BR12</f>
        <v>11.036000000000001</v>
      </c>
      <c r="BS13" s="134">
        <f>+'Social Fund'!BS12</f>
        <v>3.9260000000000019</v>
      </c>
      <c r="BT13" s="134">
        <f>+'Social Fund'!BT12</f>
        <v>3.2965944199999972</v>
      </c>
      <c r="BU13" s="134">
        <f>+'Social Fund'!BU12</f>
        <v>40.280806291863115</v>
      </c>
      <c r="BV13" s="134">
        <f>+'Social Fund'!BV12</f>
        <v>124.73535354959091</v>
      </c>
      <c r="BW13" s="134">
        <f>+'Social Fund'!BW12</f>
        <v>122.73243112709861</v>
      </c>
      <c r="BX13" s="134">
        <f>+'Social Fund'!BX12</f>
        <v>121.98780866723686</v>
      </c>
      <c r="BY13" s="134">
        <f>+'Social Fund'!BY12</f>
        <v>122.54159547056062</v>
      </c>
      <c r="BZ13" s="135">
        <f>+'Social Fund'!BZ12</f>
        <v>123.08560506727483</v>
      </c>
    </row>
    <row r="14" spans="1:78" x14ac:dyDescent="0.35">
      <c r="A14" s="132"/>
      <c r="B14" s="51" t="s">
        <v>22</v>
      </c>
      <c r="C14" s="133" t="s">
        <v>131</v>
      </c>
      <c r="D14" s="134">
        <f>+'Council Tax Benefit'!D4</f>
        <v>0</v>
      </c>
      <c r="E14" s="134">
        <f>+'Council Tax Benefit'!E4</f>
        <v>0</v>
      </c>
      <c r="F14" s="134">
        <f>+'Council Tax Benefit'!F4</f>
        <v>0</v>
      </c>
      <c r="G14" s="134">
        <f>+'Council Tax Benefit'!G4</f>
        <v>0</v>
      </c>
      <c r="H14" s="134">
        <f>+'Council Tax Benefit'!H4</f>
        <v>0</v>
      </c>
      <c r="I14" s="134">
        <f>+'Council Tax Benefit'!I4</f>
        <v>0</v>
      </c>
      <c r="J14" s="134">
        <f>+'Council Tax Benefit'!J4</f>
        <v>0</v>
      </c>
      <c r="K14" s="134">
        <f>+'Council Tax Benefit'!K4</f>
        <v>0</v>
      </c>
      <c r="L14" s="134">
        <f>+'Council Tax Benefit'!L4</f>
        <v>0</v>
      </c>
      <c r="M14" s="134">
        <f>+'Council Tax Benefit'!M4</f>
        <v>0</v>
      </c>
      <c r="N14" s="134">
        <f>+'Council Tax Benefit'!N4</f>
        <v>0</v>
      </c>
      <c r="O14" s="134">
        <f>+'Council Tax Benefit'!O4</f>
        <v>0</v>
      </c>
      <c r="P14" s="134">
        <f>+'Council Tax Benefit'!P4</f>
        <v>0</v>
      </c>
      <c r="Q14" s="134">
        <f>+'Council Tax Benefit'!Q4</f>
        <v>0</v>
      </c>
      <c r="R14" s="134">
        <f>+'Council Tax Benefit'!R4</f>
        <v>0</v>
      </c>
      <c r="S14" s="134">
        <f>+'Council Tax Benefit'!S4</f>
        <v>0</v>
      </c>
      <c r="T14" s="134">
        <f>+'Council Tax Benefit'!T4</f>
        <v>0</v>
      </c>
      <c r="U14" s="134">
        <f>+'Council Tax Benefit'!U4</f>
        <v>0</v>
      </c>
      <c r="V14" s="134">
        <f>+'Council Tax Benefit'!V4</f>
        <v>0</v>
      </c>
      <c r="W14" s="134">
        <f>+'Council Tax Benefit'!W4</f>
        <v>0</v>
      </c>
      <c r="X14" s="134">
        <f>+'Council Tax Benefit'!X4</f>
        <v>0</v>
      </c>
      <c r="Y14" s="134">
        <f>+'Council Tax Benefit'!Y4</f>
        <v>0</v>
      </c>
      <c r="Z14" s="134">
        <f>+'Council Tax Benefit'!Z4</f>
        <v>18</v>
      </c>
      <c r="AA14" s="134">
        <f>+'Council Tax Benefit'!AA4</f>
        <v>21</v>
      </c>
      <c r="AB14" s="134">
        <f>+'Council Tax Benefit'!AB4</f>
        <v>27</v>
      </c>
      <c r="AC14" s="134">
        <f>+'Council Tax Benefit'!AC4</f>
        <v>33</v>
      </c>
      <c r="AD14" s="134">
        <f>+'Council Tax Benefit'!AD4</f>
        <v>99</v>
      </c>
      <c r="AE14" s="134">
        <f>+'Council Tax Benefit'!AE4</f>
        <v>137</v>
      </c>
      <c r="AF14" s="134">
        <f>+'Council Tax Benefit'!AF4</f>
        <v>148</v>
      </c>
      <c r="AG14" s="134">
        <f>+'Council Tax Benefit'!AG4</f>
        <v>369</v>
      </c>
      <c r="AH14" s="134">
        <f>+'Council Tax Benefit'!AH4</f>
        <v>386</v>
      </c>
      <c r="AI14" s="134">
        <f>+'Council Tax Benefit'!AI4</f>
        <v>445</v>
      </c>
      <c r="AJ14" s="134">
        <f>+'Council Tax Benefit'!AJ4</f>
        <v>599</v>
      </c>
      <c r="AK14" s="134">
        <f>+'Council Tax Benefit'!AK4</f>
        <v>890.6</v>
      </c>
      <c r="AL14" s="134">
        <f>+'Council Tax Benefit'!AL4</f>
        <v>1083</v>
      </c>
      <c r="AM14" s="134">
        <f>+'Council Tax Benefit'!AM4</f>
        <v>1218</v>
      </c>
      <c r="AN14" s="134">
        <f>+'Council Tax Benefit'!AN4</f>
        <v>1354</v>
      </c>
      <c r="AO14" s="134">
        <f>+'Council Tax Benefit'!AO4</f>
        <v>1479</v>
      </c>
      <c r="AP14" s="134">
        <f>+'Council Tax Benefit'!AP4</f>
        <v>1635</v>
      </c>
      <c r="AQ14" s="134">
        <f>+'Council Tax Benefit'!AQ4</f>
        <v>1701</v>
      </c>
      <c r="AR14" s="134">
        <f>+'Council Tax Benefit'!AR4</f>
        <v>1365.134</v>
      </c>
      <c r="AS14" s="134">
        <f>+'Council Tax Benefit'!AS4</f>
        <v>1699.6620000000003</v>
      </c>
      <c r="AT14" s="134">
        <f>+'Council Tax Benefit'!AT4</f>
        <v>2122.81</v>
      </c>
      <c r="AU14" s="134">
        <f>+'Council Tax Benefit'!AU4</f>
        <v>1404.1669999999999</v>
      </c>
      <c r="AV14" s="134">
        <f>+'Council Tax Benefit'!AV4</f>
        <v>1692.576</v>
      </c>
      <c r="AW14" s="134">
        <f>+'Council Tax Benefit'!AW4</f>
        <v>1939.9</v>
      </c>
      <c r="AX14" s="134">
        <f>+'Council Tax Benefit'!AX4</f>
        <v>2077.2112939999997</v>
      </c>
      <c r="AY14" s="134">
        <f>+'Council Tax Benefit'!AY4</f>
        <v>2188.670932</v>
      </c>
      <c r="AZ14" s="134">
        <f>+'Council Tax Benefit'!AZ4</f>
        <v>2310.6117920000006</v>
      </c>
      <c r="BA14" s="134">
        <f>+'Council Tax Benefit'!BA4</f>
        <v>2394.678625</v>
      </c>
      <c r="BB14" s="134">
        <f>+'Council Tax Benefit'!BB4</f>
        <v>2452.404614999999</v>
      </c>
      <c r="BC14" s="134">
        <f>+'Council Tax Benefit'!BC4</f>
        <v>2510.8873257930913</v>
      </c>
      <c r="BD14" s="134">
        <f>+'Council Tax Benefit'!BD4</f>
        <v>2574.5184790181656</v>
      </c>
      <c r="BE14" s="134">
        <f>+'Council Tax Benefit'!BE4</f>
        <v>2685.8228541801273</v>
      </c>
      <c r="BF14" s="134">
        <f>+'Council Tax Benefit'!BF4</f>
        <v>2833.9392983749794</v>
      </c>
      <c r="BG14" s="134">
        <f>+'Council Tax Benefit'!BG4</f>
        <v>3226.13099526</v>
      </c>
      <c r="BH14" s="134">
        <f>+'Council Tax Benefit'!BH4</f>
        <v>3556.9849629183473</v>
      </c>
      <c r="BI14" s="134">
        <f>+'Council Tax Benefit'!BI4</f>
        <v>3774.089575</v>
      </c>
      <c r="BJ14" s="134">
        <f>+'Council Tax Benefit'!BJ4</f>
        <v>3941.0267050000002</v>
      </c>
      <c r="BK14" s="134">
        <f>+'Council Tax Benefit'!BK4</f>
        <v>4026.6875790000004</v>
      </c>
      <c r="BL14" s="134">
        <f>+'Council Tax Benefit'!BL4</f>
        <v>4234.4436619999997</v>
      </c>
      <c r="BM14" s="134">
        <f>+'Council Tax Benefit'!BM4</f>
        <v>4697.6782249999997</v>
      </c>
      <c r="BN14" s="134">
        <f>+'Council Tax Benefit'!BN4</f>
        <v>4924.7733250000001</v>
      </c>
      <c r="BO14" s="134">
        <f>+'Council Tax Benefit'!BO4</f>
        <v>4918.3788950000007</v>
      </c>
      <c r="BP14" s="134">
        <f>+'Council Tax Benefit'!BP4</f>
        <v>4911.948089999999</v>
      </c>
      <c r="BQ14" s="134"/>
      <c r="BR14" s="134"/>
      <c r="BS14" s="134"/>
      <c r="BT14" s="134"/>
      <c r="BU14" s="134"/>
      <c r="BV14" s="134"/>
      <c r="BW14" s="134"/>
      <c r="BX14" s="134"/>
      <c r="BY14" s="134"/>
      <c r="BZ14" s="135"/>
    </row>
    <row r="15" spans="1:78" ht="26.65" customHeight="1" x14ac:dyDescent="0.35">
      <c r="A15" s="132"/>
      <c r="B15" s="51" t="s">
        <v>132</v>
      </c>
      <c r="C15" s="133" t="s">
        <v>124</v>
      </c>
      <c r="D15" s="134">
        <v>0</v>
      </c>
      <c r="E15" s="134">
        <v>0</v>
      </c>
      <c r="F15" s="134">
        <v>0</v>
      </c>
      <c r="G15" s="134">
        <v>0</v>
      </c>
      <c r="H15" s="134">
        <v>0</v>
      </c>
      <c r="I15" s="134">
        <v>0</v>
      </c>
      <c r="J15" s="134">
        <v>0</v>
      </c>
      <c r="K15" s="134">
        <v>0</v>
      </c>
      <c r="L15" s="134">
        <v>0</v>
      </c>
      <c r="M15" s="134">
        <v>0</v>
      </c>
      <c r="N15" s="134">
        <v>0</v>
      </c>
      <c r="O15" s="134">
        <v>0</v>
      </c>
      <c r="P15" s="134">
        <v>0</v>
      </c>
      <c r="Q15" s="134">
        <v>0</v>
      </c>
      <c r="R15" s="134">
        <v>0</v>
      </c>
      <c r="S15" s="134">
        <v>0</v>
      </c>
      <c r="T15" s="134">
        <v>0</v>
      </c>
      <c r="U15" s="134">
        <v>0</v>
      </c>
      <c r="V15" s="134">
        <v>0</v>
      </c>
      <c r="W15" s="134">
        <v>0</v>
      </c>
      <c r="X15" s="134">
        <v>0</v>
      </c>
      <c r="Y15" s="134">
        <v>0</v>
      </c>
      <c r="Z15" s="134">
        <v>11</v>
      </c>
      <c r="AA15" s="134">
        <v>13.4</v>
      </c>
      <c r="AB15" s="134">
        <v>13.1</v>
      </c>
      <c r="AC15" s="134">
        <v>13.4</v>
      </c>
      <c r="AD15" s="134">
        <v>13.9</v>
      </c>
      <c r="AE15" s="134">
        <v>15.1</v>
      </c>
      <c r="AF15" s="134">
        <v>15</v>
      </c>
      <c r="AG15" s="134">
        <v>15.2</v>
      </c>
      <c r="AH15" s="134">
        <v>16</v>
      </c>
      <c r="AI15" s="134">
        <v>16</v>
      </c>
      <c r="AJ15" s="134">
        <v>16</v>
      </c>
      <c r="AK15" s="134">
        <v>17</v>
      </c>
      <c r="AL15" s="134">
        <v>17</v>
      </c>
      <c r="AM15" s="134">
        <v>17</v>
      </c>
      <c r="AN15" s="134">
        <v>17</v>
      </c>
      <c r="AO15" s="134">
        <v>18</v>
      </c>
      <c r="AP15" s="134">
        <v>18</v>
      </c>
      <c r="AQ15" s="134">
        <v>2.6080000000000001</v>
      </c>
      <c r="AR15" s="134">
        <v>0</v>
      </c>
      <c r="AS15" s="134">
        <v>0</v>
      </c>
      <c r="AT15" s="134">
        <v>0</v>
      </c>
      <c r="AU15" s="134">
        <v>0</v>
      </c>
      <c r="AV15" s="134">
        <v>0</v>
      </c>
      <c r="AW15" s="134">
        <v>0</v>
      </c>
      <c r="AX15" s="134">
        <v>0</v>
      </c>
      <c r="AY15" s="134">
        <v>0</v>
      </c>
      <c r="AZ15" s="134">
        <v>0</v>
      </c>
      <c r="BA15" s="134">
        <v>0</v>
      </c>
      <c r="BB15" s="134">
        <v>0</v>
      </c>
      <c r="BC15" s="134">
        <v>0</v>
      </c>
      <c r="BD15" s="134">
        <v>0</v>
      </c>
      <c r="BE15" s="134">
        <v>0</v>
      </c>
      <c r="BF15" s="134">
        <v>0</v>
      </c>
      <c r="BG15" s="134">
        <v>0</v>
      </c>
      <c r="BH15" s="134">
        <v>0</v>
      </c>
      <c r="BI15" s="134">
        <v>0</v>
      </c>
      <c r="BJ15" s="134">
        <v>0</v>
      </c>
      <c r="BK15" s="134">
        <v>0</v>
      </c>
      <c r="BL15" s="134">
        <v>0</v>
      </c>
      <c r="BM15" s="134">
        <v>0</v>
      </c>
      <c r="BN15" s="134">
        <v>0</v>
      </c>
      <c r="BO15" s="134">
        <v>0</v>
      </c>
      <c r="BP15" s="134">
        <v>0</v>
      </c>
      <c r="BQ15" s="134">
        <v>0</v>
      </c>
      <c r="BR15" s="134">
        <v>0</v>
      </c>
      <c r="BS15" s="134">
        <v>0</v>
      </c>
      <c r="BT15" s="134">
        <v>0</v>
      </c>
      <c r="BU15" s="134">
        <v>0</v>
      </c>
      <c r="BV15" s="134">
        <v>0</v>
      </c>
      <c r="BW15" s="134">
        <v>0</v>
      </c>
      <c r="BX15" s="134">
        <v>0</v>
      </c>
      <c r="BY15" s="134">
        <v>0</v>
      </c>
      <c r="BZ15" s="135">
        <v>0</v>
      </c>
    </row>
    <row r="16" spans="1:78" x14ac:dyDescent="0.35">
      <c r="A16" s="132"/>
      <c r="B16" s="51" t="s">
        <v>133</v>
      </c>
      <c r="C16" s="133" t="s">
        <v>121</v>
      </c>
      <c r="D16" s="134">
        <v>0</v>
      </c>
      <c r="E16" s="134">
        <v>0</v>
      </c>
      <c r="F16" s="134">
        <v>0</v>
      </c>
      <c r="G16" s="134">
        <v>0</v>
      </c>
      <c r="H16" s="134">
        <v>0</v>
      </c>
      <c r="I16" s="134">
        <v>0</v>
      </c>
      <c r="J16" s="134">
        <v>0</v>
      </c>
      <c r="K16" s="134">
        <v>0</v>
      </c>
      <c r="L16" s="134">
        <v>0</v>
      </c>
      <c r="M16" s="134">
        <v>0</v>
      </c>
      <c r="N16" s="134">
        <v>0</v>
      </c>
      <c r="O16" s="134">
        <v>0</v>
      </c>
      <c r="P16" s="134">
        <v>0</v>
      </c>
      <c r="Q16" s="134">
        <v>0</v>
      </c>
      <c r="R16" s="134">
        <v>0</v>
      </c>
      <c r="S16" s="134">
        <v>0</v>
      </c>
      <c r="T16" s="134">
        <v>0</v>
      </c>
      <c r="U16" s="134">
        <v>0</v>
      </c>
      <c r="V16" s="134">
        <v>0</v>
      </c>
      <c r="W16" s="134">
        <v>0</v>
      </c>
      <c r="X16" s="134">
        <v>0</v>
      </c>
      <c r="Y16" s="134">
        <v>0</v>
      </c>
      <c r="Z16" s="134">
        <v>0</v>
      </c>
      <c r="AA16" s="134">
        <v>0</v>
      </c>
      <c r="AB16" s="134">
        <v>0</v>
      </c>
      <c r="AC16" s="134">
        <v>0</v>
      </c>
      <c r="AD16" s="134">
        <v>0</v>
      </c>
      <c r="AE16" s="134">
        <v>0</v>
      </c>
      <c r="AF16" s="134">
        <v>0</v>
      </c>
      <c r="AG16" s="134">
        <v>0</v>
      </c>
      <c r="AH16" s="134">
        <v>0</v>
      </c>
      <c r="AI16" s="134">
        <v>0</v>
      </c>
      <c r="AJ16" s="134">
        <v>0</v>
      </c>
      <c r="AK16" s="134">
        <v>0</v>
      </c>
      <c r="AL16" s="134">
        <v>0</v>
      </c>
      <c r="AM16" s="134">
        <v>0</v>
      </c>
      <c r="AN16" s="134">
        <v>0</v>
      </c>
      <c r="AO16" s="134">
        <v>0</v>
      </c>
      <c r="AP16" s="134">
        <v>0</v>
      </c>
      <c r="AQ16" s="134">
        <v>0</v>
      </c>
      <c r="AR16" s="134">
        <v>0</v>
      </c>
      <c r="AS16" s="134">
        <v>0</v>
      </c>
      <c r="AT16" s="134">
        <v>0</v>
      </c>
      <c r="AU16" s="134">
        <v>0</v>
      </c>
      <c r="AV16" s="134">
        <v>1973.203</v>
      </c>
      <c r="AW16" s="134">
        <v>2772.2469999999998</v>
      </c>
      <c r="AX16" s="134">
        <v>3124.558</v>
      </c>
      <c r="AY16" s="134">
        <v>3801.788</v>
      </c>
      <c r="AZ16" s="134">
        <v>4497.8189999999995</v>
      </c>
      <c r="BA16" s="134">
        <v>4953.4069999999992</v>
      </c>
      <c r="BB16" s="134">
        <v>5316.1329999999989</v>
      </c>
      <c r="BC16" s="134">
        <v>5659.9930000000004</v>
      </c>
      <c r="BD16" s="134">
        <v>6043.639000000001</v>
      </c>
      <c r="BE16" s="134">
        <v>6580.0587643462241</v>
      </c>
      <c r="BF16" s="134">
        <v>7051.9688886240428</v>
      </c>
      <c r="BG16" s="134">
        <v>7582.0869577400717</v>
      </c>
      <c r="BH16" s="134">
        <v>8079.1630000000005</v>
      </c>
      <c r="BI16" s="134">
        <v>8618.3022954000007</v>
      </c>
      <c r="BJ16" s="134">
        <v>9155.4464638600002</v>
      </c>
      <c r="BK16" s="134">
        <v>9867.029829797455</v>
      </c>
      <c r="BL16" s="134">
        <v>10525.20336705</v>
      </c>
      <c r="BM16" s="134">
        <v>11458.592503259999</v>
      </c>
      <c r="BN16" s="134">
        <v>11876.615118280002</v>
      </c>
      <c r="BO16" s="134">
        <v>12565.735437840005</v>
      </c>
      <c r="BP16" s="134">
        <v>13430.149580209998</v>
      </c>
      <c r="BQ16" s="134">
        <v>13762.514588680802</v>
      </c>
      <c r="BR16" s="134">
        <v>13798.261242919998</v>
      </c>
      <c r="BS16" s="134">
        <v>13233.124968690001</v>
      </c>
      <c r="BT16" s="134">
        <v>11513.612393931196</v>
      </c>
      <c r="BU16" s="134">
        <v>9388.1500973416532</v>
      </c>
      <c r="BV16" s="134">
        <v>7808.6183351406562</v>
      </c>
      <c r="BW16" s="134">
        <v>5919.482788324759</v>
      </c>
      <c r="BX16" s="134">
        <v>5168.4864514348938</v>
      </c>
      <c r="BY16" s="134">
        <v>5182.055903159574</v>
      </c>
      <c r="BZ16" s="135">
        <v>5283.1803378505938</v>
      </c>
    </row>
    <row r="17" spans="1:78" x14ac:dyDescent="0.35">
      <c r="A17" s="132"/>
      <c r="B17" s="51" t="s">
        <v>134</v>
      </c>
      <c r="C17" s="133" t="s">
        <v>131</v>
      </c>
      <c r="D17" s="134">
        <v>0</v>
      </c>
      <c r="E17" s="134">
        <v>0</v>
      </c>
      <c r="F17" s="134">
        <v>0</v>
      </c>
      <c r="G17" s="134">
        <v>0</v>
      </c>
      <c r="H17" s="134">
        <v>0</v>
      </c>
      <c r="I17" s="134">
        <v>0</v>
      </c>
      <c r="J17" s="134">
        <v>0</v>
      </c>
      <c r="K17" s="134">
        <v>0</v>
      </c>
      <c r="L17" s="134">
        <v>0</v>
      </c>
      <c r="M17" s="134">
        <v>0</v>
      </c>
      <c r="N17" s="134">
        <v>0</v>
      </c>
      <c r="O17" s="134">
        <v>0</v>
      </c>
      <c r="P17" s="134">
        <v>0</v>
      </c>
      <c r="Q17" s="134">
        <v>0</v>
      </c>
      <c r="R17" s="134">
        <v>0</v>
      </c>
      <c r="S17" s="134">
        <v>0</v>
      </c>
      <c r="T17" s="134">
        <v>0</v>
      </c>
      <c r="U17" s="134">
        <v>0</v>
      </c>
      <c r="V17" s="134">
        <v>0</v>
      </c>
      <c r="W17" s="134">
        <v>0</v>
      </c>
      <c r="X17" s="134">
        <v>0</v>
      </c>
      <c r="Y17" s="134">
        <v>0</v>
      </c>
      <c r="Z17" s="134">
        <v>0</v>
      </c>
      <c r="AA17" s="134">
        <v>0</v>
      </c>
      <c r="AB17" s="134">
        <v>0</v>
      </c>
      <c r="AC17" s="134">
        <v>0</v>
      </c>
      <c r="AD17" s="134">
        <v>0</v>
      </c>
      <c r="AE17" s="134">
        <v>0</v>
      </c>
      <c r="AF17" s="134">
        <v>0</v>
      </c>
      <c r="AG17" s="134">
        <v>0</v>
      </c>
      <c r="AH17" s="134">
        <v>0</v>
      </c>
      <c r="AI17" s="134">
        <v>0</v>
      </c>
      <c r="AJ17" s="134">
        <v>0</v>
      </c>
      <c r="AK17" s="134">
        <v>0</v>
      </c>
      <c r="AL17" s="134">
        <v>0</v>
      </c>
      <c r="AM17" s="134">
        <v>0</v>
      </c>
      <c r="AN17" s="134">
        <v>0</v>
      </c>
      <c r="AO17" s="134">
        <v>0</v>
      </c>
      <c r="AP17" s="134">
        <v>0</v>
      </c>
      <c r="AQ17" s="134">
        <v>0</v>
      </c>
      <c r="AR17" s="134">
        <v>0</v>
      </c>
      <c r="AS17" s="134">
        <v>0</v>
      </c>
      <c r="AT17" s="134">
        <v>0</v>
      </c>
      <c r="AU17" s="134">
        <v>0</v>
      </c>
      <c r="AV17" s="134">
        <v>2.8769999999999998</v>
      </c>
      <c r="AW17" s="134">
        <v>7.2039999999999997</v>
      </c>
      <c r="AX17" s="134">
        <v>11.369</v>
      </c>
      <c r="AY17" s="134">
        <v>19.163</v>
      </c>
      <c r="AZ17" s="134">
        <v>34.027000000000001</v>
      </c>
      <c r="BA17" s="134">
        <v>42.026000000000003</v>
      </c>
      <c r="BB17" s="134">
        <v>48.832000000000001</v>
      </c>
      <c r="BC17" s="134">
        <v>39.287999999999997</v>
      </c>
      <c r="BD17" s="134">
        <v>-6.0999999999999999E-2</v>
      </c>
      <c r="BE17" s="134">
        <v>-8.6436562195121955E-2</v>
      </c>
      <c r="BF17" s="134">
        <v>-0.14737339999999999</v>
      </c>
      <c r="BG17" s="134">
        <v>8.5208560000000017E-2</v>
      </c>
      <c r="BH17" s="134">
        <v>-2.9000000000000001E-2</v>
      </c>
      <c r="BI17" s="134">
        <v>0</v>
      </c>
      <c r="BJ17" s="134">
        <v>0</v>
      </c>
      <c r="BK17" s="134">
        <v>0</v>
      </c>
      <c r="BL17" s="134">
        <v>0</v>
      </c>
      <c r="BM17" s="134">
        <v>0</v>
      </c>
      <c r="BN17" s="134">
        <v>0</v>
      </c>
      <c r="BO17" s="134">
        <v>0</v>
      </c>
      <c r="BP17" s="134">
        <v>0</v>
      </c>
      <c r="BQ17" s="134">
        <v>0</v>
      </c>
      <c r="BR17" s="134">
        <v>0</v>
      </c>
      <c r="BS17" s="134">
        <v>0</v>
      </c>
      <c r="BT17" s="134">
        <v>0</v>
      </c>
      <c r="BU17" s="134">
        <v>0</v>
      </c>
      <c r="BV17" s="134">
        <v>0</v>
      </c>
      <c r="BW17" s="134">
        <v>0</v>
      </c>
      <c r="BX17" s="134">
        <v>0</v>
      </c>
      <c r="BY17" s="134">
        <v>0</v>
      </c>
      <c r="BZ17" s="135">
        <v>0</v>
      </c>
    </row>
    <row r="18" spans="1:78" x14ac:dyDescent="0.35">
      <c r="A18" s="132"/>
      <c r="B18" s="51" t="s">
        <v>135</v>
      </c>
      <c r="C18" s="133" t="s">
        <v>131</v>
      </c>
      <c r="D18" s="134">
        <v>0</v>
      </c>
      <c r="E18" s="134">
        <v>0</v>
      </c>
      <c r="F18" s="134">
        <v>0</v>
      </c>
      <c r="G18" s="134">
        <v>0</v>
      </c>
      <c r="H18" s="134">
        <v>0</v>
      </c>
      <c r="I18" s="134">
        <v>0</v>
      </c>
      <c r="J18" s="134">
        <v>0</v>
      </c>
      <c r="K18" s="134">
        <v>0</v>
      </c>
      <c r="L18" s="134">
        <v>0</v>
      </c>
      <c r="M18" s="134">
        <v>0</v>
      </c>
      <c r="N18" s="134">
        <v>0</v>
      </c>
      <c r="O18" s="134">
        <v>0</v>
      </c>
      <c r="P18" s="134">
        <v>0</v>
      </c>
      <c r="Q18" s="134">
        <v>0</v>
      </c>
      <c r="R18" s="134">
        <v>0</v>
      </c>
      <c r="S18" s="134">
        <v>0</v>
      </c>
      <c r="T18" s="134">
        <v>0</v>
      </c>
      <c r="U18" s="134">
        <v>0</v>
      </c>
      <c r="V18" s="134">
        <v>0</v>
      </c>
      <c r="W18" s="134">
        <v>0</v>
      </c>
      <c r="X18" s="134">
        <v>0</v>
      </c>
      <c r="Y18" s="134">
        <v>0</v>
      </c>
      <c r="Z18" s="134">
        <v>0</v>
      </c>
      <c r="AA18" s="134">
        <v>0</v>
      </c>
      <c r="AB18" s="134">
        <v>0</v>
      </c>
      <c r="AC18" s="134">
        <v>0</v>
      </c>
      <c r="AD18" s="134">
        <v>0</v>
      </c>
      <c r="AE18" s="134">
        <v>0</v>
      </c>
      <c r="AF18" s="134">
        <v>0</v>
      </c>
      <c r="AG18" s="134">
        <v>0</v>
      </c>
      <c r="AH18" s="134">
        <v>0</v>
      </c>
      <c r="AI18" s="134">
        <v>0</v>
      </c>
      <c r="AJ18" s="134">
        <v>0</v>
      </c>
      <c r="AK18" s="134">
        <v>0</v>
      </c>
      <c r="AL18" s="134">
        <v>0</v>
      </c>
      <c r="AM18" s="134">
        <v>0</v>
      </c>
      <c r="AN18" s="134">
        <v>0</v>
      </c>
      <c r="AO18" s="134">
        <v>0</v>
      </c>
      <c r="AP18" s="134">
        <v>0</v>
      </c>
      <c r="AQ18" s="134">
        <v>0</v>
      </c>
      <c r="AR18" s="134">
        <v>0</v>
      </c>
      <c r="AS18" s="134">
        <v>0</v>
      </c>
      <c r="AT18" s="134">
        <v>0</v>
      </c>
      <c r="AU18" s="134">
        <v>0</v>
      </c>
      <c r="AV18" s="134">
        <v>0</v>
      </c>
      <c r="AW18" s="134">
        <v>0</v>
      </c>
      <c r="AX18" s="134">
        <v>0</v>
      </c>
      <c r="AY18" s="134">
        <v>0</v>
      </c>
      <c r="AZ18" s="134">
        <v>0</v>
      </c>
      <c r="BA18" s="134">
        <v>0</v>
      </c>
      <c r="BB18" s="134">
        <v>0</v>
      </c>
      <c r="BC18" s="134">
        <v>0</v>
      </c>
      <c r="BD18" s="134">
        <v>0</v>
      </c>
      <c r="BE18" s="134">
        <v>6.8540000000000001</v>
      </c>
      <c r="BF18" s="134">
        <v>13.107519600000002</v>
      </c>
      <c r="BG18" s="134">
        <v>14.986460219999998</v>
      </c>
      <c r="BH18" s="134">
        <v>16.622024122071426</v>
      </c>
      <c r="BI18" s="134">
        <v>17.693564299999998</v>
      </c>
      <c r="BJ18" s="134">
        <v>19.498030839999998</v>
      </c>
      <c r="BK18" s="134">
        <v>20.507303</v>
      </c>
      <c r="BL18" s="134">
        <v>21.180479929999997</v>
      </c>
      <c r="BM18" s="134">
        <v>21.798681950000002</v>
      </c>
      <c r="BN18" s="134">
        <v>21.362664119999998</v>
      </c>
      <c r="BO18" s="134">
        <v>22.339751259999996</v>
      </c>
      <c r="BP18" s="134">
        <v>56.572572000000001</v>
      </c>
      <c r="BQ18" s="134">
        <v>176.393889</v>
      </c>
      <c r="BR18" s="134">
        <v>199.78361200000001</v>
      </c>
      <c r="BS18" s="134">
        <v>163.36812400000002</v>
      </c>
      <c r="BT18" s="134">
        <v>183.73239999999998</v>
      </c>
      <c r="BU18" s="134">
        <v>166.5</v>
      </c>
      <c r="BV18" s="134">
        <v>153</v>
      </c>
      <c r="BW18" s="134">
        <v>139.5</v>
      </c>
      <c r="BX18" s="134">
        <v>126</v>
      </c>
      <c r="BY18" s="134">
        <v>126</v>
      </c>
      <c r="BZ18" s="135">
        <v>126</v>
      </c>
    </row>
    <row r="19" spans="1:78" x14ac:dyDescent="0.35">
      <c r="A19" s="132"/>
      <c r="B19" s="51" t="s">
        <v>136</v>
      </c>
      <c r="C19" s="133" t="s">
        <v>131</v>
      </c>
      <c r="D19" s="134">
        <v>0</v>
      </c>
      <c r="E19" s="134">
        <v>0</v>
      </c>
      <c r="F19" s="134">
        <v>0</v>
      </c>
      <c r="G19" s="134">
        <v>0</v>
      </c>
      <c r="H19" s="134">
        <v>0</v>
      </c>
      <c r="I19" s="134">
        <v>0</v>
      </c>
      <c r="J19" s="134">
        <v>0</v>
      </c>
      <c r="K19" s="134">
        <v>0</v>
      </c>
      <c r="L19" s="134">
        <v>0</v>
      </c>
      <c r="M19" s="134">
        <v>0</v>
      </c>
      <c r="N19" s="134">
        <v>0</v>
      </c>
      <c r="O19" s="134">
        <v>0</v>
      </c>
      <c r="P19" s="134">
        <v>0</v>
      </c>
      <c r="Q19" s="134">
        <v>0</v>
      </c>
      <c r="R19" s="134">
        <v>0</v>
      </c>
      <c r="S19" s="134">
        <v>0</v>
      </c>
      <c r="T19" s="134">
        <v>0</v>
      </c>
      <c r="U19" s="134">
        <v>0</v>
      </c>
      <c r="V19" s="134">
        <v>0</v>
      </c>
      <c r="W19" s="134">
        <v>0</v>
      </c>
      <c r="X19" s="134">
        <v>0</v>
      </c>
      <c r="Y19" s="134">
        <v>0</v>
      </c>
      <c r="Z19" s="134">
        <v>0</v>
      </c>
      <c r="AA19" s="134">
        <v>0</v>
      </c>
      <c r="AB19" s="134">
        <v>0</v>
      </c>
      <c r="AC19" s="134">
        <v>0</v>
      </c>
      <c r="AD19" s="134">
        <v>0</v>
      </c>
      <c r="AE19" s="134">
        <v>0</v>
      </c>
      <c r="AF19" s="134">
        <v>0</v>
      </c>
      <c r="AG19" s="134">
        <v>0</v>
      </c>
      <c r="AH19" s="134">
        <v>0</v>
      </c>
      <c r="AI19" s="134">
        <v>0</v>
      </c>
      <c r="AJ19" s="134">
        <v>0</v>
      </c>
      <c r="AK19" s="134">
        <v>0</v>
      </c>
      <c r="AL19" s="134">
        <v>0</v>
      </c>
      <c r="AM19" s="134">
        <v>0</v>
      </c>
      <c r="AN19" s="134">
        <v>0</v>
      </c>
      <c r="AO19" s="134">
        <v>0</v>
      </c>
      <c r="AP19" s="134">
        <v>0</v>
      </c>
      <c r="AQ19" s="134">
        <v>0</v>
      </c>
      <c r="AR19" s="134">
        <v>0</v>
      </c>
      <c r="AS19" s="134">
        <v>0</v>
      </c>
      <c r="AT19" s="134">
        <v>0</v>
      </c>
      <c r="AU19" s="134">
        <v>0</v>
      </c>
      <c r="AV19" s="134">
        <v>0</v>
      </c>
      <c r="AW19" s="134">
        <v>0</v>
      </c>
      <c r="AX19" s="134">
        <v>0</v>
      </c>
      <c r="AY19" s="134">
        <v>0</v>
      </c>
      <c r="AZ19" s="134">
        <v>3.1930000000000001</v>
      </c>
      <c r="BA19" s="134">
        <v>23.582999999999998</v>
      </c>
      <c r="BB19" s="134">
        <v>32.392000000000003</v>
      </c>
      <c r="BC19" s="134">
        <v>27.45</v>
      </c>
      <c r="BD19" s="134">
        <v>4.1689999999999996</v>
      </c>
      <c r="BE19" s="134">
        <v>6.0000000000000001E-3</v>
      </c>
      <c r="BF19" s="134">
        <v>4.2999999999999997E-2</v>
      </c>
      <c r="BG19" s="134">
        <v>0</v>
      </c>
      <c r="BH19" s="134">
        <v>0</v>
      </c>
      <c r="BI19" s="134">
        <v>0</v>
      </c>
      <c r="BJ19" s="134">
        <v>0</v>
      </c>
      <c r="BK19" s="134">
        <v>0</v>
      </c>
      <c r="BL19" s="134">
        <v>0</v>
      </c>
      <c r="BM19" s="134">
        <v>0</v>
      </c>
      <c r="BN19" s="134">
        <v>0</v>
      </c>
      <c r="BO19" s="134">
        <v>0</v>
      </c>
      <c r="BP19" s="134">
        <v>0</v>
      </c>
      <c r="BQ19" s="134">
        <v>0</v>
      </c>
      <c r="BR19" s="134">
        <v>0</v>
      </c>
      <c r="BS19" s="134">
        <v>0</v>
      </c>
      <c r="BT19" s="134">
        <v>0</v>
      </c>
      <c r="BU19" s="134">
        <v>0</v>
      </c>
      <c r="BV19" s="134">
        <v>0</v>
      </c>
      <c r="BW19" s="134">
        <v>0</v>
      </c>
      <c r="BX19" s="134">
        <v>0</v>
      </c>
      <c r="BY19" s="134">
        <v>0</v>
      </c>
      <c r="BZ19" s="135">
        <v>0</v>
      </c>
    </row>
    <row r="20" spans="1:78" ht="26.65" customHeight="1" x14ac:dyDescent="0.35">
      <c r="A20" s="132"/>
      <c r="B20" s="51" t="s">
        <v>137</v>
      </c>
      <c r="C20" s="138"/>
      <c r="D20" s="134">
        <f t="shared" ref="D20:BO20" si="2">SUM(D$21:D$22)</f>
        <v>0</v>
      </c>
      <c r="E20" s="134">
        <f t="shared" si="2"/>
        <v>0</v>
      </c>
      <c r="F20" s="134">
        <f t="shared" si="2"/>
        <v>0</v>
      </c>
      <c r="G20" s="134">
        <f t="shared" si="2"/>
        <v>0</v>
      </c>
      <c r="H20" s="134">
        <f t="shared" si="2"/>
        <v>0</v>
      </c>
      <c r="I20" s="134">
        <f t="shared" si="2"/>
        <v>0</v>
      </c>
      <c r="J20" s="134">
        <f t="shared" si="2"/>
        <v>0</v>
      </c>
      <c r="K20" s="134">
        <f t="shared" si="2"/>
        <v>0</v>
      </c>
      <c r="L20" s="134">
        <f t="shared" si="2"/>
        <v>0</v>
      </c>
      <c r="M20" s="134">
        <f t="shared" si="2"/>
        <v>0</v>
      </c>
      <c r="N20" s="134">
        <f t="shared" si="2"/>
        <v>0</v>
      </c>
      <c r="O20" s="134">
        <f t="shared" si="2"/>
        <v>0</v>
      </c>
      <c r="P20" s="134">
        <f t="shared" si="2"/>
        <v>0</v>
      </c>
      <c r="Q20" s="134">
        <f t="shared" si="2"/>
        <v>0</v>
      </c>
      <c r="R20" s="134">
        <f t="shared" si="2"/>
        <v>0</v>
      </c>
      <c r="S20" s="134">
        <f t="shared" si="2"/>
        <v>0</v>
      </c>
      <c r="T20" s="134">
        <f t="shared" si="2"/>
        <v>0</v>
      </c>
      <c r="U20" s="134">
        <f t="shared" si="2"/>
        <v>0</v>
      </c>
      <c r="V20" s="134">
        <f t="shared" si="2"/>
        <v>0</v>
      </c>
      <c r="W20" s="134">
        <f t="shared" si="2"/>
        <v>0</v>
      </c>
      <c r="X20" s="134">
        <f t="shared" si="2"/>
        <v>0</v>
      </c>
      <c r="Y20" s="134">
        <f t="shared" si="2"/>
        <v>0</v>
      </c>
      <c r="Z20" s="134">
        <f t="shared" si="2"/>
        <v>0</v>
      </c>
      <c r="AA20" s="134">
        <f t="shared" si="2"/>
        <v>0</v>
      </c>
      <c r="AB20" s="134">
        <f t="shared" si="2"/>
        <v>0</v>
      </c>
      <c r="AC20" s="134">
        <f t="shared" si="2"/>
        <v>0</v>
      </c>
      <c r="AD20" s="134">
        <f t="shared" si="2"/>
        <v>0</v>
      </c>
      <c r="AE20" s="134">
        <f t="shared" si="2"/>
        <v>0</v>
      </c>
      <c r="AF20" s="134">
        <f t="shared" si="2"/>
        <v>0</v>
      </c>
      <c r="AG20" s="134">
        <f t="shared" si="2"/>
        <v>0</v>
      </c>
      <c r="AH20" s="134">
        <f t="shared" si="2"/>
        <v>0</v>
      </c>
      <c r="AI20" s="134">
        <f t="shared" si="2"/>
        <v>0</v>
      </c>
      <c r="AJ20" s="134">
        <f t="shared" si="2"/>
        <v>0</v>
      </c>
      <c r="AK20" s="134">
        <f t="shared" si="2"/>
        <v>0</v>
      </c>
      <c r="AL20" s="134">
        <f t="shared" si="2"/>
        <v>0</v>
      </c>
      <c r="AM20" s="134">
        <f t="shared" si="2"/>
        <v>0</v>
      </c>
      <c r="AN20" s="134">
        <f t="shared" si="2"/>
        <v>0</v>
      </c>
      <c r="AO20" s="134">
        <f t="shared" si="2"/>
        <v>0</v>
      </c>
      <c r="AP20" s="134">
        <f t="shared" si="2"/>
        <v>0</v>
      </c>
      <c r="AQ20" s="134">
        <f t="shared" si="2"/>
        <v>0</v>
      </c>
      <c r="AR20" s="134">
        <f t="shared" si="2"/>
        <v>0</v>
      </c>
      <c r="AS20" s="134">
        <f t="shared" si="2"/>
        <v>0</v>
      </c>
      <c r="AT20" s="134">
        <f t="shared" si="2"/>
        <v>0</v>
      </c>
      <c r="AU20" s="134">
        <f t="shared" si="2"/>
        <v>0</v>
      </c>
      <c r="AV20" s="134">
        <f t="shared" si="2"/>
        <v>0</v>
      </c>
      <c r="AW20" s="134">
        <f t="shared" si="2"/>
        <v>0</v>
      </c>
      <c r="AX20" s="134">
        <f t="shared" si="2"/>
        <v>0</v>
      </c>
      <c r="AY20" s="134">
        <f t="shared" si="2"/>
        <v>0</v>
      </c>
      <c r="AZ20" s="134">
        <f t="shared" si="2"/>
        <v>0</v>
      </c>
      <c r="BA20" s="134">
        <f t="shared" si="2"/>
        <v>0</v>
      </c>
      <c r="BB20" s="134">
        <f t="shared" si="2"/>
        <v>0</v>
      </c>
      <c r="BC20" s="134">
        <f t="shared" si="2"/>
        <v>0</v>
      </c>
      <c r="BD20" s="134">
        <f t="shared" si="2"/>
        <v>0</v>
      </c>
      <c r="BE20" s="134">
        <f t="shared" si="2"/>
        <v>0</v>
      </c>
      <c r="BF20" s="134">
        <f t="shared" si="2"/>
        <v>0</v>
      </c>
      <c r="BG20" s="134">
        <f t="shared" si="2"/>
        <v>0</v>
      </c>
      <c r="BH20" s="134">
        <f t="shared" si="2"/>
        <v>0</v>
      </c>
      <c r="BI20" s="134">
        <f t="shared" si="2"/>
        <v>0</v>
      </c>
      <c r="BJ20" s="134">
        <f t="shared" si="2"/>
        <v>0</v>
      </c>
      <c r="BK20" s="134">
        <f t="shared" si="2"/>
        <v>0</v>
      </c>
      <c r="BL20" s="134">
        <f t="shared" si="2"/>
        <v>127.18792895</v>
      </c>
      <c r="BM20" s="134">
        <f t="shared" si="2"/>
        <v>1267.3993002300001</v>
      </c>
      <c r="BN20" s="134">
        <f t="shared" si="2"/>
        <v>2231.7483619</v>
      </c>
      <c r="BO20" s="134">
        <f t="shared" si="2"/>
        <v>3554.1022156099998</v>
      </c>
      <c r="BP20" s="134">
        <f t="shared" ref="BP20:BZ20" si="3">SUM(BP$21:BP$22)</f>
        <v>6779.6544881600003</v>
      </c>
      <c r="BQ20" s="134">
        <f t="shared" si="3"/>
        <v>10436.707839979998</v>
      </c>
      <c r="BR20" s="134">
        <f t="shared" si="3"/>
        <v>12827.382151170001</v>
      </c>
      <c r="BS20" s="134">
        <f t="shared" si="3"/>
        <v>14271.548569180002</v>
      </c>
      <c r="BT20" s="134">
        <f t="shared" si="3"/>
        <v>14830.444816650004</v>
      </c>
      <c r="BU20" s="134">
        <f t="shared" si="3"/>
        <v>14867.382893605638</v>
      </c>
      <c r="BV20" s="134">
        <f t="shared" si="3"/>
        <v>15880.61595923889</v>
      </c>
      <c r="BW20" s="134">
        <f t="shared" si="3"/>
        <v>15805.538953674164</v>
      </c>
      <c r="BX20" s="134">
        <f t="shared" si="3"/>
        <v>16166.001500737217</v>
      </c>
      <c r="BY20" s="134">
        <f t="shared" si="3"/>
        <v>16503.997719320305</v>
      </c>
      <c r="BZ20" s="135">
        <f t="shared" si="3"/>
        <v>16866.991000836304</v>
      </c>
    </row>
    <row r="21" spans="1:78" x14ac:dyDescent="0.35">
      <c r="A21" s="132"/>
      <c r="B21" s="61" t="s">
        <v>128</v>
      </c>
      <c r="C21" s="133" t="s">
        <v>124</v>
      </c>
      <c r="D21" s="134">
        <v>0</v>
      </c>
      <c r="E21" s="134">
        <v>0</v>
      </c>
      <c r="F21" s="134">
        <v>0</v>
      </c>
      <c r="G21" s="134">
        <v>0</v>
      </c>
      <c r="H21" s="134">
        <v>0</v>
      </c>
      <c r="I21" s="134">
        <v>0</v>
      </c>
      <c r="J21" s="134">
        <v>0</v>
      </c>
      <c r="K21" s="134">
        <v>0</v>
      </c>
      <c r="L21" s="134">
        <v>0</v>
      </c>
      <c r="M21" s="134">
        <v>0</v>
      </c>
      <c r="N21" s="134">
        <v>0</v>
      </c>
      <c r="O21" s="134">
        <v>0</v>
      </c>
      <c r="P21" s="134">
        <v>0</v>
      </c>
      <c r="Q21" s="134">
        <v>0</v>
      </c>
      <c r="R21" s="134">
        <v>0</v>
      </c>
      <c r="S21" s="134">
        <v>0</v>
      </c>
      <c r="T21" s="134">
        <v>0</v>
      </c>
      <c r="U21" s="134">
        <v>0</v>
      </c>
      <c r="V21" s="134">
        <v>0</v>
      </c>
      <c r="W21" s="134">
        <v>0</v>
      </c>
      <c r="X21" s="134">
        <v>0</v>
      </c>
      <c r="Y21" s="134">
        <v>0</v>
      </c>
      <c r="Z21" s="134">
        <v>0</v>
      </c>
      <c r="AA21" s="134">
        <v>0</v>
      </c>
      <c r="AB21" s="134">
        <v>0</v>
      </c>
      <c r="AC21" s="134">
        <v>0</v>
      </c>
      <c r="AD21" s="134">
        <v>0</v>
      </c>
      <c r="AE21" s="134">
        <v>0</v>
      </c>
      <c r="AF21" s="134">
        <v>0</v>
      </c>
      <c r="AG21" s="134">
        <v>0</v>
      </c>
      <c r="AH21" s="134">
        <v>0</v>
      </c>
      <c r="AI21" s="134">
        <v>0</v>
      </c>
      <c r="AJ21" s="134">
        <v>0</v>
      </c>
      <c r="AK21" s="134">
        <v>0</v>
      </c>
      <c r="AL21" s="134">
        <v>0</v>
      </c>
      <c r="AM21" s="134">
        <v>0</v>
      </c>
      <c r="AN21" s="134">
        <v>0</v>
      </c>
      <c r="AO21" s="134">
        <v>0</v>
      </c>
      <c r="AP21" s="134">
        <v>0</v>
      </c>
      <c r="AQ21" s="134">
        <v>0</v>
      </c>
      <c r="AR21" s="134">
        <v>0</v>
      </c>
      <c r="AS21" s="134">
        <v>0</v>
      </c>
      <c r="AT21" s="134">
        <v>0</v>
      </c>
      <c r="AU21" s="134">
        <v>0</v>
      </c>
      <c r="AV21" s="134">
        <v>0</v>
      </c>
      <c r="AW21" s="134">
        <v>0</v>
      </c>
      <c r="AX21" s="134">
        <v>0</v>
      </c>
      <c r="AY21" s="134">
        <v>0</v>
      </c>
      <c r="AZ21" s="134">
        <v>0</v>
      </c>
      <c r="BA21" s="134">
        <v>0</v>
      </c>
      <c r="BB21" s="134">
        <v>0</v>
      </c>
      <c r="BC21" s="134">
        <v>0</v>
      </c>
      <c r="BD21" s="134">
        <v>0</v>
      </c>
      <c r="BE21" s="134">
        <v>0</v>
      </c>
      <c r="BF21" s="134">
        <v>0</v>
      </c>
      <c r="BG21" s="134">
        <v>0</v>
      </c>
      <c r="BH21" s="134">
        <v>0</v>
      </c>
      <c r="BI21" s="134">
        <v>0</v>
      </c>
      <c r="BJ21" s="134">
        <v>0</v>
      </c>
      <c r="BK21" s="134">
        <v>0</v>
      </c>
      <c r="BL21" s="134">
        <v>64.379764080000001</v>
      </c>
      <c r="BM21" s="134">
        <v>580.96194385999991</v>
      </c>
      <c r="BN21" s="134">
        <v>954.84283312000014</v>
      </c>
      <c r="BO21" s="134">
        <v>1398.5169151799998</v>
      </c>
      <c r="BP21" s="134">
        <v>2304.75857546</v>
      </c>
      <c r="BQ21" s="134">
        <v>3538.8798924699986</v>
      </c>
      <c r="BR21" s="134">
        <v>4100.9191948399994</v>
      </c>
      <c r="BS21" s="134">
        <v>4456.6648349100024</v>
      </c>
      <c r="BT21" s="134">
        <v>4687.0089817599992</v>
      </c>
      <c r="BU21" s="134">
        <v>4723.987543785518</v>
      </c>
      <c r="BV21" s="134">
        <v>4606.3259699992532</v>
      </c>
      <c r="BW21" s="134">
        <v>4557.0853591815812</v>
      </c>
      <c r="BX21" s="134">
        <v>4555.1851978384284</v>
      </c>
      <c r="BY21" s="134">
        <v>4540.7186546264329</v>
      </c>
      <c r="BZ21" s="135">
        <v>4535.3539626130414</v>
      </c>
    </row>
    <row r="22" spans="1:78" x14ac:dyDescent="0.35">
      <c r="A22" s="132"/>
      <c r="B22" s="61" t="s">
        <v>138</v>
      </c>
      <c r="C22" s="133" t="s">
        <v>131</v>
      </c>
      <c r="D22" s="134">
        <v>0</v>
      </c>
      <c r="E22" s="134">
        <v>0</v>
      </c>
      <c r="F22" s="134">
        <v>0</v>
      </c>
      <c r="G22" s="134">
        <v>0</v>
      </c>
      <c r="H22" s="134">
        <v>0</v>
      </c>
      <c r="I22" s="134">
        <v>0</v>
      </c>
      <c r="J22" s="134">
        <v>0</v>
      </c>
      <c r="K22" s="134">
        <v>0</v>
      </c>
      <c r="L22" s="134">
        <v>0</v>
      </c>
      <c r="M22" s="134">
        <v>0</v>
      </c>
      <c r="N22" s="134">
        <v>0</v>
      </c>
      <c r="O22" s="134">
        <v>0</v>
      </c>
      <c r="P22" s="134">
        <v>0</v>
      </c>
      <c r="Q22" s="134">
        <v>0</v>
      </c>
      <c r="R22" s="134">
        <v>0</v>
      </c>
      <c r="S22" s="134">
        <v>0</v>
      </c>
      <c r="T22" s="134">
        <v>0</v>
      </c>
      <c r="U22" s="134">
        <v>0</v>
      </c>
      <c r="V22" s="134">
        <v>0</v>
      </c>
      <c r="W22" s="134">
        <v>0</v>
      </c>
      <c r="X22" s="134">
        <v>0</v>
      </c>
      <c r="Y22" s="134">
        <v>0</v>
      </c>
      <c r="Z22" s="134">
        <v>0</v>
      </c>
      <c r="AA22" s="134">
        <v>0</v>
      </c>
      <c r="AB22" s="134">
        <v>0</v>
      </c>
      <c r="AC22" s="134">
        <v>0</v>
      </c>
      <c r="AD22" s="134">
        <v>0</v>
      </c>
      <c r="AE22" s="134">
        <v>0</v>
      </c>
      <c r="AF22" s="134">
        <v>0</v>
      </c>
      <c r="AG22" s="134">
        <v>0</v>
      </c>
      <c r="AH22" s="134">
        <v>0</v>
      </c>
      <c r="AI22" s="134">
        <v>0</v>
      </c>
      <c r="AJ22" s="134">
        <v>0</v>
      </c>
      <c r="AK22" s="134">
        <v>0</v>
      </c>
      <c r="AL22" s="134">
        <v>0</v>
      </c>
      <c r="AM22" s="134">
        <v>0</v>
      </c>
      <c r="AN22" s="134">
        <v>0</v>
      </c>
      <c r="AO22" s="134">
        <v>0</v>
      </c>
      <c r="AP22" s="134">
        <v>0</v>
      </c>
      <c r="AQ22" s="134">
        <v>0</v>
      </c>
      <c r="AR22" s="134">
        <v>0</v>
      </c>
      <c r="AS22" s="134">
        <v>0</v>
      </c>
      <c r="AT22" s="134">
        <v>0</v>
      </c>
      <c r="AU22" s="134">
        <v>0</v>
      </c>
      <c r="AV22" s="134">
        <v>0</v>
      </c>
      <c r="AW22" s="134">
        <v>0</v>
      </c>
      <c r="AX22" s="134">
        <v>0</v>
      </c>
      <c r="AY22" s="134">
        <v>0</v>
      </c>
      <c r="AZ22" s="134">
        <v>0</v>
      </c>
      <c r="BA22" s="134">
        <v>0</v>
      </c>
      <c r="BB22" s="134">
        <v>0</v>
      </c>
      <c r="BC22" s="134">
        <v>0</v>
      </c>
      <c r="BD22" s="134">
        <v>0</v>
      </c>
      <c r="BE22" s="134">
        <v>0</v>
      </c>
      <c r="BF22" s="134">
        <v>0</v>
      </c>
      <c r="BG22" s="134">
        <v>0</v>
      </c>
      <c r="BH22" s="134">
        <v>0</v>
      </c>
      <c r="BI22" s="134">
        <v>0</v>
      </c>
      <c r="BJ22" s="134">
        <v>0</v>
      </c>
      <c r="BK22" s="134">
        <v>0</v>
      </c>
      <c r="BL22" s="134">
        <v>62.808164869999999</v>
      </c>
      <c r="BM22" s="134">
        <v>686.4373563700002</v>
      </c>
      <c r="BN22" s="134">
        <v>1276.9055287799997</v>
      </c>
      <c r="BO22" s="134">
        <v>2155.5853004300002</v>
      </c>
      <c r="BP22" s="134">
        <v>4474.8959127000007</v>
      </c>
      <c r="BQ22" s="134">
        <v>6897.8279475099998</v>
      </c>
      <c r="BR22" s="134">
        <v>8726.4629563300005</v>
      </c>
      <c r="BS22" s="134">
        <v>9814.883734269999</v>
      </c>
      <c r="BT22" s="134">
        <v>10143.435834890004</v>
      </c>
      <c r="BU22" s="134">
        <v>10143.395349820119</v>
      </c>
      <c r="BV22" s="134">
        <v>11274.289989239638</v>
      </c>
      <c r="BW22" s="134">
        <v>11248.453594492583</v>
      </c>
      <c r="BX22" s="134">
        <v>11610.816302898787</v>
      </c>
      <c r="BY22" s="134">
        <v>11963.279064693872</v>
      </c>
      <c r="BZ22" s="135">
        <v>12331.637038223264</v>
      </c>
    </row>
    <row r="23" spans="1:78" x14ac:dyDescent="0.35">
      <c r="A23" s="132"/>
      <c r="B23" s="51" t="s">
        <v>139</v>
      </c>
      <c r="C23" s="133" t="s">
        <v>131</v>
      </c>
      <c r="D23" s="134">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c r="AA23" s="134">
        <v>3.7</v>
      </c>
      <c r="AB23" s="134">
        <v>9.8000000000000007</v>
      </c>
      <c r="AC23" s="134">
        <v>12.6</v>
      </c>
      <c r="AD23" s="134">
        <v>11.8</v>
      </c>
      <c r="AE23" s="134">
        <v>11.9</v>
      </c>
      <c r="AF23" s="134">
        <v>17.600000000000001</v>
      </c>
      <c r="AG23" s="134">
        <v>25.3</v>
      </c>
      <c r="AH23" s="134">
        <v>24</v>
      </c>
      <c r="AI23" s="134">
        <v>27</v>
      </c>
      <c r="AJ23" s="134">
        <v>42</v>
      </c>
      <c r="AK23" s="134">
        <v>66</v>
      </c>
      <c r="AL23" s="134">
        <v>94</v>
      </c>
      <c r="AM23" s="134">
        <v>123</v>
      </c>
      <c r="AN23" s="134">
        <v>126</v>
      </c>
      <c r="AO23" s="134">
        <v>130</v>
      </c>
      <c r="AP23" s="134">
        <v>161</v>
      </c>
      <c r="AQ23" s="134">
        <v>179.708</v>
      </c>
      <c r="AR23" s="134">
        <v>394.245</v>
      </c>
      <c r="AS23" s="134">
        <v>425.16500000000002</v>
      </c>
      <c r="AT23" s="134">
        <v>494.35300000000001</v>
      </c>
      <c r="AU23" s="134">
        <v>626.245</v>
      </c>
      <c r="AV23" s="134">
        <v>928.67899999999997</v>
      </c>
      <c r="AW23" s="134">
        <v>1207.7750000000001</v>
      </c>
      <c r="AX23" s="134">
        <v>1440.797</v>
      </c>
      <c r="AY23" s="134">
        <v>1739.5630000000001</v>
      </c>
      <c r="AZ23" s="134">
        <v>2083.6799999999998</v>
      </c>
      <c r="BA23" s="134">
        <v>2326.3319999999999</v>
      </c>
      <c r="BB23" s="134">
        <v>2428.9789999999998</v>
      </c>
      <c r="BC23" s="134">
        <v>1895.7190000000001</v>
      </c>
      <c r="BD23" s="134">
        <v>1.71</v>
      </c>
      <c r="BE23" s="134">
        <v>-0.81900222</v>
      </c>
      <c r="BF23" s="134">
        <v>-0.73990369000000011</v>
      </c>
      <c r="BG23" s="134">
        <v>8.5208560000000017E-2</v>
      </c>
      <c r="BH23" s="134">
        <v>-2.9000000000000001E-2</v>
      </c>
      <c r="BI23" s="134">
        <v>0</v>
      </c>
      <c r="BJ23" s="134"/>
      <c r="BK23" s="134"/>
      <c r="BL23" s="134"/>
      <c r="BM23" s="134"/>
      <c r="BN23" s="134"/>
      <c r="BO23" s="134"/>
      <c r="BP23" s="134"/>
      <c r="BQ23" s="134"/>
      <c r="BR23" s="134"/>
      <c r="BS23" s="134"/>
      <c r="BT23" s="134"/>
      <c r="BU23" s="134"/>
      <c r="BV23" s="134"/>
      <c r="BW23" s="134"/>
      <c r="BX23" s="134"/>
      <c r="BY23" s="134"/>
      <c r="BZ23" s="135"/>
    </row>
    <row r="24" spans="1:78" x14ac:dyDescent="0.35">
      <c r="A24" s="132"/>
      <c r="B24" s="51" t="s">
        <v>140</v>
      </c>
      <c r="C24" s="133" t="s">
        <v>121</v>
      </c>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v>3</v>
      </c>
      <c r="BJ24" s="134">
        <v>7</v>
      </c>
      <c r="BK24" s="134">
        <v>13.497025149999999</v>
      </c>
      <c r="BL24" s="134">
        <v>38.534542930000001</v>
      </c>
      <c r="BM24" s="134">
        <v>34.154483699999993</v>
      </c>
      <c r="BN24" s="134">
        <v>45.768576209999999</v>
      </c>
      <c r="BO24" s="134">
        <v>74.136923039999985</v>
      </c>
      <c r="BP24" s="134">
        <v>110.91288990999999</v>
      </c>
      <c r="BQ24" s="134">
        <v>159.75237205000002</v>
      </c>
      <c r="BR24" s="134">
        <v>187.89459571</v>
      </c>
      <c r="BS24" s="134">
        <v>208.81836001000002</v>
      </c>
      <c r="BT24" s="134">
        <v>194.73461820000003</v>
      </c>
      <c r="BU24" s="134">
        <v>211.4270957814872</v>
      </c>
      <c r="BV24" s="134">
        <v>229.32216120440148</v>
      </c>
      <c r="BW24" s="134">
        <v>239.47332944399184</v>
      </c>
      <c r="BX24" s="134">
        <v>247.94069119542587</v>
      </c>
      <c r="BY24" s="134">
        <v>259.18264524726135</v>
      </c>
      <c r="BZ24" s="135">
        <v>267.8491128574048</v>
      </c>
    </row>
    <row r="25" spans="1:78" ht="26.65" customHeight="1" x14ac:dyDescent="0.35">
      <c r="A25" s="140"/>
      <c r="B25" s="51" t="s">
        <v>141</v>
      </c>
      <c r="C25" s="133" t="s">
        <v>131</v>
      </c>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v>14.981999999999999</v>
      </c>
      <c r="AR25" s="134">
        <v>19.041</v>
      </c>
      <c r="AS25" s="134">
        <v>23.1</v>
      </c>
      <c r="AT25" s="134">
        <v>29</v>
      </c>
      <c r="AU25" s="134">
        <v>37.561</v>
      </c>
      <c r="AV25" s="134">
        <v>46.265999999999998</v>
      </c>
      <c r="AW25" s="134">
        <v>59.125</v>
      </c>
      <c r="AX25" s="134">
        <v>60.497999999999998</v>
      </c>
      <c r="AY25" s="134">
        <v>46.542999999999999</v>
      </c>
      <c r="AZ25" s="134">
        <v>41.273000000000003</v>
      </c>
      <c r="BA25" s="134">
        <v>36.790999999999997</v>
      </c>
      <c r="BB25" s="134">
        <v>37.914999999999999</v>
      </c>
      <c r="BC25" s="134">
        <v>37.4</v>
      </c>
      <c r="BD25" s="134">
        <v>34.851999999999997</v>
      </c>
      <c r="BE25" s="134">
        <v>38</v>
      </c>
      <c r="BF25" s="134">
        <v>40.408999999999999</v>
      </c>
      <c r="BG25" s="134">
        <v>46.344000000000001</v>
      </c>
      <c r="BH25" s="134">
        <v>46.491</v>
      </c>
      <c r="BI25" s="134">
        <v>44.334000000000003</v>
      </c>
      <c r="BJ25" s="134">
        <v>46.637999999999998</v>
      </c>
      <c r="BK25" s="134">
        <v>46.658999999999999</v>
      </c>
      <c r="BL25" s="134">
        <v>50.039000000000001</v>
      </c>
      <c r="BM25" s="134">
        <v>47.561</v>
      </c>
      <c r="BN25" s="134">
        <v>44.601999999999997</v>
      </c>
      <c r="BO25" s="134">
        <v>46.558457389804701</v>
      </c>
      <c r="BP25" s="134">
        <v>43.945999999999998</v>
      </c>
      <c r="BQ25" s="134">
        <v>44.098999999999997</v>
      </c>
      <c r="BR25" s="134">
        <v>44.164999999999999</v>
      </c>
      <c r="BS25" s="134">
        <v>39.841999999999999</v>
      </c>
      <c r="BT25" s="134">
        <v>38.341528220000001</v>
      </c>
      <c r="BU25" s="134">
        <v>36.697213789485836</v>
      </c>
      <c r="BV25" s="134">
        <v>37.978867824876502</v>
      </c>
      <c r="BW25" s="134">
        <v>39.348921845505863</v>
      </c>
      <c r="BX25" s="134">
        <v>40.539206774909005</v>
      </c>
      <c r="BY25" s="134">
        <v>41.672706462232071</v>
      </c>
      <c r="BZ25" s="135">
        <v>42.755481823621267</v>
      </c>
    </row>
    <row r="26" spans="1:78" x14ac:dyDescent="0.35">
      <c r="A26" s="132"/>
      <c r="B26" s="51" t="s">
        <v>142</v>
      </c>
      <c r="C26" s="133" t="s">
        <v>124</v>
      </c>
      <c r="D26" s="134">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0.7</v>
      </c>
      <c r="AA26" s="134">
        <v>0.8</v>
      </c>
      <c r="AB26" s="134">
        <v>0.9</v>
      </c>
      <c r="AC26" s="134">
        <v>1.1000000000000001</v>
      </c>
      <c r="AD26" s="134">
        <v>1.5</v>
      </c>
      <c r="AE26" s="134">
        <v>2</v>
      </c>
      <c r="AF26" s="134">
        <v>2.2000000000000002</v>
      </c>
      <c r="AG26" s="134">
        <v>2.1</v>
      </c>
      <c r="AH26" s="134">
        <v>2</v>
      </c>
      <c r="AI26" s="134">
        <v>2</v>
      </c>
      <c r="AJ26" s="134">
        <v>2</v>
      </c>
      <c r="AK26" s="134">
        <v>2</v>
      </c>
      <c r="AL26" s="134">
        <v>2</v>
      </c>
      <c r="AM26" s="134">
        <v>2</v>
      </c>
      <c r="AN26" s="134">
        <v>2</v>
      </c>
      <c r="AO26" s="134">
        <v>1</v>
      </c>
      <c r="AP26" s="134">
        <v>2</v>
      </c>
      <c r="AQ26" s="134">
        <v>1.4339999999999999</v>
      </c>
      <c r="AR26" s="134">
        <v>1.3520000000000001</v>
      </c>
      <c r="AS26" s="134">
        <v>1.355</v>
      </c>
      <c r="AT26" s="134">
        <v>1.5509999999999999</v>
      </c>
      <c r="AU26" s="134">
        <v>1.4710000000000001</v>
      </c>
      <c r="AV26" s="134">
        <v>2</v>
      </c>
      <c r="AW26" s="134">
        <v>1</v>
      </c>
      <c r="AX26" s="134">
        <v>1</v>
      </c>
      <c r="AY26" s="134">
        <v>1.7210000000000001</v>
      </c>
      <c r="AZ26" s="134">
        <v>1.496</v>
      </c>
      <c r="BA26" s="134">
        <v>1.5720000000000001</v>
      </c>
      <c r="BB26" s="134">
        <v>1.7769999999999999</v>
      </c>
      <c r="BC26" s="134">
        <v>1.359</v>
      </c>
      <c r="BD26" s="134">
        <v>1.452</v>
      </c>
      <c r="BE26" s="134">
        <v>1.6164412184601897</v>
      </c>
      <c r="BF26" s="134">
        <v>1.6007503600000001</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5">
        <v>0</v>
      </c>
    </row>
    <row r="27" spans="1:78" x14ac:dyDescent="0.35">
      <c r="A27" s="132"/>
      <c r="B27" s="51" t="s">
        <v>143</v>
      </c>
      <c r="C27" s="133" t="s">
        <v>131</v>
      </c>
      <c r="D27" s="134">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22</v>
      </c>
      <c r="AA27" s="134">
        <v>20</v>
      </c>
      <c r="AB27" s="134">
        <v>105</v>
      </c>
      <c r="AC27" s="134">
        <v>225</v>
      </c>
      <c r="AD27" s="134">
        <v>138</v>
      </c>
      <c r="AE27" s="134">
        <v>194</v>
      </c>
      <c r="AF27" s="134">
        <v>201</v>
      </c>
      <c r="AG27" s="134">
        <v>684</v>
      </c>
      <c r="AH27" s="134">
        <v>721</v>
      </c>
      <c r="AI27" s="134">
        <v>793</v>
      </c>
      <c r="AJ27" s="134">
        <v>1024</v>
      </c>
      <c r="AK27" s="134">
        <v>1655.6</v>
      </c>
      <c r="AL27" s="134">
        <v>2128</v>
      </c>
      <c r="AM27" s="134">
        <v>2516</v>
      </c>
      <c r="AN27" s="134">
        <v>2833</v>
      </c>
      <c r="AO27" s="134">
        <v>3177</v>
      </c>
      <c r="AP27" s="134">
        <v>3415</v>
      </c>
      <c r="AQ27" s="134">
        <v>3536</v>
      </c>
      <c r="AR27" s="134">
        <v>3723.4489999999996</v>
      </c>
      <c r="AS27" s="134">
        <v>4232.5370000000003</v>
      </c>
      <c r="AT27" s="134">
        <v>5095.3410000000003</v>
      </c>
      <c r="AU27" s="134">
        <v>6358.652</v>
      </c>
      <c r="AV27" s="134">
        <v>7812.0959999999995</v>
      </c>
      <c r="AW27" s="134">
        <v>9216.8450000000012</v>
      </c>
      <c r="AX27" s="134">
        <v>10103.235919999999</v>
      </c>
      <c r="AY27" s="134">
        <v>10874.666694000003</v>
      </c>
      <c r="AZ27" s="134">
        <v>11379.761964999998</v>
      </c>
      <c r="BA27" s="134">
        <v>11176.396122999999</v>
      </c>
      <c r="BB27" s="134">
        <v>11064.804220000002</v>
      </c>
      <c r="BC27" s="134">
        <v>11064.103816674598</v>
      </c>
      <c r="BD27" s="134">
        <v>11162.3689748</v>
      </c>
      <c r="BE27" s="134">
        <v>11588.695131</v>
      </c>
      <c r="BF27" s="134">
        <v>12636.220416</v>
      </c>
      <c r="BG27" s="134">
        <v>12347.373120710001</v>
      </c>
      <c r="BH27" s="134">
        <v>13157.570061439999</v>
      </c>
      <c r="BI27" s="134">
        <v>13928.205135</v>
      </c>
      <c r="BJ27" s="134">
        <v>14840.547586000004</v>
      </c>
      <c r="BK27" s="134">
        <v>15731.800594999997</v>
      </c>
      <c r="BL27" s="134">
        <f>SUM(BL28:BL30)</f>
        <v>17103.441162000006</v>
      </c>
      <c r="BM27" s="134">
        <f t="shared" ref="BM27:BW27" si="4">SUM(BM28:BM30)</f>
        <v>19989.231178000002</v>
      </c>
      <c r="BN27" s="134">
        <f t="shared" si="4"/>
        <v>21426.990300999998</v>
      </c>
      <c r="BO27" s="134">
        <f t="shared" si="4"/>
        <v>22820.290123000006</v>
      </c>
      <c r="BP27" s="134">
        <f t="shared" si="4"/>
        <v>23899.631612000001</v>
      </c>
      <c r="BQ27" s="134">
        <f t="shared" si="4"/>
        <v>24169.807673000003</v>
      </c>
      <c r="BR27" s="134">
        <f t="shared" si="4"/>
        <v>24316.565554999994</v>
      </c>
      <c r="BS27" s="134">
        <f t="shared" si="4"/>
        <v>24243.713647000004</v>
      </c>
      <c r="BT27" s="134">
        <f t="shared" si="4"/>
        <v>23440.599919000004</v>
      </c>
      <c r="BU27" s="134">
        <f t="shared" si="4"/>
        <v>22493.058972893792</v>
      </c>
      <c r="BV27" s="134">
        <f t="shared" si="4"/>
        <v>23954.758434746254</v>
      </c>
      <c r="BW27" s="134">
        <f t="shared" si="4"/>
        <v>24036.726593747513</v>
      </c>
      <c r="BX27" s="134">
        <f>SUM(BX28:BX30)</f>
        <v>23616.559975862423</v>
      </c>
      <c r="BY27" s="134">
        <f>SUM(BY28:BY30)</f>
        <v>24117.208091000812</v>
      </c>
      <c r="BZ27" s="135">
        <f>SUM(BZ28:BZ30)</f>
        <v>24631.694748195328</v>
      </c>
    </row>
    <row r="28" spans="1:78" x14ac:dyDescent="0.35">
      <c r="A28" s="132"/>
      <c r="B28" s="61" t="s">
        <v>144</v>
      </c>
      <c r="C28" s="133"/>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v>15141.776923958705</v>
      </c>
      <c r="BM28" s="134">
        <v>16923.255930776253</v>
      </c>
      <c r="BN28" s="134">
        <v>18018.287469340114</v>
      </c>
      <c r="BO28" s="134">
        <v>19055.311208911484</v>
      </c>
      <c r="BP28" s="134">
        <v>19879.676398880401</v>
      </c>
      <c r="BQ28" s="134">
        <v>20522.749055613676</v>
      </c>
      <c r="BR28" s="134">
        <v>21398.772408641653</v>
      </c>
      <c r="BS28" s="134">
        <v>21750.305519860998</v>
      </c>
      <c r="BT28" s="134">
        <v>21298.013079496453</v>
      </c>
      <c r="BU28" s="134">
        <v>20427.022706741926</v>
      </c>
      <c r="BV28" s="134">
        <v>21219.525551759871</v>
      </c>
      <c r="BW28" s="134">
        <v>21144.262076030525</v>
      </c>
      <c r="BX28" s="134">
        <v>20739.647862721733</v>
      </c>
      <c r="BY28" s="134">
        <v>21107.375742815788</v>
      </c>
      <c r="BZ28" s="135">
        <v>21510.440508176533</v>
      </c>
    </row>
    <row r="29" spans="1:78" x14ac:dyDescent="0.35">
      <c r="A29" s="132"/>
      <c r="B29" s="61" t="s">
        <v>145</v>
      </c>
      <c r="C29" s="133"/>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v>1613.425236041295</v>
      </c>
      <c r="BM29" s="134">
        <v>2679.944486223746</v>
      </c>
      <c r="BN29" s="134">
        <v>3009.2036966598816</v>
      </c>
      <c r="BO29" s="134">
        <v>3331.7742650885075</v>
      </c>
      <c r="BP29" s="134">
        <v>3573.0294971195967</v>
      </c>
      <c r="BQ29" s="134">
        <v>3176.1656353863264</v>
      </c>
      <c r="BR29" s="134">
        <v>2353.825090358343</v>
      </c>
      <c r="BS29" s="134">
        <v>1865.1421391390063</v>
      </c>
      <c r="BT29" s="134">
        <v>1596.4824745035462</v>
      </c>
      <c r="BU29" s="134">
        <v>1488.5994187921465</v>
      </c>
      <c r="BV29" s="134">
        <v>2153.9513873290434</v>
      </c>
      <c r="BW29" s="134">
        <v>2307.3113788926594</v>
      </c>
      <c r="BX29" s="134">
        <v>2274.9892763242906</v>
      </c>
      <c r="BY29" s="134">
        <v>2389.5296829740869</v>
      </c>
      <c r="BZ29" s="135">
        <v>2481.0913258561764</v>
      </c>
    </row>
    <row r="30" spans="1:78" x14ac:dyDescent="0.35">
      <c r="A30" s="132"/>
      <c r="B30" s="61" t="s">
        <v>146</v>
      </c>
      <c r="C30" s="133"/>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v>348.23900200000571</v>
      </c>
      <c r="BM30" s="134">
        <v>386.0307610000018</v>
      </c>
      <c r="BN30" s="134">
        <v>399.49913500000184</v>
      </c>
      <c r="BO30" s="134">
        <v>433.20464900001389</v>
      </c>
      <c r="BP30" s="134">
        <v>446.92571600000156</v>
      </c>
      <c r="BQ30" s="134">
        <v>470.89298200000121</v>
      </c>
      <c r="BR30" s="134">
        <v>563.96805599999789</v>
      </c>
      <c r="BS30" s="134">
        <v>628.2659879999992</v>
      </c>
      <c r="BT30" s="134">
        <v>546.10436500000287</v>
      </c>
      <c r="BU30" s="134">
        <v>577.43684735972158</v>
      </c>
      <c r="BV30" s="134">
        <v>581.28149565734213</v>
      </c>
      <c r="BW30" s="134">
        <v>585.15313882432793</v>
      </c>
      <c r="BX30" s="134">
        <v>601.92283681640197</v>
      </c>
      <c r="BY30" s="134">
        <v>620.3026652109379</v>
      </c>
      <c r="BZ30" s="135">
        <v>640.16291416261799</v>
      </c>
    </row>
    <row r="31" spans="1:78" ht="26.65" customHeight="1" x14ac:dyDescent="0.35">
      <c r="A31" s="132"/>
      <c r="B31" s="51" t="s">
        <v>147</v>
      </c>
      <c r="C31" s="133" t="s">
        <v>124</v>
      </c>
      <c r="D31" s="134">
        <v>0</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7622.94</v>
      </c>
      <c r="AZ31" s="134">
        <v>7661.6239999999998</v>
      </c>
      <c r="BA31" s="134">
        <v>7412.2720000000008</v>
      </c>
      <c r="BB31" s="134">
        <v>7250.59</v>
      </c>
      <c r="BC31" s="134">
        <v>6790.04</v>
      </c>
      <c r="BD31" s="134">
        <v>6766.183</v>
      </c>
      <c r="BE31" s="134">
        <v>6749.0433528570848</v>
      </c>
      <c r="BF31" s="134">
        <v>6757.9545089520052</v>
      </c>
      <c r="BG31" s="134">
        <v>6724.1235550023994</v>
      </c>
      <c r="BH31" s="134">
        <v>6662.027000000001</v>
      </c>
      <c r="BI31" s="134">
        <v>6649.9306075200002</v>
      </c>
      <c r="BJ31" s="134">
        <v>6566.1693209299992</v>
      </c>
      <c r="BK31" s="134">
        <v>6657.0001817393668</v>
      </c>
      <c r="BL31" s="134">
        <v>6515.8436022599981</v>
      </c>
      <c r="BM31" s="134">
        <v>6108.3423565899993</v>
      </c>
      <c r="BN31" s="134">
        <v>5556.0370140352561</v>
      </c>
      <c r="BO31" s="134">
        <v>4935.2797263499997</v>
      </c>
      <c r="BP31" s="134">
        <v>3275.8454461099996</v>
      </c>
      <c r="BQ31" s="134">
        <v>1186.7982191800004</v>
      </c>
      <c r="BR31" s="134">
        <v>244.52811802000028</v>
      </c>
      <c r="BS31" s="134">
        <v>61.927221750000022</v>
      </c>
      <c r="BT31" s="134">
        <v>14.895368320000003</v>
      </c>
      <c r="BU31" s="134">
        <v>6.6382784308499492</v>
      </c>
      <c r="BV31" s="134">
        <v>0.32997138366712919</v>
      </c>
      <c r="BW31" s="134">
        <v>0.8982579468873203</v>
      </c>
      <c r="BX31" s="134">
        <v>0.93935744032825463</v>
      </c>
      <c r="BY31" s="134">
        <v>0.71381900226194583</v>
      </c>
      <c r="BZ31" s="135">
        <v>0.47841343432059968</v>
      </c>
    </row>
    <row r="32" spans="1:78" x14ac:dyDescent="0.35">
      <c r="A32" s="132"/>
      <c r="B32" s="51" t="s">
        <v>26</v>
      </c>
      <c r="C32" s="133" t="s">
        <v>131</v>
      </c>
      <c r="D32" s="134">
        <v>62.5</v>
      </c>
      <c r="E32" s="134">
        <v>75.2</v>
      </c>
      <c r="F32" s="134">
        <v>84.5</v>
      </c>
      <c r="G32" s="134">
        <v>94.6</v>
      </c>
      <c r="H32" s="134">
        <v>118.6</v>
      </c>
      <c r="I32" s="134">
        <v>120.3</v>
      </c>
      <c r="J32" s="134">
        <v>125.4</v>
      </c>
      <c r="K32" s="134">
        <v>114.1</v>
      </c>
      <c r="L32" s="134">
        <v>121.3</v>
      </c>
      <c r="M32" s="134">
        <v>119.6</v>
      </c>
      <c r="N32" s="134">
        <v>131.80000000000001</v>
      </c>
      <c r="O32" s="134">
        <v>158.5</v>
      </c>
      <c r="P32" s="134">
        <v>179.5</v>
      </c>
      <c r="Q32" s="134">
        <v>171.1</v>
      </c>
      <c r="R32" s="134">
        <v>199.8</v>
      </c>
      <c r="S32" s="134">
        <v>217.4</v>
      </c>
      <c r="T32" s="134">
        <v>223.3</v>
      </c>
      <c r="U32" s="134">
        <v>245.9</v>
      </c>
      <c r="V32" s="134">
        <v>297.5</v>
      </c>
      <c r="W32" s="134">
        <v>385.7</v>
      </c>
      <c r="X32" s="134">
        <v>428.9</v>
      </c>
      <c r="Y32" s="134">
        <v>470.7</v>
      </c>
      <c r="Z32" s="134">
        <v>523.79999999999995</v>
      </c>
      <c r="AA32" s="134">
        <v>641.4</v>
      </c>
      <c r="AB32" s="134">
        <v>703.5</v>
      </c>
      <c r="AC32" s="134">
        <v>703.7</v>
      </c>
      <c r="AD32" s="134">
        <v>959.4</v>
      </c>
      <c r="AE32" s="134">
        <v>1308.2</v>
      </c>
      <c r="AF32" s="134">
        <v>1715.3</v>
      </c>
      <c r="AG32" s="134">
        <v>1431</v>
      </c>
      <c r="AH32" s="134">
        <v>1561</v>
      </c>
      <c r="AI32" s="134">
        <v>1675</v>
      </c>
      <c r="AJ32" s="134">
        <v>2165</v>
      </c>
      <c r="AK32" s="134">
        <v>3245.05</v>
      </c>
      <c r="AL32" s="134">
        <v>4612</v>
      </c>
      <c r="AM32" s="134">
        <v>5592</v>
      </c>
      <c r="AN32" s="134">
        <v>6470</v>
      </c>
      <c r="AO32" s="134">
        <v>7446</v>
      </c>
      <c r="AP32" s="134">
        <v>7965</v>
      </c>
      <c r="AQ32" s="134">
        <v>7956</v>
      </c>
      <c r="AR32" s="134">
        <v>7581.9769999999999</v>
      </c>
      <c r="AS32" s="134">
        <v>7675.058</v>
      </c>
      <c r="AT32" s="134">
        <v>8895.1850000000013</v>
      </c>
      <c r="AU32" s="134">
        <v>11646.02289951173</v>
      </c>
      <c r="AV32" s="134">
        <v>14789.988000000001</v>
      </c>
      <c r="AW32" s="134">
        <v>16109.623</v>
      </c>
      <c r="AX32" s="134">
        <v>16387.047999999999</v>
      </c>
      <c r="AY32" s="134">
        <v>16692.532999999999</v>
      </c>
      <c r="AZ32" s="134">
        <v>14444.695</v>
      </c>
      <c r="BA32" s="134">
        <v>11965.317000000001</v>
      </c>
      <c r="BB32" s="134">
        <v>11790.69</v>
      </c>
      <c r="BC32" s="134">
        <v>12082.322</v>
      </c>
      <c r="BD32" s="134">
        <v>13121.226999999999</v>
      </c>
      <c r="BE32" s="134">
        <v>14100.907119412172</v>
      </c>
      <c r="BF32" s="134">
        <v>14237.3147109526</v>
      </c>
      <c r="BG32" s="134">
        <v>12859.01825241993</v>
      </c>
      <c r="BH32" s="134">
        <v>10028.913</v>
      </c>
      <c r="BI32" s="134">
        <v>9149.9960046050001</v>
      </c>
      <c r="BJ32" s="134">
        <v>8838.7708489100005</v>
      </c>
      <c r="BK32" s="134">
        <v>9027.9858692587677</v>
      </c>
      <c r="BL32" s="134">
        <v>8684.733409389999</v>
      </c>
      <c r="BM32" s="134">
        <v>8373.7599778200001</v>
      </c>
      <c r="BN32" s="134">
        <v>7856.3960060182071</v>
      </c>
      <c r="BO32" s="134">
        <v>6997.2154425199997</v>
      </c>
      <c r="BP32" s="134">
        <v>5308.9188794399988</v>
      </c>
      <c r="BQ32" s="134">
        <v>3582.8260193800015</v>
      </c>
      <c r="BR32" s="134">
        <v>2893.4764718200004</v>
      </c>
      <c r="BS32" s="134">
        <v>2539.1118484000003</v>
      </c>
      <c r="BT32" s="134">
        <v>2231.876678590002</v>
      </c>
      <c r="BU32" s="134">
        <v>2144.8059464319749</v>
      </c>
      <c r="BV32" s="134">
        <v>2183.8372612775042</v>
      </c>
      <c r="BW32" s="134">
        <v>2136.0243634066851</v>
      </c>
      <c r="BX32" s="134">
        <v>2115.2782770234862</v>
      </c>
      <c r="BY32" s="134">
        <v>2130.6226746014322</v>
      </c>
      <c r="BZ32" s="135">
        <v>2202.3119542435111</v>
      </c>
    </row>
    <row r="33" spans="1:78" x14ac:dyDescent="0.35">
      <c r="A33" s="141"/>
      <c r="B33" s="51" t="s">
        <v>148</v>
      </c>
      <c r="C33" s="133" t="s">
        <v>131</v>
      </c>
      <c r="D33" s="134">
        <v>0</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1.2749999999999999</v>
      </c>
      <c r="AS33" s="134">
        <v>10.731</v>
      </c>
      <c r="AT33" s="134">
        <v>24.417000000000002</v>
      </c>
      <c r="AU33" s="134">
        <v>45.9</v>
      </c>
      <c r="AV33" s="134">
        <v>86.460999999999999</v>
      </c>
      <c r="AW33" s="134">
        <v>112.84399999999999</v>
      </c>
      <c r="AX33" s="134">
        <v>101.313</v>
      </c>
      <c r="AY33" s="134">
        <v>104.523</v>
      </c>
      <c r="AZ33" s="134">
        <v>109.417</v>
      </c>
      <c r="BA33" s="134">
        <v>107.491</v>
      </c>
      <c r="BB33" s="134">
        <v>112.054</v>
      </c>
      <c r="BC33" s="134">
        <v>125.285</v>
      </c>
      <c r="BD33" s="134">
        <v>132.35599999999999</v>
      </c>
      <c r="BE33" s="134">
        <v>148.73699999999999</v>
      </c>
      <c r="BF33" s="134">
        <v>168.34100000000001</v>
      </c>
      <c r="BG33" s="134">
        <v>189.08099999999999</v>
      </c>
      <c r="BH33" s="134">
        <v>209.41499999999999</v>
      </c>
      <c r="BI33" s="134">
        <v>231.1134238570055</v>
      </c>
      <c r="BJ33" s="134">
        <v>259.31581324546704</v>
      </c>
      <c r="BK33" s="134">
        <v>296.238</v>
      </c>
      <c r="BL33" s="134">
        <v>324.96100000000001</v>
      </c>
      <c r="BM33" s="134">
        <v>341.1</v>
      </c>
      <c r="BN33" s="134">
        <v>349.83600000000001</v>
      </c>
      <c r="BO33" s="134">
        <v>325.97800000000001</v>
      </c>
      <c r="BP33" s="134">
        <v>304.01600000000002</v>
      </c>
      <c r="BQ33" s="134">
        <v>285.58</v>
      </c>
      <c r="BR33" s="134">
        <v>271.61900000000003</v>
      </c>
      <c r="BS33" s="134">
        <v>0</v>
      </c>
      <c r="BT33" s="134">
        <v>0</v>
      </c>
      <c r="BU33" s="134">
        <v>0</v>
      </c>
      <c r="BV33" s="134">
        <v>0</v>
      </c>
      <c r="BW33" s="134">
        <v>0</v>
      </c>
      <c r="BX33" s="134">
        <v>0</v>
      </c>
      <c r="BY33" s="134">
        <v>0</v>
      </c>
      <c r="BZ33" s="135">
        <v>0</v>
      </c>
    </row>
    <row r="34" spans="1:78" x14ac:dyDescent="0.35">
      <c r="A34" s="132"/>
      <c r="B34" s="51" t="s">
        <v>149</v>
      </c>
      <c r="C34" s="133" t="s">
        <v>121</v>
      </c>
      <c r="D34" s="134">
        <v>0</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76.699999999999989</v>
      </c>
      <c r="AA34" s="134">
        <v>83.800000000000011</v>
      </c>
      <c r="AB34" s="134">
        <v>92.7</v>
      </c>
      <c r="AC34" s="134">
        <v>103.7</v>
      </c>
      <c r="AD34" s="134">
        <v>130.79999999999998</v>
      </c>
      <c r="AE34" s="134">
        <v>171.1</v>
      </c>
      <c r="AF34" s="134">
        <v>196.7</v>
      </c>
      <c r="AG34" s="134">
        <v>224.6</v>
      </c>
      <c r="AH34" s="134">
        <v>253</v>
      </c>
      <c r="AI34" s="134">
        <v>285</v>
      </c>
      <c r="AJ34" s="134">
        <v>329</v>
      </c>
      <c r="AK34" s="134">
        <v>367</v>
      </c>
      <c r="AL34" s="134">
        <v>399</v>
      </c>
      <c r="AM34" s="134">
        <v>428</v>
      </c>
      <c r="AN34" s="134">
        <v>441</v>
      </c>
      <c r="AO34" s="134">
        <v>470</v>
      </c>
      <c r="AP34" s="134">
        <v>505</v>
      </c>
      <c r="AQ34" s="134">
        <v>514.10199999999998</v>
      </c>
      <c r="AR34" s="134">
        <v>513.58299999999997</v>
      </c>
      <c r="AS34" s="134">
        <v>533.13800000000003</v>
      </c>
      <c r="AT34" s="134">
        <v>584.37099999999998</v>
      </c>
      <c r="AU34" s="134">
        <v>654.65499413448993</v>
      </c>
      <c r="AV34" s="134">
        <v>667.50399999999991</v>
      </c>
      <c r="AW34" s="134">
        <v>686.28399999999988</v>
      </c>
      <c r="AX34" s="134">
        <v>706.56499999999994</v>
      </c>
      <c r="AY34" s="134">
        <v>730.84699999999987</v>
      </c>
      <c r="AZ34" s="134">
        <v>742.93900000000008</v>
      </c>
      <c r="BA34" s="134">
        <v>746.97900000000004</v>
      </c>
      <c r="BB34" s="134">
        <v>760.91300000000001</v>
      </c>
      <c r="BC34" s="134">
        <v>753.17499999999995</v>
      </c>
      <c r="BD34" s="134">
        <v>759</v>
      </c>
      <c r="BE34" s="134">
        <v>778.45800000000008</v>
      </c>
      <c r="BF34" s="134">
        <v>782.50758261258761</v>
      </c>
      <c r="BG34" s="134">
        <v>783.48695761035617</v>
      </c>
      <c r="BH34" s="134">
        <v>794.55200000000002</v>
      </c>
      <c r="BI34" s="134">
        <v>787.58934177900016</v>
      </c>
      <c r="BJ34" s="134">
        <v>790.4603985399998</v>
      </c>
      <c r="BK34" s="134">
        <v>794.80543098380008</v>
      </c>
      <c r="BL34" s="134">
        <v>816.22339083000008</v>
      </c>
      <c r="BM34" s="134">
        <v>843.82698400000015</v>
      </c>
      <c r="BN34" s="134">
        <v>888.44639182000003</v>
      </c>
      <c r="BO34" s="134">
        <v>887.63814664999995</v>
      </c>
      <c r="BP34" s="134">
        <v>905.24794301000009</v>
      </c>
      <c r="BQ34" s="134">
        <v>900.69442791999995</v>
      </c>
      <c r="BR34" s="134">
        <v>907.95083237504912</v>
      </c>
      <c r="BS34" s="134">
        <v>892.01007712999956</v>
      </c>
      <c r="BT34" s="134">
        <v>861.11320264999961</v>
      </c>
      <c r="BU34" s="134">
        <v>844.0785646339624</v>
      </c>
      <c r="BV34" s="134">
        <v>853.92344815319518</v>
      </c>
      <c r="BW34" s="134">
        <v>860.19818708210892</v>
      </c>
      <c r="BX34" s="134">
        <v>856.88492195932895</v>
      </c>
      <c r="BY34" s="134">
        <v>857.84062869063723</v>
      </c>
      <c r="BZ34" s="135">
        <v>859.10869520520009</v>
      </c>
    </row>
    <row r="35" spans="1:78" x14ac:dyDescent="0.35">
      <c r="A35" s="132"/>
      <c r="B35" s="51" t="s">
        <v>150</v>
      </c>
      <c r="C35" s="133" t="s">
        <v>124</v>
      </c>
      <c r="D35" s="134">
        <v>0</v>
      </c>
      <c r="E35" s="134">
        <v>0</v>
      </c>
      <c r="F35" s="134">
        <v>0</v>
      </c>
      <c r="G35" s="134">
        <v>0</v>
      </c>
      <c r="H35" s="134">
        <v>0</v>
      </c>
      <c r="I35" s="134">
        <v>0</v>
      </c>
      <c r="J35" s="134">
        <v>0</v>
      </c>
      <c r="K35" s="134">
        <v>0</v>
      </c>
      <c r="L35" s="134">
        <v>0</v>
      </c>
      <c r="M35" s="134">
        <v>0</v>
      </c>
      <c r="N35" s="134">
        <v>0</v>
      </c>
      <c r="O35" s="134">
        <v>0</v>
      </c>
      <c r="P35" s="134">
        <v>0</v>
      </c>
      <c r="Q35" s="134">
        <v>0</v>
      </c>
      <c r="R35" s="134">
        <v>0</v>
      </c>
      <c r="S35" s="134">
        <v>0</v>
      </c>
      <c r="T35" s="134">
        <v>0</v>
      </c>
      <c r="U35" s="134">
        <v>0</v>
      </c>
      <c r="V35" s="134">
        <v>0</v>
      </c>
      <c r="W35" s="134">
        <v>0</v>
      </c>
      <c r="X35" s="134">
        <v>0</v>
      </c>
      <c r="Y35" s="134">
        <v>0</v>
      </c>
      <c r="Z35" s="134">
        <v>0</v>
      </c>
      <c r="AA35" s="134">
        <v>91</v>
      </c>
      <c r="AB35" s="134">
        <v>196</v>
      </c>
      <c r="AC35" s="134">
        <v>241.541</v>
      </c>
      <c r="AD35" s="134">
        <v>319.58499999999998</v>
      </c>
      <c r="AE35" s="134">
        <v>448.238</v>
      </c>
      <c r="AF35" s="134">
        <v>562.80799999999999</v>
      </c>
      <c r="AG35" s="134">
        <v>701.21900000000005</v>
      </c>
      <c r="AH35" s="134">
        <v>840</v>
      </c>
      <c r="AI35" s="134">
        <v>995</v>
      </c>
      <c r="AJ35" s="134">
        <v>1150</v>
      </c>
      <c r="AK35" s="134">
        <v>1370</v>
      </c>
      <c r="AL35" s="134">
        <v>1593</v>
      </c>
      <c r="AM35" s="134">
        <v>1872</v>
      </c>
      <c r="AN35" s="134">
        <v>2142</v>
      </c>
      <c r="AO35" s="134">
        <v>2349</v>
      </c>
      <c r="AP35" s="134">
        <v>2673.8379999999997</v>
      </c>
      <c r="AQ35" s="134">
        <v>2968.4050000000002</v>
      </c>
      <c r="AR35" s="134">
        <v>3359.3579999999997</v>
      </c>
      <c r="AS35" s="134">
        <v>3836.6360000000004</v>
      </c>
      <c r="AT35" s="134">
        <v>4431.0190000000002</v>
      </c>
      <c r="AU35" s="134">
        <v>5485.4179999999997</v>
      </c>
      <c r="AV35" s="134">
        <v>6209.6019999999999</v>
      </c>
      <c r="AW35" s="134">
        <v>7067.8279999999995</v>
      </c>
      <c r="AX35" s="134">
        <v>7705.134</v>
      </c>
      <c r="AY35" s="134">
        <v>271</v>
      </c>
      <c r="AZ35" s="134">
        <v>0</v>
      </c>
      <c r="BA35" s="134">
        <v>0</v>
      </c>
      <c r="BB35" s="134">
        <v>0</v>
      </c>
      <c r="BC35" s="134">
        <v>0</v>
      </c>
      <c r="BD35" s="134">
        <v>0</v>
      </c>
      <c r="BE35" s="134">
        <v>0</v>
      </c>
      <c r="BF35" s="134">
        <v>0</v>
      </c>
      <c r="BG35" s="134">
        <v>0</v>
      </c>
      <c r="BH35" s="134">
        <v>0</v>
      </c>
      <c r="BI35" s="134">
        <v>0</v>
      </c>
      <c r="BJ35" s="134">
        <v>0</v>
      </c>
      <c r="BK35" s="134">
        <v>0</v>
      </c>
      <c r="BL35" s="134">
        <v>0</v>
      </c>
      <c r="BM35" s="134">
        <v>0</v>
      </c>
      <c r="BN35" s="134">
        <v>0</v>
      </c>
      <c r="BO35" s="134">
        <v>0</v>
      </c>
      <c r="BP35" s="134">
        <v>0</v>
      </c>
      <c r="BQ35" s="134">
        <v>0</v>
      </c>
      <c r="BR35" s="134">
        <v>0</v>
      </c>
      <c r="BS35" s="134">
        <v>0</v>
      </c>
      <c r="BT35" s="134">
        <v>0</v>
      </c>
      <c r="BU35" s="134">
        <v>0</v>
      </c>
      <c r="BV35" s="134">
        <v>0</v>
      </c>
      <c r="BW35" s="134">
        <v>0</v>
      </c>
      <c r="BX35" s="134">
        <v>0</v>
      </c>
      <c r="BY35" s="134">
        <v>0</v>
      </c>
      <c r="BZ35" s="135">
        <v>0</v>
      </c>
    </row>
    <row r="36" spans="1:78" ht="26.65" customHeight="1" x14ac:dyDescent="0.35">
      <c r="A36" s="132"/>
      <c r="B36" s="51" t="s">
        <v>151</v>
      </c>
      <c r="C36" s="133" t="s">
        <v>131</v>
      </c>
      <c r="D36" s="134">
        <v>0</v>
      </c>
      <c r="E36" s="134">
        <v>0</v>
      </c>
      <c r="F36" s="134">
        <v>0</v>
      </c>
      <c r="G36" s="134">
        <v>0</v>
      </c>
      <c r="H36" s="134">
        <v>0</v>
      </c>
      <c r="I36" s="134">
        <v>0</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90.849720650000009</v>
      </c>
      <c r="BM36" s="134">
        <v>106.96880001999999</v>
      </c>
      <c r="BN36" s="134">
        <v>109.92031101000002</v>
      </c>
      <c r="BO36" s="134">
        <v>115.96021940000001</v>
      </c>
      <c r="BP36" s="134">
        <v>110.02752643000001</v>
      </c>
      <c r="BQ36" s="134">
        <v>101.38309716000001</v>
      </c>
      <c r="BR36" s="134">
        <v>15.698963300000001</v>
      </c>
      <c r="BS36" s="134">
        <v>0</v>
      </c>
      <c r="BT36" s="134">
        <v>0</v>
      </c>
      <c r="BU36" s="134">
        <v>0</v>
      </c>
      <c r="BV36" s="134">
        <v>0</v>
      </c>
      <c r="BW36" s="134">
        <v>0</v>
      </c>
      <c r="BX36" s="134">
        <v>0</v>
      </c>
      <c r="BY36" s="134">
        <v>0</v>
      </c>
      <c r="BZ36" s="135">
        <v>0</v>
      </c>
    </row>
    <row r="37" spans="1:78" x14ac:dyDescent="0.35">
      <c r="A37" s="132"/>
      <c r="B37" s="51" t="s">
        <v>152</v>
      </c>
      <c r="C37" s="133" t="s">
        <v>121</v>
      </c>
      <c r="D37" s="134">
        <v>0</v>
      </c>
      <c r="E37" s="134">
        <v>0</v>
      </c>
      <c r="F37" s="134">
        <v>0</v>
      </c>
      <c r="G37" s="134">
        <v>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0</v>
      </c>
      <c r="BD37" s="134">
        <v>0</v>
      </c>
      <c r="BE37" s="134">
        <v>5.2569999999999997</v>
      </c>
      <c r="BF37" s="134">
        <v>5.6630000000000003</v>
      </c>
      <c r="BG37" s="134">
        <v>4.9935427399999996</v>
      </c>
      <c r="BH37" s="134">
        <v>18.285</v>
      </c>
      <c r="BI37" s="134">
        <v>38.134147140000003</v>
      </c>
      <c r="BJ37" s="134">
        <v>40.277408909999998</v>
      </c>
      <c r="BK37" s="134">
        <v>46.931080800000004</v>
      </c>
      <c r="BL37" s="134">
        <v>38.630065660000305</v>
      </c>
      <c r="BM37" s="134">
        <v>48.46444386000001</v>
      </c>
      <c r="BN37" s="134">
        <v>60.721072239999998</v>
      </c>
      <c r="BO37" s="134">
        <v>52.361478550000008</v>
      </c>
      <c r="BP37" s="134">
        <v>56.829980329999998</v>
      </c>
      <c r="BQ37" s="134">
        <v>0.62293946000000011</v>
      </c>
      <c r="BR37" s="134">
        <v>0.20971916999999998</v>
      </c>
      <c r="BS37" s="134">
        <v>0.15176113999999999</v>
      </c>
      <c r="BT37" s="134">
        <v>0</v>
      </c>
      <c r="BU37" s="134">
        <v>0</v>
      </c>
      <c r="BV37" s="134">
        <v>0</v>
      </c>
      <c r="BW37" s="134">
        <v>0</v>
      </c>
      <c r="BX37" s="134">
        <v>0</v>
      </c>
      <c r="BY37" s="134">
        <v>0</v>
      </c>
      <c r="BZ37" s="135">
        <v>0</v>
      </c>
    </row>
    <row r="38" spans="1:78" x14ac:dyDescent="0.35">
      <c r="A38" s="132"/>
      <c r="B38" s="51" t="s">
        <v>153</v>
      </c>
      <c r="C38" s="138"/>
      <c r="D38" s="134">
        <f t="shared" ref="D38:BG38" si="5">SUM(D$39:D$40)</f>
        <v>0</v>
      </c>
      <c r="E38" s="134">
        <f t="shared" si="5"/>
        <v>0</v>
      </c>
      <c r="F38" s="134">
        <f t="shared" si="5"/>
        <v>0</v>
      </c>
      <c r="G38" s="134">
        <f t="shared" si="5"/>
        <v>0</v>
      </c>
      <c r="H38" s="134">
        <f t="shared" si="5"/>
        <v>0</v>
      </c>
      <c r="I38" s="134">
        <f t="shared" si="5"/>
        <v>0</v>
      </c>
      <c r="J38" s="134">
        <f t="shared" si="5"/>
        <v>0</v>
      </c>
      <c r="K38" s="134">
        <f t="shared" si="5"/>
        <v>0</v>
      </c>
      <c r="L38" s="134">
        <f t="shared" si="5"/>
        <v>0</v>
      </c>
      <c r="M38" s="134">
        <f t="shared" si="5"/>
        <v>0</v>
      </c>
      <c r="N38" s="134">
        <f t="shared" si="5"/>
        <v>0</v>
      </c>
      <c r="O38" s="134">
        <f t="shared" si="5"/>
        <v>0</v>
      </c>
      <c r="P38" s="134">
        <f t="shared" si="5"/>
        <v>0</v>
      </c>
      <c r="Q38" s="134">
        <f t="shared" si="5"/>
        <v>0</v>
      </c>
      <c r="R38" s="134">
        <f t="shared" si="5"/>
        <v>0</v>
      </c>
      <c r="S38" s="134">
        <f t="shared" si="5"/>
        <v>0</v>
      </c>
      <c r="T38" s="134">
        <f t="shared" si="5"/>
        <v>0</v>
      </c>
      <c r="U38" s="134">
        <f t="shared" si="5"/>
        <v>0</v>
      </c>
      <c r="V38" s="134">
        <f t="shared" si="5"/>
        <v>0</v>
      </c>
      <c r="W38" s="134">
        <f t="shared" si="5"/>
        <v>0</v>
      </c>
      <c r="X38" s="134">
        <f t="shared" si="5"/>
        <v>0</v>
      </c>
      <c r="Y38" s="134">
        <f t="shared" si="5"/>
        <v>0</v>
      </c>
      <c r="Z38" s="134">
        <f t="shared" si="5"/>
        <v>0</v>
      </c>
      <c r="AA38" s="134">
        <f t="shared" si="5"/>
        <v>0</v>
      </c>
      <c r="AB38" s="134">
        <f t="shared" si="5"/>
        <v>0</v>
      </c>
      <c r="AC38" s="134">
        <f t="shared" si="5"/>
        <v>0</v>
      </c>
      <c r="AD38" s="134">
        <f t="shared" si="5"/>
        <v>0</v>
      </c>
      <c r="AE38" s="134">
        <f t="shared" si="5"/>
        <v>0</v>
      </c>
      <c r="AF38" s="134">
        <f t="shared" si="5"/>
        <v>0</v>
      </c>
      <c r="AG38" s="134">
        <f t="shared" si="5"/>
        <v>0</v>
      </c>
      <c r="AH38" s="134">
        <f t="shared" si="5"/>
        <v>0</v>
      </c>
      <c r="AI38" s="134">
        <f t="shared" si="5"/>
        <v>0</v>
      </c>
      <c r="AJ38" s="134">
        <f t="shared" si="5"/>
        <v>0</v>
      </c>
      <c r="AK38" s="134">
        <f t="shared" si="5"/>
        <v>0</v>
      </c>
      <c r="AL38" s="134">
        <f t="shared" si="5"/>
        <v>0</v>
      </c>
      <c r="AM38" s="134">
        <f t="shared" si="5"/>
        <v>0</v>
      </c>
      <c r="AN38" s="134">
        <f t="shared" si="5"/>
        <v>0</v>
      </c>
      <c r="AO38" s="134">
        <f t="shared" si="5"/>
        <v>0</v>
      </c>
      <c r="AP38" s="134">
        <f t="shared" si="5"/>
        <v>0</v>
      </c>
      <c r="AQ38" s="134">
        <f t="shared" si="5"/>
        <v>0</v>
      </c>
      <c r="AR38" s="134">
        <f t="shared" si="5"/>
        <v>0</v>
      </c>
      <c r="AS38" s="134">
        <f t="shared" si="5"/>
        <v>0</v>
      </c>
      <c r="AT38" s="134">
        <f t="shared" si="5"/>
        <v>0</v>
      </c>
      <c r="AU38" s="134">
        <f t="shared" si="5"/>
        <v>0</v>
      </c>
      <c r="AV38" s="134">
        <f t="shared" si="5"/>
        <v>0</v>
      </c>
      <c r="AW38" s="134">
        <f t="shared" si="5"/>
        <v>0</v>
      </c>
      <c r="AX38" s="134">
        <f t="shared" si="5"/>
        <v>0</v>
      </c>
      <c r="AY38" s="134">
        <f t="shared" si="5"/>
        <v>0</v>
      </c>
      <c r="AZ38" s="134">
        <f t="shared" si="5"/>
        <v>2165.9229999999998</v>
      </c>
      <c r="BA38" s="134">
        <f t="shared" si="5"/>
        <v>3893.4660000000003</v>
      </c>
      <c r="BB38" s="134">
        <f t="shared" si="5"/>
        <v>3557.6930000000002</v>
      </c>
      <c r="BC38" s="134">
        <f t="shared" si="5"/>
        <v>3255.0860000000002</v>
      </c>
      <c r="BD38" s="134">
        <f t="shared" si="5"/>
        <v>2882.2200000000003</v>
      </c>
      <c r="BE38" s="134">
        <f t="shared" si="5"/>
        <v>2605.5709014073173</v>
      </c>
      <c r="BF38" s="134">
        <f t="shared" si="5"/>
        <v>2624.1158686900003</v>
      </c>
      <c r="BG38" s="134">
        <f t="shared" si="5"/>
        <v>2559.18840136366</v>
      </c>
      <c r="BH38" s="134">
        <f>SUM(BH$39:BH$40)</f>
        <v>2204.4830000000002</v>
      </c>
      <c r="BI38" s="134">
        <f>SUM(BI$39:BI$40)</f>
        <v>2311.2043118300003</v>
      </c>
      <c r="BJ38" s="134">
        <f>SUM(BJ$39:BJ$40)</f>
        <v>2439.7983671900001</v>
      </c>
      <c r="BK38" s="134">
        <f>SUM(BK$39:BK$40)</f>
        <v>2241.4881393452138</v>
      </c>
      <c r="BL38" s="134">
        <f t="shared" ref="BL38:BZ38" si="6">SUM(BL$39:BL$40)</f>
        <v>2856.8277160099997</v>
      </c>
      <c r="BM38" s="134">
        <f t="shared" si="6"/>
        <v>4684.0175697100003</v>
      </c>
      <c r="BN38" s="134">
        <f t="shared" si="6"/>
        <v>4473.4852258236315</v>
      </c>
      <c r="BO38" s="134">
        <f t="shared" si="6"/>
        <v>4933.9849943699983</v>
      </c>
      <c r="BP38" s="134">
        <f t="shared" si="6"/>
        <v>5169.8070100499999</v>
      </c>
      <c r="BQ38" s="134">
        <f t="shared" si="6"/>
        <v>4338.0295486261903</v>
      </c>
      <c r="BR38" s="134">
        <f t="shared" si="6"/>
        <v>3065.0410876799992</v>
      </c>
      <c r="BS38" s="134">
        <f t="shared" si="6"/>
        <v>2313.51601579</v>
      </c>
      <c r="BT38" s="134">
        <f t="shared" si="6"/>
        <v>1875.4784224599998</v>
      </c>
      <c r="BU38" s="134">
        <f t="shared" si="6"/>
        <v>1717.9696749414154</v>
      </c>
      <c r="BV38" s="134">
        <f t="shared" si="6"/>
        <v>2526.2193584395468</v>
      </c>
      <c r="BW38" s="134">
        <f t="shared" si="6"/>
        <v>2702.9826405933313</v>
      </c>
      <c r="BX38" s="134">
        <f t="shared" si="6"/>
        <v>2861.0855329734904</v>
      </c>
      <c r="BY38" s="134">
        <f t="shared" si="6"/>
        <v>2966.2474431954774</v>
      </c>
      <c r="BZ38" s="135">
        <f t="shared" si="6"/>
        <v>3026.4794816028502</v>
      </c>
    </row>
    <row r="39" spans="1:78" x14ac:dyDescent="0.35">
      <c r="A39" s="132"/>
      <c r="B39" s="61" t="s">
        <v>128</v>
      </c>
      <c r="C39" s="133" t="s">
        <v>124</v>
      </c>
      <c r="D39" s="134">
        <v>0</v>
      </c>
      <c r="E39" s="134">
        <v>0</v>
      </c>
      <c r="F39" s="134">
        <v>0</v>
      </c>
      <c r="G39" s="134">
        <v>0</v>
      </c>
      <c r="H39" s="134">
        <v>0</v>
      </c>
      <c r="I39" s="134">
        <v>0</v>
      </c>
      <c r="J39" s="134">
        <v>0</v>
      </c>
      <c r="K39" s="134">
        <v>0</v>
      </c>
      <c r="L39" s="134">
        <v>0</v>
      </c>
      <c r="M39" s="134">
        <v>0</v>
      </c>
      <c r="N39" s="134">
        <v>0</v>
      </c>
      <c r="O39" s="134">
        <v>0</v>
      </c>
      <c r="P39" s="134">
        <v>0</v>
      </c>
      <c r="Q39" s="134">
        <v>0</v>
      </c>
      <c r="R39" s="134">
        <v>0</v>
      </c>
      <c r="S39" s="134">
        <v>0</v>
      </c>
      <c r="T39" s="134">
        <v>0</v>
      </c>
      <c r="U39" s="134">
        <v>0</v>
      </c>
      <c r="V39" s="134">
        <v>0</v>
      </c>
      <c r="W39" s="134">
        <v>0</v>
      </c>
      <c r="X39" s="134">
        <v>0</v>
      </c>
      <c r="Y39" s="134">
        <v>0</v>
      </c>
      <c r="Z39" s="134">
        <v>0</v>
      </c>
      <c r="AA39" s="134">
        <v>0</v>
      </c>
      <c r="AB39" s="134">
        <v>0</v>
      </c>
      <c r="AC39" s="134">
        <v>0</v>
      </c>
      <c r="AD39" s="134">
        <v>0</v>
      </c>
      <c r="AE39" s="134">
        <v>0</v>
      </c>
      <c r="AF39" s="134">
        <v>0</v>
      </c>
      <c r="AG39" s="134">
        <v>0</v>
      </c>
      <c r="AH39" s="134">
        <v>0</v>
      </c>
      <c r="AI39" s="134">
        <v>0</v>
      </c>
      <c r="AJ39" s="134">
        <v>0</v>
      </c>
      <c r="AK39" s="134">
        <v>0</v>
      </c>
      <c r="AL39" s="134">
        <v>0</v>
      </c>
      <c r="AM39" s="134">
        <v>0</v>
      </c>
      <c r="AN39" s="134">
        <v>0</v>
      </c>
      <c r="AO39" s="134">
        <v>0</v>
      </c>
      <c r="AP39" s="134">
        <v>0</v>
      </c>
      <c r="AQ39" s="134">
        <v>0</v>
      </c>
      <c r="AR39" s="134">
        <v>0</v>
      </c>
      <c r="AS39" s="134">
        <v>0</v>
      </c>
      <c r="AT39" s="134">
        <v>0</v>
      </c>
      <c r="AU39" s="134">
        <v>0</v>
      </c>
      <c r="AV39" s="134">
        <v>0</v>
      </c>
      <c r="AW39" s="134">
        <v>0</v>
      </c>
      <c r="AX39" s="134">
        <v>0</v>
      </c>
      <c r="AY39" s="134">
        <v>0</v>
      </c>
      <c r="AZ39" s="134">
        <v>332.70800000000008</v>
      </c>
      <c r="BA39" s="134">
        <v>475.00800000000004</v>
      </c>
      <c r="BB39" s="134">
        <v>474.24400000000003</v>
      </c>
      <c r="BC39" s="134">
        <v>459.01900000000001</v>
      </c>
      <c r="BD39" s="134">
        <v>446.95400000000001</v>
      </c>
      <c r="BE39" s="134">
        <v>469.76190140731705</v>
      </c>
      <c r="BF39" s="134">
        <v>518.64773074999994</v>
      </c>
      <c r="BG39" s="134">
        <v>507.20891397539998</v>
      </c>
      <c r="BH39" s="134">
        <v>445.23599999999999</v>
      </c>
      <c r="BI39" s="134">
        <v>486.24370455000002</v>
      </c>
      <c r="BJ39" s="134">
        <v>477.92547793</v>
      </c>
      <c r="BK39" s="134">
        <v>424.03039473491737</v>
      </c>
      <c r="BL39" s="134">
        <v>727.70019646000003</v>
      </c>
      <c r="BM39" s="134">
        <v>1088.6921164999999</v>
      </c>
      <c r="BN39" s="134">
        <v>801.16036899012533</v>
      </c>
      <c r="BO39" s="134">
        <v>749.87685299999998</v>
      </c>
      <c r="BP39" s="134">
        <v>662.33543288999988</v>
      </c>
      <c r="BQ39" s="134">
        <v>526.70929591000004</v>
      </c>
      <c r="BR39" s="134">
        <v>369.21073870999999</v>
      </c>
      <c r="BS39" s="134">
        <v>309.89859552000007</v>
      </c>
      <c r="BT39" s="134">
        <v>264.26859475999998</v>
      </c>
      <c r="BU39" s="134">
        <v>227.25039982992325</v>
      </c>
      <c r="BV39" s="134">
        <v>302.60234284617917</v>
      </c>
      <c r="BW39" s="134">
        <v>325.46272773048457</v>
      </c>
      <c r="BX39" s="134">
        <v>343.59487551637858</v>
      </c>
      <c r="BY39" s="134">
        <v>354.19044790204435</v>
      </c>
      <c r="BZ39" s="135">
        <v>359.08326259915037</v>
      </c>
    </row>
    <row r="40" spans="1:78" x14ac:dyDescent="0.35">
      <c r="A40" s="132"/>
      <c r="B40" s="61" t="s">
        <v>138</v>
      </c>
      <c r="C40" s="133" t="s">
        <v>131</v>
      </c>
      <c r="D40" s="134">
        <v>0</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1833.2149999999999</v>
      </c>
      <c r="BA40" s="134">
        <v>3418.4580000000001</v>
      </c>
      <c r="BB40" s="134">
        <v>3083.4490000000001</v>
      </c>
      <c r="BC40" s="134">
        <v>2796.067</v>
      </c>
      <c r="BD40" s="134">
        <v>2435.2660000000001</v>
      </c>
      <c r="BE40" s="134">
        <v>2135.8090000000002</v>
      </c>
      <c r="BF40" s="134">
        <v>2105.4681379400004</v>
      </c>
      <c r="BG40" s="134">
        <v>2051.9794873882602</v>
      </c>
      <c r="BH40" s="134">
        <v>1759.2470000000001</v>
      </c>
      <c r="BI40" s="134">
        <v>1824.9606072800002</v>
      </c>
      <c r="BJ40" s="134">
        <v>1961.87288926</v>
      </c>
      <c r="BK40" s="134">
        <v>1817.4577446102965</v>
      </c>
      <c r="BL40" s="134">
        <v>2129.1275195499998</v>
      </c>
      <c r="BM40" s="134">
        <v>3595.32545321</v>
      </c>
      <c r="BN40" s="134">
        <v>3672.3248568335066</v>
      </c>
      <c r="BO40" s="134">
        <v>4184.1081413699985</v>
      </c>
      <c r="BP40" s="134">
        <v>4507.4715771600004</v>
      </c>
      <c r="BQ40" s="134">
        <v>3811.3202527161902</v>
      </c>
      <c r="BR40" s="134">
        <v>2695.8303489699992</v>
      </c>
      <c r="BS40" s="134">
        <v>2003.6174202700001</v>
      </c>
      <c r="BT40" s="134">
        <v>1611.2098276999998</v>
      </c>
      <c r="BU40" s="134">
        <v>1490.7192751114922</v>
      </c>
      <c r="BV40" s="134">
        <v>2223.6170155933678</v>
      </c>
      <c r="BW40" s="134">
        <v>2377.5199128628469</v>
      </c>
      <c r="BX40" s="134">
        <v>2517.4906574571119</v>
      </c>
      <c r="BY40" s="134">
        <v>2612.0569952934329</v>
      </c>
      <c r="BZ40" s="135">
        <v>2667.3962190037</v>
      </c>
    </row>
    <row r="41" spans="1:78" ht="26.25" customHeight="1" x14ac:dyDescent="0.35">
      <c r="A41" s="132"/>
      <c r="B41" s="51" t="s">
        <v>154</v>
      </c>
      <c r="C41" s="133" t="s">
        <v>124</v>
      </c>
      <c r="D41" s="134">
        <v>0</v>
      </c>
      <c r="E41" s="134">
        <v>0</v>
      </c>
      <c r="F41" s="134">
        <v>0</v>
      </c>
      <c r="G41" s="134">
        <v>0</v>
      </c>
      <c r="H41" s="134">
        <v>0</v>
      </c>
      <c r="I41" s="134">
        <v>0</v>
      </c>
      <c r="J41" s="134">
        <v>0</v>
      </c>
      <c r="K41" s="134">
        <v>0</v>
      </c>
      <c r="L41" s="134">
        <v>0</v>
      </c>
      <c r="M41" s="134">
        <v>0</v>
      </c>
      <c r="N41" s="134">
        <v>0</v>
      </c>
      <c r="O41" s="134">
        <v>0</v>
      </c>
      <c r="P41" s="134">
        <v>0</v>
      </c>
      <c r="Q41" s="134">
        <v>0</v>
      </c>
      <c r="R41" s="134">
        <v>0</v>
      </c>
      <c r="S41" s="134">
        <v>0</v>
      </c>
      <c r="T41" s="134">
        <v>0</v>
      </c>
      <c r="U41" s="134">
        <v>0</v>
      </c>
      <c r="V41" s="134">
        <v>0</v>
      </c>
      <c r="W41" s="134">
        <v>0</v>
      </c>
      <c r="X41" s="134">
        <v>0</v>
      </c>
      <c r="Y41" s="134">
        <v>0</v>
      </c>
      <c r="Z41" s="134">
        <v>40</v>
      </c>
      <c r="AA41" s="134">
        <v>42</v>
      </c>
      <c r="AB41" s="134">
        <v>42</v>
      </c>
      <c r="AC41" s="134">
        <v>42</v>
      </c>
      <c r="AD41" s="134">
        <v>47</v>
      </c>
      <c r="AE41" s="134">
        <v>55</v>
      </c>
      <c r="AF41" s="134">
        <v>81</v>
      </c>
      <c r="AG41" s="134">
        <v>92</v>
      </c>
      <c r="AH41" s="134">
        <v>105</v>
      </c>
      <c r="AI41" s="134">
        <v>125</v>
      </c>
      <c r="AJ41" s="134">
        <v>149</v>
      </c>
      <c r="AK41" s="134">
        <v>158</v>
      </c>
      <c r="AL41" s="134">
        <v>152</v>
      </c>
      <c r="AM41" s="134">
        <v>141</v>
      </c>
      <c r="AN41" s="134">
        <v>161</v>
      </c>
      <c r="AO41" s="134">
        <v>164</v>
      </c>
      <c r="AP41" s="134">
        <v>168.30699999999999</v>
      </c>
      <c r="AQ41" s="134">
        <v>50.746000000000002</v>
      </c>
      <c r="AR41" s="134">
        <v>26.87</v>
      </c>
      <c r="AS41" s="134">
        <v>30.309000000000001</v>
      </c>
      <c r="AT41" s="134">
        <v>33.664999999999999</v>
      </c>
      <c r="AU41" s="134">
        <v>30.951000000000001</v>
      </c>
      <c r="AV41" s="134">
        <v>31.5</v>
      </c>
      <c r="AW41" s="134">
        <v>33</v>
      </c>
      <c r="AX41" s="134">
        <v>27</v>
      </c>
      <c r="AY41" s="134">
        <v>28.556999999999999</v>
      </c>
      <c r="AZ41" s="134">
        <v>32.725000000000001</v>
      </c>
      <c r="BA41" s="134">
        <v>35.762999999999998</v>
      </c>
      <c r="BB41" s="134">
        <v>38.264000000000003</v>
      </c>
      <c r="BC41" s="134">
        <v>38.268000000000001</v>
      </c>
      <c r="BD41" s="134">
        <v>44.713000000000001</v>
      </c>
      <c r="BE41" s="134">
        <v>55.794706500000004</v>
      </c>
      <c r="BF41" s="134">
        <v>68.735896129999986</v>
      </c>
      <c r="BG41" s="134">
        <v>127.61983736719999</v>
      </c>
      <c r="BH41" s="134">
        <v>149.76499999999999</v>
      </c>
      <c r="BI41" s="134">
        <v>163.62538309999999</v>
      </c>
      <c r="BJ41" s="134">
        <v>175.38975154999997</v>
      </c>
      <c r="BK41" s="134">
        <v>246.68661228606564</v>
      </c>
      <c r="BL41" s="134">
        <v>320.89652102000002</v>
      </c>
      <c r="BM41" s="134">
        <v>344.51753750999995</v>
      </c>
      <c r="BN41" s="134">
        <v>343.25488572749998</v>
      </c>
      <c r="BO41" s="134">
        <v>365.53661895000005</v>
      </c>
      <c r="BP41" s="134">
        <v>395.77258469999998</v>
      </c>
      <c r="BQ41" s="134">
        <v>399.99203899000008</v>
      </c>
      <c r="BR41" s="134">
        <v>416.55604172</v>
      </c>
      <c r="BS41" s="134">
        <v>441.36019572999982</v>
      </c>
      <c r="BT41" s="134">
        <v>437.16954765999998</v>
      </c>
      <c r="BU41" s="134">
        <v>431.89324982492866</v>
      </c>
      <c r="BV41" s="134">
        <v>447.99712522235069</v>
      </c>
      <c r="BW41" s="134">
        <v>461.64940536785019</v>
      </c>
      <c r="BX41" s="134">
        <v>477.30516128472442</v>
      </c>
      <c r="BY41" s="134">
        <v>485.37567917167604</v>
      </c>
      <c r="BZ41" s="135">
        <v>499.41174467709476</v>
      </c>
    </row>
    <row r="42" spans="1:78" x14ac:dyDescent="0.35">
      <c r="A42" s="132"/>
      <c r="B42" s="51" t="s">
        <v>155</v>
      </c>
      <c r="C42" s="133" t="s">
        <v>124</v>
      </c>
      <c r="D42" s="134">
        <v>0</v>
      </c>
      <c r="E42" s="134">
        <v>0</v>
      </c>
      <c r="F42" s="134">
        <v>0</v>
      </c>
      <c r="G42" s="134">
        <v>0</v>
      </c>
      <c r="H42" s="134">
        <v>0</v>
      </c>
      <c r="I42" s="134">
        <v>0</v>
      </c>
      <c r="J42" s="134">
        <v>0</v>
      </c>
      <c r="K42" s="134">
        <v>0</v>
      </c>
      <c r="L42" s="134">
        <v>0</v>
      </c>
      <c r="M42" s="134">
        <v>0</v>
      </c>
      <c r="N42" s="134">
        <v>0</v>
      </c>
      <c r="O42" s="134">
        <v>0</v>
      </c>
      <c r="P42" s="134">
        <v>0</v>
      </c>
      <c r="Q42" s="134">
        <v>0</v>
      </c>
      <c r="R42" s="134">
        <v>0</v>
      </c>
      <c r="S42" s="134">
        <v>0</v>
      </c>
      <c r="T42" s="134">
        <v>0</v>
      </c>
      <c r="U42" s="134">
        <v>0</v>
      </c>
      <c r="V42" s="134">
        <v>0</v>
      </c>
      <c r="W42" s="134">
        <v>0</v>
      </c>
      <c r="X42" s="134">
        <v>0</v>
      </c>
      <c r="Y42" s="134">
        <v>0</v>
      </c>
      <c r="Z42" s="134">
        <v>0</v>
      </c>
      <c r="AA42" s="134">
        <v>0</v>
      </c>
      <c r="AB42" s="134">
        <v>0</v>
      </c>
      <c r="AC42" s="134">
        <v>0</v>
      </c>
      <c r="AD42" s="134">
        <v>0</v>
      </c>
      <c r="AE42" s="134">
        <v>0</v>
      </c>
      <c r="AF42" s="134">
        <v>0</v>
      </c>
      <c r="AG42" s="134">
        <v>0</v>
      </c>
      <c r="AH42" s="134">
        <v>16</v>
      </c>
      <c r="AI42" s="134">
        <v>16</v>
      </c>
      <c r="AJ42" s="134">
        <v>16</v>
      </c>
      <c r="AK42" s="134">
        <v>16</v>
      </c>
      <c r="AL42" s="134">
        <v>16</v>
      </c>
      <c r="AM42" s="134">
        <v>17</v>
      </c>
      <c r="AN42" s="134">
        <v>18</v>
      </c>
      <c r="AO42" s="134">
        <v>17</v>
      </c>
      <c r="AP42" s="134">
        <v>14</v>
      </c>
      <c r="AQ42" s="134">
        <v>0.434</v>
      </c>
      <c r="AR42" s="134">
        <v>0</v>
      </c>
      <c r="AS42" s="134">
        <v>0</v>
      </c>
      <c r="AT42" s="134">
        <v>0</v>
      </c>
      <c r="AU42" s="134">
        <v>0</v>
      </c>
      <c r="AV42" s="134">
        <v>0</v>
      </c>
      <c r="AW42" s="134">
        <v>0</v>
      </c>
      <c r="AX42" s="134">
        <v>0</v>
      </c>
      <c r="AY42" s="134">
        <v>0</v>
      </c>
      <c r="AZ42" s="134">
        <v>0</v>
      </c>
      <c r="BA42" s="134">
        <v>0</v>
      </c>
      <c r="BB42" s="134">
        <v>0</v>
      </c>
      <c r="BC42" s="134">
        <v>0</v>
      </c>
      <c r="BD42" s="134">
        <v>0</v>
      </c>
      <c r="BE42" s="134">
        <v>0</v>
      </c>
      <c r="BF42" s="134">
        <v>0</v>
      </c>
      <c r="BG42" s="134">
        <v>0</v>
      </c>
      <c r="BH42" s="134">
        <v>0</v>
      </c>
      <c r="BI42" s="134">
        <v>0</v>
      </c>
      <c r="BJ42" s="134">
        <v>0</v>
      </c>
      <c r="BK42" s="134">
        <v>0</v>
      </c>
      <c r="BL42" s="134">
        <v>0</v>
      </c>
      <c r="BM42" s="134">
        <v>0</v>
      </c>
      <c r="BN42" s="134">
        <v>0</v>
      </c>
      <c r="BO42" s="134"/>
      <c r="BP42" s="134"/>
      <c r="BQ42" s="134"/>
      <c r="BR42" s="134"/>
      <c r="BS42" s="134"/>
      <c r="BT42" s="134"/>
      <c r="BU42" s="134"/>
      <c r="BV42" s="134"/>
      <c r="BW42" s="134"/>
      <c r="BX42" s="134"/>
      <c r="BY42" s="134"/>
      <c r="BZ42" s="135"/>
    </row>
    <row r="43" spans="1:78" x14ac:dyDescent="0.35">
      <c r="A43" s="141"/>
      <c r="B43" s="51" t="s">
        <v>156</v>
      </c>
      <c r="C43" s="133" t="s">
        <v>121</v>
      </c>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v>5.5109329999999996</v>
      </c>
      <c r="BM43" s="134">
        <v>7.0408049999999998</v>
      </c>
      <c r="BN43" s="134">
        <v>9.2482140000000008</v>
      </c>
      <c r="BO43" s="134">
        <v>9.5133209999999995</v>
      </c>
      <c r="BP43" s="134">
        <v>9.4075343484310903</v>
      </c>
      <c r="BQ43" s="134">
        <v>9.2168086836232543</v>
      </c>
      <c r="BR43" s="134">
        <v>37.532187830000005</v>
      </c>
      <c r="BS43" s="134">
        <v>43.794516459999997</v>
      </c>
      <c r="BT43" s="134">
        <v>41.280517799999998</v>
      </c>
      <c r="BU43" s="134">
        <v>43.350938080822736</v>
      </c>
      <c r="BV43" s="134">
        <v>43.908199855535202</v>
      </c>
      <c r="BW43" s="134">
        <v>43.908199855535202</v>
      </c>
      <c r="BX43" s="134">
        <v>43.908199855535202</v>
      </c>
      <c r="BY43" s="134">
        <v>43.908199855535202</v>
      </c>
      <c r="BZ43" s="135">
        <v>43.908199855535202</v>
      </c>
    </row>
    <row r="44" spans="1:78" x14ac:dyDescent="0.35">
      <c r="A44" s="132"/>
      <c r="B44" s="51" t="s">
        <v>157</v>
      </c>
      <c r="C44" s="133" t="s">
        <v>121</v>
      </c>
      <c r="D44" s="134">
        <v>0</v>
      </c>
      <c r="E44" s="134">
        <v>0</v>
      </c>
      <c r="F44" s="134">
        <v>0</v>
      </c>
      <c r="G44" s="134">
        <v>0</v>
      </c>
      <c r="H44" s="134">
        <v>0</v>
      </c>
      <c r="I44" s="134">
        <v>0</v>
      </c>
      <c r="J44" s="134">
        <v>0</v>
      </c>
      <c r="K44" s="134">
        <v>0</v>
      </c>
      <c r="L44" s="134">
        <v>0</v>
      </c>
      <c r="M44" s="134">
        <v>0</v>
      </c>
      <c r="N44" s="134">
        <v>0</v>
      </c>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0.2</v>
      </c>
      <c r="AF44" s="134">
        <v>8.1999999999999993</v>
      </c>
      <c r="AG44" s="134">
        <v>19.8</v>
      </c>
      <c r="AH44" s="134">
        <v>47</v>
      </c>
      <c r="AI44" s="134">
        <v>79</v>
      </c>
      <c r="AJ44" s="134">
        <v>125</v>
      </c>
      <c r="AK44" s="134">
        <v>173</v>
      </c>
      <c r="AL44" s="134">
        <v>236</v>
      </c>
      <c r="AM44" s="134">
        <v>304</v>
      </c>
      <c r="AN44" s="134">
        <v>356</v>
      </c>
      <c r="AO44" s="134">
        <v>422</v>
      </c>
      <c r="AP44" s="134">
        <v>514</v>
      </c>
      <c r="AQ44" s="134">
        <v>596.22199999999998</v>
      </c>
      <c r="AR44" s="134">
        <v>675.34</v>
      </c>
      <c r="AS44" s="134">
        <v>769.49900000000002</v>
      </c>
      <c r="AT44" s="134">
        <v>883.25800000000004</v>
      </c>
      <c r="AU44" s="134">
        <v>1061.8779999999999</v>
      </c>
      <c r="AV44" s="134">
        <v>68.302000000000007</v>
      </c>
      <c r="AW44" s="134">
        <v>0</v>
      </c>
      <c r="AX44" s="134">
        <v>0</v>
      </c>
      <c r="AY44" s="134">
        <v>0</v>
      </c>
      <c r="AZ44" s="134">
        <v>0</v>
      </c>
      <c r="BA44" s="134">
        <v>0</v>
      </c>
      <c r="BB44" s="134">
        <v>0</v>
      </c>
      <c r="BC44" s="134">
        <v>0</v>
      </c>
      <c r="BD44" s="134">
        <v>0</v>
      </c>
      <c r="BE44" s="134">
        <v>0</v>
      </c>
      <c r="BF44" s="134">
        <v>0</v>
      </c>
      <c r="BG44" s="134">
        <v>0</v>
      </c>
      <c r="BH44" s="134">
        <v>0</v>
      </c>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5">
        <v>0</v>
      </c>
    </row>
    <row r="45" spans="1:78" x14ac:dyDescent="0.35">
      <c r="A45" s="141"/>
      <c r="B45" s="51" t="s">
        <v>29</v>
      </c>
      <c r="C45" s="133" t="s">
        <v>121</v>
      </c>
      <c r="D45" s="134">
        <v>0</v>
      </c>
      <c r="E45" s="134">
        <v>0</v>
      </c>
      <c r="F45" s="134">
        <v>0</v>
      </c>
      <c r="G45" s="134">
        <v>0</v>
      </c>
      <c r="H45" s="134">
        <v>0</v>
      </c>
      <c r="I45" s="134">
        <v>0</v>
      </c>
      <c r="J45" s="134">
        <v>0</v>
      </c>
      <c r="K45" s="134">
        <v>0</v>
      </c>
      <c r="L45" s="134">
        <v>0</v>
      </c>
      <c r="M45" s="134">
        <v>0</v>
      </c>
      <c r="N45" s="134">
        <v>0</v>
      </c>
      <c r="O45" s="134">
        <v>0</v>
      </c>
      <c r="P45" s="134">
        <v>0</v>
      </c>
      <c r="Q45" s="134">
        <v>0</v>
      </c>
      <c r="R45" s="134">
        <v>0</v>
      </c>
      <c r="S45" s="134">
        <v>0</v>
      </c>
      <c r="T45" s="134">
        <v>0</v>
      </c>
      <c r="U45" s="134">
        <v>0</v>
      </c>
      <c r="V45" s="134">
        <v>0</v>
      </c>
      <c r="W45" s="134">
        <v>0</v>
      </c>
      <c r="X45" s="134">
        <v>0</v>
      </c>
      <c r="Y45" s="134">
        <v>0</v>
      </c>
      <c r="Z45" s="134">
        <v>0</v>
      </c>
      <c r="AA45" s="134">
        <v>0</v>
      </c>
      <c r="AB45" s="134">
        <v>0</v>
      </c>
      <c r="AC45" s="134">
        <v>0</v>
      </c>
      <c r="AD45" s="134">
        <v>0</v>
      </c>
      <c r="AE45" s="134">
        <v>0</v>
      </c>
      <c r="AF45" s="134">
        <v>0</v>
      </c>
      <c r="AG45" s="134">
        <v>0</v>
      </c>
      <c r="AH45" s="134">
        <v>0</v>
      </c>
      <c r="AI45" s="134">
        <v>0</v>
      </c>
      <c r="AJ45" s="134">
        <v>0</v>
      </c>
      <c r="AK45" s="134">
        <v>0</v>
      </c>
      <c r="AL45" s="134">
        <v>0</v>
      </c>
      <c r="AM45" s="134">
        <v>0</v>
      </c>
      <c r="AN45" s="134">
        <v>0</v>
      </c>
      <c r="AO45" s="134">
        <v>0</v>
      </c>
      <c r="AP45" s="134">
        <v>0</v>
      </c>
      <c r="AQ45" s="134">
        <v>0</v>
      </c>
      <c r="AR45" s="134">
        <v>0</v>
      </c>
      <c r="AS45" s="134">
        <v>0</v>
      </c>
      <c r="AT45" s="134">
        <v>0</v>
      </c>
      <c r="AU45" s="134">
        <v>0</v>
      </c>
      <c r="AV45" s="134">
        <v>0</v>
      </c>
      <c r="AW45" s="134">
        <v>0</v>
      </c>
      <c r="AX45" s="134">
        <v>0</v>
      </c>
      <c r="AY45" s="134">
        <v>0</v>
      </c>
      <c r="AZ45" s="134">
        <v>0</v>
      </c>
      <c r="BA45" s="134">
        <v>0</v>
      </c>
      <c r="BB45" s="134">
        <v>0</v>
      </c>
      <c r="BC45" s="134">
        <v>0.56699999999999995</v>
      </c>
      <c r="BD45" s="134">
        <v>42.750999999999998</v>
      </c>
      <c r="BE45" s="134">
        <v>82</v>
      </c>
      <c r="BF45" s="134">
        <v>180.13019312</v>
      </c>
      <c r="BG45" s="134">
        <v>139.34738139999999</v>
      </c>
      <c r="BH45" s="134">
        <v>87.293999999999997</v>
      </c>
      <c r="BI45" s="134">
        <v>71.74855457999999</v>
      </c>
      <c r="BJ45" s="134">
        <v>86.415832980000019</v>
      </c>
      <c r="BK45" s="134">
        <v>109.97339909</v>
      </c>
      <c r="BL45" s="134">
        <v>112.23410000000001</v>
      </c>
      <c r="BM45" s="134">
        <v>115.10395912999999</v>
      </c>
      <c r="BN45" s="134">
        <v>138.13980000000001</v>
      </c>
      <c r="BO45" s="134">
        <v>47.019696670000002</v>
      </c>
      <c r="BP45" s="134">
        <v>1.39356865</v>
      </c>
      <c r="BQ45" s="134">
        <v>0.86930000000000007</v>
      </c>
      <c r="BR45" s="134">
        <v>0.41239731999999996</v>
      </c>
      <c r="BS45" s="134">
        <v>9.3574790000000005E-2</v>
      </c>
      <c r="BT45" s="134">
        <v>0.16022543999999994</v>
      </c>
      <c r="BU45" s="134">
        <v>0.16022543999999994</v>
      </c>
      <c r="BV45" s="134">
        <v>0.16022543999999994</v>
      </c>
      <c r="BW45" s="134">
        <v>0.16022543999999994</v>
      </c>
      <c r="BX45" s="134">
        <v>0.16022543999999994</v>
      </c>
      <c r="BY45" s="134">
        <v>0.16022543999999997</v>
      </c>
      <c r="BZ45" s="135">
        <v>0.16022543999999997</v>
      </c>
    </row>
    <row r="46" spans="1:78" ht="26.65" customHeight="1" x14ac:dyDescent="0.35">
      <c r="A46" s="141"/>
      <c r="B46" s="51" t="s">
        <v>158</v>
      </c>
      <c r="C46" s="133" t="s">
        <v>121</v>
      </c>
      <c r="D46" s="134">
        <v>0</v>
      </c>
      <c r="E46" s="134">
        <v>0</v>
      </c>
      <c r="F46" s="134">
        <v>0</v>
      </c>
      <c r="G46" s="134">
        <v>0</v>
      </c>
      <c r="H46" s="134">
        <v>0</v>
      </c>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c r="AG46" s="134">
        <v>0</v>
      </c>
      <c r="AH46" s="134">
        <v>0</v>
      </c>
      <c r="AI46" s="134">
        <v>0</v>
      </c>
      <c r="AJ46" s="134">
        <v>0</v>
      </c>
      <c r="AK46" s="134">
        <v>0</v>
      </c>
      <c r="AL46" s="134">
        <v>0</v>
      </c>
      <c r="AM46" s="134">
        <v>0</v>
      </c>
      <c r="AN46" s="134">
        <v>0</v>
      </c>
      <c r="AO46" s="134">
        <v>0</v>
      </c>
      <c r="AP46" s="134">
        <v>0</v>
      </c>
      <c r="AQ46" s="134">
        <v>0</v>
      </c>
      <c r="AR46" s="134">
        <v>0</v>
      </c>
      <c r="AS46" s="134">
        <v>0</v>
      </c>
      <c r="AT46" s="134">
        <v>0</v>
      </c>
      <c r="AU46" s="134">
        <v>0</v>
      </c>
      <c r="AV46" s="134">
        <v>0</v>
      </c>
      <c r="AW46" s="134">
        <v>0</v>
      </c>
      <c r="AX46" s="134">
        <v>0</v>
      </c>
      <c r="AY46" s="134">
        <v>0</v>
      </c>
      <c r="AZ46" s="134">
        <v>0</v>
      </c>
      <c r="BA46" s="134">
        <v>0</v>
      </c>
      <c r="BB46" s="134">
        <v>0</v>
      </c>
      <c r="BC46" s="134">
        <v>0</v>
      </c>
      <c r="BD46" s="134">
        <v>0</v>
      </c>
      <c r="BE46" s="134">
        <v>0</v>
      </c>
      <c r="BF46" s="134">
        <v>0</v>
      </c>
      <c r="BG46" s="134">
        <v>0</v>
      </c>
      <c r="BH46" s="134">
        <v>0</v>
      </c>
      <c r="BI46" s="134">
        <v>0</v>
      </c>
      <c r="BJ46" s="134">
        <v>0</v>
      </c>
      <c r="BK46" s="134">
        <v>0</v>
      </c>
      <c r="BL46" s="134">
        <v>0</v>
      </c>
      <c r="BM46" s="134">
        <v>0</v>
      </c>
      <c r="BN46" s="134">
        <v>0</v>
      </c>
      <c r="BO46" s="134">
        <v>5.1059946700000003</v>
      </c>
      <c r="BP46" s="134">
        <v>18.281430299999997</v>
      </c>
      <c r="BQ46" s="134">
        <v>32.793243410000002</v>
      </c>
      <c r="BR46" s="134">
        <v>31.126738449999994</v>
      </c>
      <c r="BS46" s="134">
        <v>22.156157419999996</v>
      </c>
      <c r="BT46" s="134">
        <v>11.6421167636639</v>
      </c>
      <c r="BU46" s="134">
        <v>14.829102000000001</v>
      </c>
      <c r="BV46" s="134">
        <v>14.070019</v>
      </c>
      <c r="BW46" s="134">
        <v>7.8157170000000002</v>
      </c>
      <c r="BX46" s="134">
        <v>0</v>
      </c>
      <c r="BY46" s="134">
        <v>0</v>
      </c>
      <c r="BZ46" s="135">
        <v>0</v>
      </c>
    </row>
    <row r="47" spans="1:78" x14ac:dyDescent="0.35">
      <c r="A47" s="132"/>
      <c r="B47" s="51" t="s">
        <v>159</v>
      </c>
      <c r="C47" s="133" t="s">
        <v>121</v>
      </c>
      <c r="D47" s="134">
        <v>0</v>
      </c>
      <c r="E47" s="134">
        <v>0</v>
      </c>
      <c r="F47" s="134">
        <v>0</v>
      </c>
      <c r="G47" s="134">
        <v>0</v>
      </c>
      <c r="H47" s="134">
        <v>0</v>
      </c>
      <c r="I47" s="134">
        <v>0</v>
      </c>
      <c r="J47" s="134">
        <v>0</v>
      </c>
      <c r="K47" s="134">
        <v>0</v>
      </c>
      <c r="L47" s="134">
        <v>0</v>
      </c>
      <c r="M47" s="134">
        <v>0</v>
      </c>
      <c r="N47" s="134">
        <v>0</v>
      </c>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17.8</v>
      </c>
      <c r="AG47" s="134">
        <v>6</v>
      </c>
      <c r="AH47" s="134">
        <v>22</v>
      </c>
      <c r="AI47" s="134">
        <v>43</v>
      </c>
      <c r="AJ47" s="134">
        <v>61</v>
      </c>
      <c r="AK47" s="134">
        <v>76</v>
      </c>
      <c r="AL47" s="134">
        <v>91</v>
      </c>
      <c r="AM47" s="134">
        <v>107</v>
      </c>
      <c r="AN47" s="134">
        <v>120</v>
      </c>
      <c r="AO47" s="134">
        <v>134</v>
      </c>
      <c r="AP47" s="134">
        <v>148</v>
      </c>
      <c r="AQ47" s="134">
        <v>162.69300000000001</v>
      </c>
      <c r="AR47" s="134">
        <v>179.143</v>
      </c>
      <c r="AS47" s="134">
        <v>199.464</v>
      </c>
      <c r="AT47" s="134">
        <v>228.85900000000001</v>
      </c>
      <c r="AU47" s="134">
        <v>248.62757479708401</v>
      </c>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5"/>
    </row>
    <row r="48" spans="1:78" x14ac:dyDescent="0.35">
      <c r="A48" s="132"/>
      <c r="B48" s="51" t="s">
        <v>160</v>
      </c>
      <c r="C48" s="133" t="s">
        <v>121</v>
      </c>
      <c r="D48" s="134">
        <v>0</v>
      </c>
      <c r="E48" s="134">
        <v>0</v>
      </c>
      <c r="F48" s="134">
        <v>0</v>
      </c>
      <c r="G48" s="134">
        <v>0</v>
      </c>
      <c r="H48" s="134">
        <v>0</v>
      </c>
      <c r="I48" s="134">
        <v>0</v>
      </c>
      <c r="J48" s="134">
        <v>0</v>
      </c>
      <c r="K48" s="134">
        <v>0</v>
      </c>
      <c r="L48" s="134">
        <v>0</v>
      </c>
      <c r="M48" s="134">
        <v>0</v>
      </c>
      <c r="N48" s="134">
        <v>0</v>
      </c>
      <c r="O48" s="134">
        <v>0</v>
      </c>
      <c r="P48" s="134">
        <v>0</v>
      </c>
      <c r="Q48" s="134">
        <v>0</v>
      </c>
      <c r="R48" s="134">
        <v>0</v>
      </c>
      <c r="S48" s="134">
        <v>0</v>
      </c>
      <c r="T48" s="134">
        <v>0</v>
      </c>
      <c r="U48" s="134">
        <v>0</v>
      </c>
      <c r="V48" s="134">
        <v>0</v>
      </c>
      <c r="W48" s="134">
        <v>0</v>
      </c>
      <c r="X48" s="134">
        <v>0</v>
      </c>
      <c r="Y48" s="134">
        <v>0</v>
      </c>
      <c r="Z48" s="134">
        <v>0</v>
      </c>
      <c r="AA48" s="134">
        <v>0</v>
      </c>
      <c r="AB48" s="134">
        <v>0</v>
      </c>
      <c r="AC48" s="134">
        <v>0</v>
      </c>
      <c r="AD48" s="134">
        <v>0</v>
      </c>
      <c r="AE48" s="134">
        <v>0</v>
      </c>
      <c r="AF48" s="134">
        <v>0</v>
      </c>
      <c r="AG48" s="134">
        <v>0</v>
      </c>
      <c r="AH48" s="134">
        <v>0</v>
      </c>
      <c r="AI48" s="134">
        <v>0</v>
      </c>
      <c r="AJ48" s="134">
        <v>0</v>
      </c>
      <c r="AK48" s="134">
        <v>0</v>
      </c>
      <c r="AL48" s="134">
        <v>0</v>
      </c>
      <c r="AM48" s="134">
        <v>0</v>
      </c>
      <c r="AN48" s="134">
        <v>0</v>
      </c>
      <c r="AO48" s="134">
        <v>0</v>
      </c>
      <c r="AP48" s="134">
        <v>0</v>
      </c>
      <c r="AQ48" s="134">
        <v>0</v>
      </c>
      <c r="AR48" s="134">
        <v>0</v>
      </c>
      <c r="AS48" s="134">
        <v>0</v>
      </c>
      <c r="AT48" s="134">
        <v>0</v>
      </c>
      <c r="AU48" s="134">
        <v>0</v>
      </c>
      <c r="AV48" s="134">
        <v>0</v>
      </c>
      <c r="AW48" s="134">
        <v>0</v>
      </c>
      <c r="AX48" s="134">
        <v>0</v>
      </c>
      <c r="AY48" s="134">
        <v>0</v>
      </c>
      <c r="AZ48" s="134">
        <v>0</v>
      </c>
      <c r="BA48" s="134">
        <v>0</v>
      </c>
      <c r="BB48" s="134">
        <v>0</v>
      </c>
      <c r="BC48" s="134">
        <v>0</v>
      </c>
      <c r="BD48" s="134">
        <v>0</v>
      </c>
      <c r="BE48" s="134">
        <v>0</v>
      </c>
      <c r="BF48" s="134">
        <v>0</v>
      </c>
      <c r="BG48" s="134">
        <v>0</v>
      </c>
      <c r="BH48" s="134">
        <v>0</v>
      </c>
      <c r="BI48" s="134">
        <v>878.05845391999992</v>
      </c>
      <c r="BJ48" s="134">
        <v>0</v>
      </c>
      <c r="BK48" s="134">
        <v>0</v>
      </c>
      <c r="BL48" s="134">
        <v>0</v>
      </c>
      <c r="BM48" s="134">
        <v>0</v>
      </c>
      <c r="BN48" s="134">
        <v>0</v>
      </c>
      <c r="BO48" s="134">
        <v>0</v>
      </c>
      <c r="BP48" s="134">
        <v>0</v>
      </c>
      <c r="BQ48" s="134">
        <v>0</v>
      </c>
      <c r="BR48" s="134">
        <v>0</v>
      </c>
      <c r="BS48" s="134">
        <v>0</v>
      </c>
      <c r="BT48" s="134">
        <v>0</v>
      </c>
      <c r="BU48" s="134">
        <v>0</v>
      </c>
      <c r="BV48" s="134">
        <v>0</v>
      </c>
      <c r="BW48" s="134">
        <v>0</v>
      </c>
      <c r="BX48" s="134">
        <v>0</v>
      </c>
      <c r="BY48" s="134">
        <v>0</v>
      </c>
      <c r="BZ48" s="135">
        <v>0</v>
      </c>
    </row>
    <row r="49" spans="1:78" x14ac:dyDescent="0.35">
      <c r="A49" s="132"/>
      <c r="B49" s="51" t="s">
        <v>161</v>
      </c>
      <c r="C49" s="133" t="s">
        <v>121</v>
      </c>
      <c r="D49" s="134">
        <v>0</v>
      </c>
      <c r="E49" s="134">
        <v>0</v>
      </c>
      <c r="F49" s="134">
        <v>0</v>
      </c>
      <c r="G49" s="134">
        <v>0</v>
      </c>
      <c r="H49" s="134">
        <v>0</v>
      </c>
      <c r="I49" s="134">
        <v>0</v>
      </c>
      <c r="J49" s="134">
        <v>0</v>
      </c>
      <c r="K49" s="134">
        <v>0</v>
      </c>
      <c r="L49" s="134">
        <v>0</v>
      </c>
      <c r="M49" s="134">
        <v>0</v>
      </c>
      <c r="N49" s="134">
        <v>0</v>
      </c>
      <c r="O49" s="134">
        <v>0</v>
      </c>
      <c r="P49" s="134">
        <v>0</v>
      </c>
      <c r="Q49" s="134">
        <v>0</v>
      </c>
      <c r="R49" s="134">
        <v>0</v>
      </c>
      <c r="S49" s="134">
        <v>0</v>
      </c>
      <c r="T49" s="134">
        <v>0</v>
      </c>
      <c r="U49" s="134">
        <v>0</v>
      </c>
      <c r="V49" s="134">
        <v>0</v>
      </c>
      <c r="W49" s="134">
        <v>0</v>
      </c>
      <c r="X49" s="134">
        <v>0</v>
      </c>
      <c r="Y49" s="134">
        <v>0</v>
      </c>
      <c r="Z49" s="134">
        <v>0</v>
      </c>
      <c r="AA49" s="134">
        <v>0</v>
      </c>
      <c r="AB49" s="134">
        <v>0</v>
      </c>
      <c r="AC49" s="134">
        <v>0</v>
      </c>
      <c r="AD49" s="134">
        <v>0</v>
      </c>
      <c r="AE49" s="134">
        <v>0</v>
      </c>
      <c r="AF49" s="134">
        <v>0</v>
      </c>
      <c r="AG49" s="134">
        <v>0</v>
      </c>
      <c r="AH49" s="134">
        <v>0</v>
      </c>
      <c r="AI49" s="134">
        <v>0</v>
      </c>
      <c r="AJ49" s="134">
        <v>0</v>
      </c>
      <c r="AK49" s="134">
        <v>0</v>
      </c>
      <c r="AL49" s="134">
        <v>0</v>
      </c>
      <c r="AM49" s="134">
        <v>0</v>
      </c>
      <c r="AN49" s="134">
        <v>0</v>
      </c>
      <c r="AO49" s="134">
        <v>0</v>
      </c>
      <c r="AP49" s="134">
        <v>0</v>
      </c>
      <c r="AQ49" s="134">
        <v>0</v>
      </c>
      <c r="AR49" s="134">
        <v>0</v>
      </c>
      <c r="AS49" s="134">
        <v>0</v>
      </c>
      <c r="AT49" s="134">
        <v>0</v>
      </c>
      <c r="AU49" s="134">
        <v>0</v>
      </c>
      <c r="AV49" s="134">
        <v>0</v>
      </c>
      <c r="AW49" s="134">
        <v>0</v>
      </c>
      <c r="AX49" s="134">
        <v>0</v>
      </c>
      <c r="AY49" s="134">
        <v>0</v>
      </c>
      <c r="AZ49" s="134">
        <v>0</v>
      </c>
      <c r="BA49" s="134">
        <v>0</v>
      </c>
      <c r="BB49" s="134">
        <v>0</v>
      </c>
      <c r="BC49" s="134">
        <v>0</v>
      </c>
      <c r="BD49" s="134">
        <v>0</v>
      </c>
      <c r="BE49" s="134">
        <v>0</v>
      </c>
      <c r="BF49" s="134">
        <v>0</v>
      </c>
      <c r="BG49" s="134">
        <v>0</v>
      </c>
      <c r="BH49" s="134">
        <v>512.54700000000003</v>
      </c>
      <c r="BI49" s="134">
        <v>253.96029677999999</v>
      </c>
      <c r="BJ49" s="134">
        <v>0</v>
      </c>
      <c r="BK49" s="134">
        <v>0</v>
      </c>
      <c r="BL49" s="134">
        <v>0</v>
      </c>
      <c r="BM49" s="134">
        <v>0</v>
      </c>
      <c r="BN49" s="134">
        <v>0</v>
      </c>
      <c r="BO49" s="134">
        <v>0</v>
      </c>
      <c r="BP49" s="134">
        <v>0</v>
      </c>
      <c r="BQ49" s="134">
        <v>0</v>
      </c>
      <c r="BR49" s="134">
        <v>0</v>
      </c>
      <c r="BS49" s="134">
        <v>0</v>
      </c>
      <c r="BT49" s="134">
        <v>0</v>
      </c>
      <c r="BU49" s="134">
        <v>0</v>
      </c>
      <c r="BV49" s="134">
        <v>0</v>
      </c>
      <c r="BW49" s="134">
        <v>0</v>
      </c>
      <c r="BX49" s="134">
        <v>0</v>
      </c>
      <c r="BY49" s="134">
        <v>0</v>
      </c>
      <c r="BZ49" s="135">
        <v>0</v>
      </c>
    </row>
    <row r="50" spans="1:78" x14ac:dyDescent="0.35">
      <c r="A50" s="132"/>
      <c r="B50" s="51" t="s">
        <v>162</v>
      </c>
      <c r="C50" s="133" t="s">
        <v>121</v>
      </c>
      <c r="D50" s="134">
        <v>0</v>
      </c>
      <c r="E50" s="134">
        <v>0</v>
      </c>
      <c r="F50" s="134">
        <v>0</v>
      </c>
      <c r="G50" s="134">
        <v>0</v>
      </c>
      <c r="H50" s="134">
        <v>0</v>
      </c>
      <c r="I50" s="134">
        <v>0</v>
      </c>
      <c r="J50" s="134">
        <v>0</v>
      </c>
      <c r="K50" s="134">
        <v>0</v>
      </c>
      <c r="L50" s="134">
        <v>0</v>
      </c>
      <c r="M50" s="134">
        <v>0</v>
      </c>
      <c r="N50" s="134">
        <v>0</v>
      </c>
      <c r="O50" s="134">
        <v>0</v>
      </c>
      <c r="P50" s="134">
        <v>0</v>
      </c>
      <c r="Q50" s="134">
        <v>0</v>
      </c>
      <c r="R50" s="134">
        <v>0</v>
      </c>
      <c r="S50" s="134">
        <v>0</v>
      </c>
      <c r="T50" s="134">
        <v>0</v>
      </c>
      <c r="U50" s="134">
        <v>0</v>
      </c>
      <c r="V50" s="134">
        <v>0</v>
      </c>
      <c r="W50" s="134">
        <v>0</v>
      </c>
      <c r="X50" s="134">
        <v>0</v>
      </c>
      <c r="Y50" s="134">
        <v>0</v>
      </c>
      <c r="Z50" s="134">
        <v>0</v>
      </c>
      <c r="AA50" s="134">
        <v>0</v>
      </c>
      <c r="AB50" s="134">
        <v>0</v>
      </c>
      <c r="AC50" s="134">
        <v>0</v>
      </c>
      <c r="AD50" s="134">
        <v>0</v>
      </c>
      <c r="AE50" s="134">
        <v>0</v>
      </c>
      <c r="AF50" s="134">
        <v>0</v>
      </c>
      <c r="AG50" s="134">
        <v>0</v>
      </c>
      <c r="AH50" s="134">
        <v>0</v>
      </c>
      <c r="AI50" s="134">
        <v>0</v>
      </c>
      <c r="AJ50" s="134">
        <v>0</v>
      </c>
      <c r="AK50" s="134">
        <v>0</v>
      </c>
      <c r="AL50" s="134">
        <v>0</v>
      </c>
      <c r="AM50" s="134">
        <v>0</v>
      </c>
      <c r="AN50" s="134">
        <v>0</v>
      </c>
      <c r="AO50" s="134">
        <v>0</v>
      </c>
      <c r="AP50" s="134">
        <v>0</v>
      </c>
      <c r="AQ50" s="134">
        <v>0</v>
      </c>
      <c r="AR50" s="134">
        <v>0</v>
      </c>
      <c r="AS50" s="134">
        <v>0</v>
      </c>
      <c r="AT50" s="134">
        <v>0</v>
      </c>
      <c r="AU50" s="134">
        <v>0</v>
      </c>
      <c r="AV50" s="134">
        <v>0</v>
      </c>
      <c r="AW50" s="134">
        <v>0</v>
      </c>
      <c r="AX50" s="134">
        <v>0</v>
      </c>
      <c r="AY50" s="134">
        <v>0</v>
      </c>
      <c r="AZ50" s="134">
        <v>0</v>
      </c>
      <c r="BA50" s="134">
        <v>0</v>
      </c>
      <c r="BB50" s="134">
        <v>0</v>
      </c>
      <c r="BC50" s="134">
        <v>0</v>
      </c>
      <c r="BD50" s="134">
        <v>305.50299999999999</v>
      </c>
      <c r="BE50" s="134">
        <v>364.963506</v>
      </c>
      <c r="BF50" s="134">
        <v>374.49799999999999</v>
      </c>
      <c r="BG50" s="134">
        <v>411.85500000000002</v>
      </c>
      <c r="BH50" s="134">
        <v>435.49299999999999</v>
      </c>
      <c r="BI50" s="134">
        <v>460.57299999999998</v>
      </c>
      <c r="BJ50" s="134">
        <v>487.84199999999998</v>
      </c>
      <c r="BK50" s="134">
        <v>509.73661300000003</v>
      </c>
      <c r="BL50" s="134">
        <v>527.65851588422947</v>
      </c>
      <c r="BM50" s="134">
        <v>548.84926471978326</v>
      </c>
      <c r="BN50" s="134">
        <v>578.13293398888891</v>
      </c>
      <c r="BO50" s="134">
        <v>587.18538852998768</v>
      </c>
      <c r="BP50" s="134">
        <v>595.99799999999993</v>
      </c>
      <c r="BQ50" s="134">
        <v>606.39532681999992</v>
      </c>
      <c r="BR50" s="134">
        <v>611.93929700000001</v>
      </c>
      <c r="BS50" s="134">
        <v>621.7497810999995</v>
      </c>
      <c r="BT50" s="134">
        <v>627.55100000000004</v>
      </c>
      <c r="BU50" s="134">
        <v>655</v>
      </c>
      <c r="BV50" s="134">
        <v>468</v>
      </c>
      <c r="BW50" s="134">
        <v>247</v>
      </c>
      <c r="BX50" s="134">
        <v>0</v>
      </c>
      <c r="BY50" s="134">
        <v>0</v>
      </c>
      <c r="BZ50" s="135">
        <v>0</v>
      </c>
    </row>
    <row r="51" spans="1:78" ht="26.65" customHeight="1" x14ac:dyDescent="0.35">
      <c r="A51" s="132"/>
      <c r="B51" s="51" t="s">
        <v>30</v>
      </c>
      <c r="C51" s="133" t="s">
        <v>131</v>
      </c>
      <c r="D51" s="134">
        <v>0</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c r="AG51" s="134">
        <v>0</v>
      </c>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v>
      </c>
      <c r="AW51" s="134">
        <v>0</v>
      </c>
      <c r="AX51" s="134">
        <v>0</v>
      </c>
      <c r="AY51" s="134">
        <v>0</v>
      </c>
      <c r="AZ51" s="134">
        <v>0</v>
      </c>
      <c r="BA51" s="134">
        <v>0</v>
      </c>
      <c r="BB51" s="134">
        <v>0</v>
      </c>
      <c r="BC51" s="134">
        <v>0</v>
      </c>
      <c r="BD51" s="134">
        <v>0</v>
      </c>
      <c r="BE51" s="134">
        <v>0</v>
      </c>
      <c r="BF51" s="134">
        <v>0</v>
      </c>
      <c r="BG51" s="134">
        <v>2336.1031234350612</v>
      </c>
      <c r="BH51" s="134">
        <v>5970.616</v>
      </c>
      <c r="BI51" s="134">
        <v>6426.2752195999992</v>
      </c>
      <c r="BJ51" s="134">
        <v>6868.5436595999981</v>
      </c>
      <c r="BK51" s="134">
        <v>7367.1248207140325</v>
      </c>
      <c r="BL51" s="134">
        <v>7703.3184822999983</v>
      </c>
      <c r="BM51" s="134">
        <v>8128.8851483599992</v>
      </c>
      <c r="BN51" s="134">
        <v>8242.1568431600008</v>
      </c>
      <c r="BO51" s="134">
        <v>8052.1531093100002</v>
      </c>
      <c r="BP51" s="134">
        <v>7510.8751163199995</v>
      </c>
      <c r="BQ51" s="134">
        <v>7041.5234761999718</v>
      </c>
      <c r="BR51" s="134">
        <v>6576.0799377400017</v>
      </c>
      <c r="BS51" s="134">
        <v>6078.7060508699969</v>
      </c>
      <c r="BT51" s="134">
        <v>5665.5855551100012</v>
      </c>
      <c r="BU51" s="134">
        <v>5380.93401244304</v>
      </c>
      <c r="BV51" s="134">
        <v>5041.5428013939945</v>
      </c>
      <c r="BW51" s="134">
        <v>4837.7691681648785</v>
      </c>
      <c r="BX51" s="134">
        <v>4637.4176111866718</v>
      </c>
      <c r="BY51" s="134">
        <v>4572.5212226305239</v>
      </c>
      <c r="BZ51" s="135">
        <v>4619.8357614276947</v>
      </c>
    </row>
    <row r="52" spans="1:78" x14ac:dyDescent="0.35">
      <c r="A52" s="132"/>
      <c r="B52" s="142" t="s">
        <v>163</v>
      </c>
      <c r="C52" s="133" t="s">
        <v>121</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c r="AG52" s="134">
        <v>0</v>
      </c>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0</v>
      </c>
      <c r="BA52" s="134">
        <v>0</v>
      </c>
      <c r="BB52" s="134">
        <v>0</v>
      </c>
      <c r="BC52" s="134">
        <v>0</v>
      </c>
      <c r="BD52" s="134">
        <v>0</v>
      </c>
      <c r="BE52" s="134">
        <v>0</v>
      </c>
      <c r="BF52" s="134">
        <v>0</v>
      </c>
      <c r="BG52" s="134">
        <v>0</v>
      </c>
      <c r="BH52" s="134">
        <v>0</v>
      </c>
      <c r="BI52" s="134">
        <v>0</v>
      </c>
      <c r="BJ52" s="134">
        <v>0</v>
      </c>
      <c r="BK52" s="134">
        <v>0</v>
      </c>
      <c r="BL52" s="134">
        <v>0</v>
      </c>
      <c r="BM52" s="134">
        <v>0</v>
      </c>
      <c r="BN52" s="134">
        <v>0</v>
      </c>
      <c r="BO52" s="134">
        <v>0</v>
      </c>
      <c r="BP52" s="134">
        <v>0</v>
      </c>
      <c r="BQ52" s="134">
        <v>160.53506744000006</v>
      </c>
      <c r="BR52" s="134">
        <v>1564.5904814800003</v>
      </c>
      <c r="BS52" s="134">
        <v>3004.5842815999977</v>
      </c>
      <c r="BT52" s="134">
        <v>5160.3792045874352</v>
      </c>
      <c r="BU52" s="134">
        <v>8102.172580030071</v>
      </c>
      <c r="BV52" s="134">
        <v>11307.793805475234</v>
      </c>
      <c r="BW52" s="134">
        <v>14865.318328644671</v>
      </c>
      <c r="BX52" s="134">
        <v>16168.357050605635</v>
      </c>
      <c r="BY52" s="134">
        <v>17070.948484052718</v>
      </c>
      <c r="BZ52" s="135">
        <v>17989.558316860832</v>
      </c>
    </row>
    <row r="53" spans="1:78" x14ac:dyDescent="0.35">
      <c r="A53" s="141"/>
      <c r="B53" s="143" t="s">
        <v>164</v>
      </c>
      <c r="C53" s="133" t="s">
        <v>121</v>
      </c>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v>3.4569999999999999</v>
      </c>
      <c r="AY53" s="134">
        <v>4.1285950413223143</v>
      </c>
      <c r="AZ53" s="134">
        <v>5.4580000000000002</v>
      </c>
      <c r="BA53" s="134">
        <v>4.9669999999999996</v>
      </c>
      <c r="BB53" s="134">
        <v>8.2967250384024585</v>
      </c>
      <c r="BC53" s="134">
        <v>10.563000000000001</v>
      </c>
      <c r="BD53" s="134">
        <v>11.87267336961207</v>
      </c>
      <c r="BE53" s="134">
        <v>14.399096999999999</v>
      </c>
      <c r="BF53" s="134">
        <v>19.709695</v>
      </c>
      <c r="BG53" s="134">
        <v>19.340500802146213</v>
      </c>
      <c r="BH53" s="134">
        <v>20.643089</v>
      </c>
      <c r="BI53" s="134">
        <v>46.53799999999999</v>
      </c>
      <c r="BJ53" s="134">
        <v>32.67</v>
      </c>
      <c r="BK53" s="134">
        <v>27.44</v>
      </c>
      <c r="BL53" s="134">
        <v>31.553068</v>
      </c>
      <c r="BM53" s="134">
        <v>35.207568999999999</v>
      </c>
      <c r="BN53" s="134">
        <v>38.218910999999999</v>
      </c>
      <c r="BO53" s="134">
        <v>37.692900000000002</v>
      </c>
      <c r="BP53" s="134">
        <v>42.019909411804896</v>
      </c>
      <c r="BQ53" s="134">
        <v>45.458691636376749</v>
      </c>
      <c r="BR53" s="134">
        <v>44.789727000000006</v>
      </c>
      <c r="BS53" s="134">
        <v>46.053681000000005</v>
      </c>
      <c r="BT53" s="134">
        <v>42.152442999999998</v>
      </c>
      <c r="BU53" s="134">
        <v>40.449213095738031</v>
      </c>
      <c r="BV53" s="134">
        <v>39.553492628905651</v>
      </c>
      <c r="BW53" s="134">
        <v>39.266180968549278</v>
      </c>
      <c r="BX53" s="134">
        <v>38.842054605069876</v>
      </c>
      <c r="BY53" s="134">
        <v>38.297666602652242</v>
      </c>
      <c r="BZ53" s="135">
        <v>37.655143696564664</v>
      </c>
    </row>
    <row r="54" spans="1:78" x14ac:dyDescent="0.35">
      <c r="A54" s="132"/>
      <c r="B54" s="51" t="s">
        <v>165</v>
      </c>
      <c r="C54" s="133" t="s">
        <v>121</v>
      </c>
      <c r="D54" s="134">
        <v>0</v>
      </c>
      <c r="E54" s="134">
        <v>0</v>
      </c>
      <c r="F54" s="134">
        <v>0</v>
      </c>
      <c r="G54" s="134">
        <v>0</v>
      </c>
      <c r="H54" s="134">
        <v>0</v>
      </c>
      <c r="I54" s="134">
        <v>0</v>
      </c>
      <c r="J54" s="134">
        <v>0</v>
      </c>
      <c r="K54" s="134">
        <v>0</v>
      </c>
      <c r="L54" s="134">
        <v>0</v>
      </c>
      <c r="M54" s="134">
        <v>0</v>
      </c>
      <c r="N54" s="134">
        <v>0</v>
      </c>
      <c r="O54" s="134">
        <v>0</v>
      </c>
      <c r="P54" s="134">
        <v>0</v>
      </c>
      <c r="Q54" s="134">
        <v>0</v>
      </c>
      <c r="R54" s="134">
        <v>0</v>
      </c>
      <c r="S54" s="134">
        <v>0</v>
      </c>
      <c r="T54" s="134">
        <v>0</v>
      </c>
      <c r="U54" s="134">
        <v>0</v>
      </c>
      <c r="V54" s="134">
        <v>0</v>
      </c>
      <c r="W54" s="134">
        <v>0</v>
      </c>
      <c r="X54" s="134">
        <v>0</v>
      </c>
      <c r="Y54" s="134">
        <v>0</v>
      </c>
      <c r="Z54" s="134">
        <v>0</v>
      </c>
      <c r="AA54" s="134">
        <v>0</v>
      </c>
      <c r="AB54" s="134">
        <v>0</v>
      </c>
      <c r="AC54" s="134">
        <v>0</v>
      </c>
      <c r="AD54" s="134">
        <v>0</v>
      </c>
      <c r="AE54" s="134">
        <v>0</v>
      </c>
      <c r="AF54" s="134">
        <v>0</v>
      </c>
      <c r="AG54" s="134">
        <v>0</v>
      </c>
      <c r="AH54" s="134">
        <v>0</v>
      </c>
      <c r="AI54" s="134">
        <v>0</v>
      </c>
      <c r="AJ54" s="134">
        <v>0</v>
      </c>
      <c r="AK54" s="134">
        <v>0</v>
      </c>
      <c r="AL54" s="134">
        <v>0</v>
      </c>
      <c r="AM54" s="134">
        <v>0</v>
      </c>
      <c r="AN54" s="134">
        <v>0</v>
      </c>
      <c r="AO54" s="134">
        <v>0</v>
      </c>
      <c r="AP54" s="134">
        <v>0</v>
      </c>
      <c r="AQ54" s="134">
        <v>0</v>
      </c>
      <c r="AR54" s="134">
        <v>0</v>
      </c>
      <c r="AS54" s="134">
        <v>0</v>
      </c>
      <c r="AT54" s="134">
        <v>0</v>
      </c>
      <c r="AU54" s="134">
        <v>0</v>
      </c>
      <c r="AV54" s="134">
        <v>0</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55.084215560000004</v>
      </c>
      <c r="BM54" s="134">
        <v>63.075896640000003</v>
      </c>
      <c r="BN54" s="134">
        <v>61.896868359999999</v>
      </c>
      <c r="BO54" s="134">
        <v>39.035515199999999</v>
      </c>
      <c r="BP54" s="134">
        <v>27.879101479999999</v>
      </c>
      <c r="BQ54" s="134">
        <v>25.215089500000001</v>
      </c>
      <c r="BR54" s="134">
        <v>4.0992899999999999</v>
      </c>
      <c r="BS54" s="134">
        <v>0</v>
      </c>
      <c r="BT54" s="134">
        <v>0</v>
      </c>
      <c r="BU54" s="134">
        <v>0</v>
      </c>
      <c r="BV54" s="134">
        <v>0</v>
      </c>
      <c r="BW54" s="134">
        <v>0</v>
      </c>
      <c r="BX54" s="134">
        <v>0</v>
      </c>
      <c r="BY54" s="134">
        <v>0</v>
      </c>
      <c r="BZ54" s="135">
        <v>0</v>
      </c>
    </row>
    <row r="55" spans="1:78" x14ac:dyDescent="0.35">
      <c r="A55" s="132"/>
      <c r="B55" s="51" t="s">
        <v>166</v>
      </c>
      <c r="C55" s="133" t="s">
        <v>124</v>
      </c>
      <c r="D55" s="134">
        <v>0</v>
      </c>
      <c r="E55" s="134">
        <v>0</v>
      </c>
      <c r="F55" s="134">
        <v>0</v>
      </c>
      <c r="G55" s="134">
        <v>0</v>
      </c>
      <c r="H55" s="134">
        <v>0</v>
      </c>
      <c r="I55" s="134">
        <v>0</v>
      </c>
      <c r="J55" s="134">
        <v>0</v>
      </c>
      <c r="K55" s="134">
        <v>0</v>
      </c>
      <c r="L55" s="134">
        <v>0</v>
      </c>
      <c r="M55" s="134">
        <v>0</v>
      </c>
      <c r="N55" s="134">
        <v>0</v>
      </c>
      <c r="O55" s="134">
        <v>0</v>
      </c>
      <c r="P55" s="134">
        <v>0</v>
      </c>
      <c r="Q55" s="134">
        <v>0</v>
      </c>
      <c r="R55" s="134">
        <v>0</v>
      </c>
      <c r="S55" s="134">
        <v>0</v>
      </c>
      <c r="T55" s="134">
        <v>0</v>
      </c>
      <c r="U55" s="134">
        <v>0</v>
      </c>
      <c r="V55" s="134">
        <v>0</v>
      </c>
      <c r="W55" s="134">
        <v>0</v>
      </c>
      <c r="X55" s="134">
        <v>0</v>
      </c>
      <c r="Y55" s="134">
        <v>0</v>
      </c>
      <c r="Z55" s="134">
        <v>0</v>
      </c>
      <c r="AA55" s="134">
        <v>0</v>
      </c>
      <c r="AB55" s="134">
        <v>0</v>
      </c>
      <c r="AC55" s="134">
        <v>0</v>
      </c>
      <c r="AD55" s="134">
        <v>0</v>
      </c>
      <c r="AE55" s="134">
        <v>0</v>
      </c>
      <c r="AF55" s="134">
        <v>0</v>
      </c>
      <c r="AG55" s="134">
        <v>0</v>
      </c>
      <c r="AH55" s="134">
        <v>0</v>
      </c>
      <c r="AI55" s="134">
        <v>0</v>
      </c>
      <c r="AJ55" s="134">
        <v>0</v>
      </c>
      <c r="AK55" s="134">
        <v>0</v>
      </c>
      <c r="AL55" s="134">
        <v>0</v>
      </c>
      <c r="AM55" s="134">
        <v>0</v>
      </c>
      <c r="AN55" s="134">
        <v>0</v>
      </c>
      <c r="AO55" s="134">
        <v>0</v>
      </c>
      <c r="AP55" s="134">
        <v>0</v>
      </c>
      <c r="AQ55" s="134">
        <v>94.289000000000001</v>
      </c>
      <c r="AR55" s="134">
        <v>3.1640000000000001</v>
      </c>
      <c r="AS55" s="134">
        <v>0</v>
      </c>
      <c r="AT55" s="134">
        <v>0</v>
      </c>
      <c r="AU55" s="134">
        <v>0</v>
      </c>
      <c r="AV55" s="134">
        <v>0</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BO55" s="134">
        <v>0</v>
      </c>
      <c r="BP55" s="134">
        <v>0</v>
      </c>
      <c r="BQ55" s="134">
        <v>0</v>
      </c>
      <c r="BR55" s="134">
        <v>0</v>
      </c>
      <c r="BS55" s="134">
        <v>0</v>
      </c>
      <c r="BT55" s="134">
        <v>0</v>
      </c>
      <c r="BU55" s="134">
        <v>0</v>
      </c>
      <c r="BV55" s="134">
        <v>0</v>
      </c>
      <c r="BW55" s="134">
        <v>0</v>
      </c>
      <c r="BX55" s="134">
        <v>0</v>
      </c>
      <c r="BY55" s="134">
        <v>0</v>
      </c>
      <c r="BZ55" s="135">
        <v>0</v>
      </c>
    </row>
    <row r="56" spans="1:78" ht="26.65" customHeight="1" x14ac:dyDescent="0.35">
      <c r="A56" s="132"/>
      <c r="B56" s="51" t="s">
        <v>167</v>
      </c>
      <c r="C56" s="133" t="s">
        <v>121</v>
      </c>
      <c r="D56" s="134">
        <v>0</v>
      </c>
      <c r="E56" s="134">
        <v>0</v>
      </c>
      <c r="F56" s="134">
        <v>0</v>
      </c>
      <c r="G56" s="134">
        <v>0</v>
      </c>
      <c r="H56" s="134">
        <v>0</v>
      </c>
      <c r="I56" s="134">
        <v>0</v>
      </c>
      <c r="J56" s="134">
        <v>0</v>
      </c>
      <c r="K56" s="134">
        <v>0</v>
      </c>
      <c r="L56" s="134">
        <v>0</v>
      </c>
      <c r="M56" s="134">
        <v>0</v>
      </c>
      <c r="N56" s="134">
        <v>0</v>
      </c>
      <c r="O56" s="134">
        <v>0</v>
      </c>
      <c r="P56" s="134">
        <v>0</v>
      </c>
      <c r="Q56" s="134">
        <v>0</v>
      </c>
      <c r="R56" s="134">
        <v>0</v>
      </c>
      <c r="S56" s="134">
        <v>0</v>
      </c>
      <c r="T56" s="134">
        <v>0</v>
      </c>
      <c r="U56" s="134">
        <v>0</v>
      </c>
      <c r="V56" s="134">
        <v>0</v>
      </c>
      <c r="W56" s="134">
        <v>0</v>
      </c>
      <c r="X56" s="134">
        <v>0</v>
      </c>
      <c r="Y56" s="134">
        <v>0</v>
      </c>
      <c r="Z56" s="134">
        <v>0</v>
      </c>
      <c r="AA56" s="134">
        <v>0</v>
      </c>
      <c r="AB56" s="134">
        <v>0</v>
      </c>
      <c r="AC56" s="134">
        <v>0</v>
      </c>
      <c r="AD56" s="134">
        <v>0</v>
      </c>
      <c r="AE56" s="134">
        <v>11.6</v>
      </c>
      <c r="AF56" s="134">
        <v>33.9</v>
      </c>
      <c r="AG56" s="134">
        <v>44.5</v>
      </c>
      <c r="AH56" s="134">
        <v>69</v>
      </c>
      <c r="AI56" s="134">
        <v>85</v>
      </c>
      <c r="AJ56" s="134">
        <v>108</v>
      </c>
      <c r="AK56" s="134">
        <v>130</v>
      </c>
      <c r="AL56" s="134">
        <v>154</v>
      </c>
      <c r="AM56" s="134">
        <v>182</v>
      </c>
      <c r="AN56" s="134">
        <v>236</v>
      </c>
      <c r="AO56" s="134">
        <v>266</v>
      </c>
      <c r="AP56" s="134">
        <v>285</v>
      </c>
      <c r="AQ56" s="134">
        <v>295.17</v>
      </c>
      <c r="AR56" s="134">
        <v>316.22399999999999</v>
      </c>
      <c r="AS56" s="134">
        <v>345.99400000000003</v>
      </c>
      <c r="AT56" s="134">
        <v>428.738</v>
      </c>
      <c r="AU56" s="134">
        <v>596.20899999999983</v>
      </c>
      <c r="AV56" s="134">
        <v>640.11500000000001</v>
      </c>
      <c r="AW56" s="134">
        <v>703.23900000000003</v>
      </c>
      <c r="AX56" s="134">
        <v>775.55</v>
      </c>
      <c r="AY56" s="134">
        <v>820.41200000000003</v>
      </c>
      <c r="AZ56" s="134">
        <v>905.78099999999995</v>
      </c>
      <c r="BA56" s="134">
        <v>998.82600000000002</v>
      </c>
      <c r="BB56" s="134">
        <v>984.22199999999998</v>
      </c>
      <c r="BC56" s="134">
        <v>1006.239</v>
      </c>
      <c r="BD56" s="134">
        <v>1014.208</v>
      </c>
      <c r="BE56" s="134">
        <v>1039.6609860351221</v>
      </c>
      <c r="BF56" s="134">
        <v>957.64443993986208</v>
      </c>
      <c r="BG56" s="134">
        <v>936.04611806509195</v>
      </c>
      <c r="BH56" s="134">
        <v>918.404</v>
      </c>
      <c r="BI56" s="134">
        <v>900.21167600999991</v>
      </c>
      <c r="BJ56" s="134">
        <v>903.50131326000019</v>
      </c>
      <c r="BK56" s="134">
        <v>898.33186294287157</v>
      </c>
      <c r="BL56" s="134">
        <v>887.43066768000006</v>
      </c>
      <c r="BM56" s="134">
        <v>906.54925574000004</v>
      </c>
      <c r="BN56" s="134">
        <v>888.26432449502204</v>
      </c>
      <c r="BO56" s="134">
        <v>880.68628874000012</v>
      </c>
      <c r="BP56" s="134">
        <v>886.86491193999996</v>
      </c>
      <c r="BQ56" s="134">
        <v>859.72773397999993</v>
      </c>
      <c r="BR56" s="134">
        <v>735.16706013999999</v>
      </c>
      <c r="BS56" s="134">
        <v>469.59270565999998</v>
      </c>
      <c r="BT56" s="134">
        <v>234.28937808999993</v>
      </c>
      <c r="BU56" s="134">
        <v>119.69199561344792</v>
      </c>
      <c r="BV56" s="134">
        <v>105.23607714658888</v>
      </c>
      <c r="BW56" s="134">
        <v>102.25812324112738</v>
      </c>
      <c r="BX56" s="134">
        <v>97.864277305644322</v>
      </c>
      <c r="BY56" s="134">
        <v>93.833418544182962</v>
      </c>
      <c r="BZ56" s="135">
        <v>89.526213419859005</v>
      </c>
    </row>
    <row r="57" spans="1:78" x14ac:dyDescent="0.35">
      <c r="A57" s="132"/>
      <c r="B57" s="51" t="s">
        <v>168</v>
      </c>
      <c r="C57" s="133" t="s">
        <v>124</v>
      </c>
      <c r="D57" s="134">
        <v>43.5</v>
      </c>
      <c r="E57" s="134">
        <v>65.5</v>
      </c>
      <c r="F57" s="134">
        <v>68.599999999999994</v>
      </c>
      <c r="G57" s="134">
        <v>63.3</v>
      </c>
      <c r="H57" s="134">
        <v>79.2</v>
      </c>
      <c r="I57" s="134">
        <v>84.9</v>
      </c>
      <c r="J57" s="134">
        <v>84.5</v>
      </c>
      <c r="K57" s="134">
        <v>99.6</v>
      </c>
      <c r="L57" s="134">
        <v>96.7</v>
      </c>
      <c r="M57" s="134">
        <v>111.4</v>
      </c>
      <c r="N57" s="134">
        <v>133.5</v>
      </c>
      <c r="O57" s="134">
        <v>130.6</v>
      </c>
      <c r="P57" s="134">
        <v>135</v>
      </c>
      <c r="Q57" s="134">
        <v>154.6</v>
      </c>
      <c r="R57" s="134">
        <v>161.5</v>
      </c>
      <c r="S57" s="134">
        <v>191.4</v>
      </c>
      <c r="T57" s="134">
        <v>200.9</v>
      </c>
      <c r="U57" s="134">
        <v>248.5</v>
      </c>
      <c r="V57" s="134">
        <v>261.8</v>
      </c>
      <c r="W57" s="134">
        <v>322.89999999999998</v>
      </c>
      <c r="X57" s="134">
        <v>348.4</v>
      </c>
      <c r="Y57" s="134">
        <v>382.7</v>
      </c>
      <c r="Z57" s="134">
        <v>373.7</v>
      </c>
      <c r="AA57" s="134">
        <v>322.7</v>
      </c>
      <c r="AB57" s="134">
        <v>290.60000000000002</v>
      </c>
      <c r="AC57" s="134">
        <v>306.26799999999997</v>
      </c>
      <c r="AD57" s="134">
        <v>345.32</v>
      </c>
      <c r="AE57" s="134">
        <v>425.15600000000001</v>
      </c>
      <c r="AF57" s="134">
        <v>496.142</v>
      </c>
      <c r="AG57" s="134">
        <v>585.375</v>
      </c>
      <c r="AH57" s="134">
        <v>696</v>
      </c>
      <c r="AI57" s="134">
        <v>655</v>
      </c>
      <c r="AJ57" s="134">
        <v>654</v>
      </c>
      <c r="AK57" s="134">
        <v>680</v>
      </c>
      <c r="AL57" s="134">
        <v>554</v>
      </c>
      <c r="AM57" s="134">
        <v>265</v>
      </c>
      <c r="AN57" s="134">
        <v>279</v>
      </c>
      <c r="AO57" s="134">
        <v>276</v>
      </c>
      <c r="AP57" s="134">
        <v>179</v>
      </c>
      <c r="AQ57" s="134">
        <v>193.001</v>
      </c>
      <c r="AR57" s="134">
        <v>191.96</v>
      </c>
      <c r="AS57" s="134">
        <v>203.69200000000001</v>
      </c>
      <c r="AT57" s="134">
        <v>216.292</v>
      </c>
      <c r="AU57" s="134">
        <v>273.512</v>
      </c>
      <c r="AV57" s="134">
        <v>364</v>
      </c>
      <c r="AW57" s="134">
        <v>365</v>
      </c>
      <c r="AX57" s="134">
        <v>341.84</v>
      </c>
      <c r="AY57" s="134">
        <v>12</v>
      </c>
      <c r="AZ57" s="134">
        <v>0</v>
      </c>
      <c r="BA57" s="134">
        <v>0</v>
      </c>
      <c r="BB57" s="134">
        <v>0</v>
      </c>
      <c r="BC57" s="134">
        <v>0</v>
      </c>
      <c r="BD57" s="134">
        <v>0</v>
      </c>
      <c r="BE57" s="134">
        <v>0</v>
      </c>
      <c r="BF57" s="134">
        <v>0</v>
      </c>
      <c r="BG57" s="134">
        <v>0</v>
      </c>
      <c r="BH57" s="134">
        <v>0</v>
      </c>
      <c r="BI57" s="134">
        <v>0</v>
      </c>
      <c r="BJ57" s="134">
        <v>0</v>
      </c>
      <c r="BK57" s="134">
        <v>0</v>
      </c>
      <c r="BL57" s="134">
        <v>0</v>
      </c>
      <c r="BM57" s="134">
        <v>0</v>
      </c>
      <c r="BN57" s="134">
        <v>0</v>
      </c>
      <c r="BO57" s="134">
        <v>0</v>
      </c>
      <c r="BP57" s="134">
        <v>0</v>
      </c>
      <c r="BQ57" s="134">
        <v>0</v>
      </c>
      <c r="BR57" s="134">
        <v>0</v>
      </c>
      <c r="BS57" s="134">
        <v>0</v>
      </c>
      <c r="BT57" s="134">
        <v>0</v>
      </c>
      <c r="BU57" s="134">
        <v>0</v>
      </c>
      <c r="BV57" s="134">
        <v>0</v>
      </c>
      <c r="BW57" s="134">
        <v>0</v>
      </c>
      <c r="BX57" s="134">
        <v>0</v>
      </c>
      <c r="BY57" s="134">
        <v>0</v>
      </c>
      <c r="BZ57" s="135">
        <v>0</v>
      </c>
    </row>
    <row r="58" spans="1:78" x14ac:dyDescent="0.35">
      <c r="A58" s="132"/>
      <c r="B58" s="51" t="s">
        <v>169</v>
      </c>
      <c r="C58" s="133" t="s">
        <v>131</v>
      </c>
      <c r="D58" s="134">
        <v>0</v>
      </c>
      <c r="E58" s="134">
        <v>0</v>
      </c>
      <c r="F58" s="134">
        <v>0</v>
      </c>
      <c r="G58" s="134">
        <v>0</v>
      </c>
      <c r="H58" s="134">
        <v>0</v>
      </c>
      <c r="I58" s="134">
        <v>0</v>
      </c>
      <c r="J58" s="134">
        <v>0</v>
      </c>
      <c r="K58" s="134">
        <v>0</v>
      </c>
      <c r="L58" s="134">
        <v>0</v>
      </c>
      <c r="M58" s="134">
        <v>0</v>
      </c>
      <c r="N58" s="134">
        <v>0</v>
      </c>
      <c r="O58" s="134">
        <v>0</v>
      </c>
      <c r="P58" s="134">
        <v>0</v>
      </c>
      <c r="Q58" s="134">
        <v>0</v>
      </c>
      <c r="R58" s="134">
        <v>0</v>
      </c>
      <c r="S58" s="134">
        <v>0</v>
      </c>
      <c r="T58" s="134">
        <v>0</v>
      </c>
      <c r="U58" s="134">
        <v>0</v>
      </c>
      <c r="V58" s="134">
        <v>0</v>
      </c>
      <c r="W58" s="134">
        <v>0</v>
      </c>
      <c r="X58" s="134">
        <v>0</v>
      </c>
      <c r="Y58" s="134">
        <v>0</v>
      </c>
      <c r="Z58" s="134">
        <v>0</v>
      </c>
      <c r="AA58" s="134">
        <v>0</v>
      </c>
      <c r="AB58" s="134">
        <v>0</v>
      </c>
      <c r="AC58" s="134">
        <v>0</v>
      </c>
      <c r="AD58" s="134">
        <v>0</v>
      </c>
      <c r="AE58" s="134">
        <v>0</v>
      </c>
      <c r="AF58" s="134">
        <v>0</v>
      </c>
      <c r="AG58" s="134">
        <v>0</v>
      </c>
      <c r="AH58" s="134">
        <v>0</v>
      </c>
      <c r="AI58" s="134">
        <v>0</v>
      </c>
      <c r="AJ58" s="134">
        <v>0</v>
      </c>
      <c r="AK58" s="134">
        <v>0</v>
      </c>
      <c r="AL58" s="134">
        <v>0</v>
      </c>
      <c r="AM58" s="134">
        <v>0</v>
      </c>
      <c r="AN58" s="134">
        <v>0</v>
      </c>
      <c r="AO58" s="134">
        <v>0</v>
      </c>
      <c r="AP58" s="134">
        <v>0</v>
      </c>
      <c r="AQ58" s="134">
        <v>0</v>
      </c>
      <c r="AR58" s="134">
        <v>118</v>
      </c>
      <c r="AS58" s="134">
        <v>93</v>
      </c>
      <c r="AT58" s="134">
        <v>98.4</v>
      </c>
      <c r="AU58" s="134">
        <v>126.66799999999999</v>
      </c>
      <c r="AV58" s="134">
        <v>127.428</v>
      </c>
      <c r="AW58" s="134">
        <v>139.703</v>
      </c>
      <c r="AX58" s="134">
        <v>134.45699999999999</v>
      </c>
      <c r="AY58" s="134">
        <v>137.58500000000001</v>
      </c>
      <c r="AZ58" s="134">
        <v>134.505</v>
      </c>
      <c r="BA58" s="134">
        <v>128.536</v>
      </c>
      <c r="BB58" s="134">
        <v>142.53099999999998</v>
      </c>
      <c r="BC58" s="134">
        <v>129.44200000000001</v>
      </c>
      <c r="BD58" s="134">
        <v>126.22099999999999</v>
      </c>
      <c r="BE58" s="134">
        <v>136</v>
      </c>
      <c r="BF58" s="134">
        <v>135.53100000000001</v>
      </c>
      <c r="BG58" s="134">
        <v>154.86799999999999</v>
      </c>
      <c r="BH58" s="134">
        <v>160.81200000000001</v>
      </c>
      <c r="BI58" s="134">
        <v>190.72200000000001</v>
      </c>
      <c r="BJ58" s="134">
        <v>272.476</v>
      </c>
      <c r="BK58" s="134">
        <v>234.56</v>
      </c>
      <c r="BL58" s="134">
        <v>217.55500000000001</v>
      </c>
      <c r="BM58" s="134">
        <v>270.00200000000001</v>
      </c>
      <c r="BN58" s="134">
        <v>273.28648482000006</v>
      </c>
      <c r="BO58" s="134">
        <v>126.68199999999999</v>
      </c>
      <c r="BP58" s="134">
        <v>96.879000000000005</v>
      </c>
      <c r="BQ58" s="134">
        <v>8.7829999999999995</v>
      </c>
      <c r="BR58" s="134">
        <v>0</v>
      </c>
      <c r="BS58" s="134">
        <v>0</v>
      </c>
      <c r="BT58" s="134">
        <v>0</v>
      </c>
      <c r="BU58" s="134">
        <v>0</v>
      </c>
      <c r="BV58" s="134">
        <v>0</v>
      </c>
      <c r="BW58" s="134">
        <v>0</v>
      </c>
      <c r="BX58" s="134">
        <v>0</v>
      </c>
      <c r="BY58" s="134">
        <v>0</v>
      </c>
      <c r="BZ58" s="135">
        <v>0</v>
      </c>
    </row>
    <row r="59" spans="1:78" x14ac:dyDescent="0.35">
      <c r="A59" s="140"/>
      <c r="B59" s="51" t="s">
        <v>170</v>
      </c>
      <c r="C59" s="133" t="s">
        <v>121</v>
      </c>
      <c r="D59" s="134">
        <v>0</v>
      </c>
      <c r="E59" s="134">
        <v>0</v>
      </c>
      <c r="F59" s="134">
        <v>0</v>
      </c>
      <c r="G59" s="134">
        <v>0</v>
      </c>
      <c r="H59" s="134">
        <v>0</v>
      </c>
      <c r="I59" s="134">
        <v>0</v>
      </c>
      <c r="J59" s="134">
        <v>0</v>
      </c>
      <c r="K59" s="134">
        <v>0</v>
      </c>
      <c r="L59" s="134">
        <v>0</v>
      </c>
      <c r="M59" s="134">
        <v>0</v>
      </c>
      <c r="N59" s="134">
        <v>0</v>
      </c>
      <c r="O59" s="134">
        <v>0</v>
      </c>
      <c r="P59" s="134">
        <v>0</v>
      </c>
      <c r="Q59" s="134">
        <v>0</v>
      </c>
      <c r="R59" s="134">
        <v>0</v>
      </c>
      <c r="S59" s="134">
        <v>0</v>
      </c>
      <c r="T59" s="134">
        <v>0</v>
      </c>
      <c r="U59" s="134">
        <v>0</v>
      </c>
      <c r="V59" s="134">
        <v>0</v>
      </c>
      <c r="W59" s="134">
        <v>0</v>
      </c>
      <c r="X59" s="134">
        <v>0</v>
      </c>
      <c r="Y59" s="134">
        <v>0</v>
      </c>
      <c r="Z59" s="134">
        <v>0</v>
      </c>
      <c r="AA59" s="134">
        <v>0</v>
      </c>
      <c r="AB59" s="134">
        <v>0</v>
      </c>
      <c r="AC59" s="134">
        <v>0</v>
      </c>
      <c r="AD59" s="134">
        <v>0</v>
      </c>
      <c r="AE59" s="134">
        <v>0</v>
      </c>
      <c r="AF59" s="134">
        <v>0</v>
      </c>
      <c r="AG59" s="134">
        <v>0</v>
      </c>
      <c r="AH59" s="134">
        <v>0</v>
      </c>
      <c r="AI59" s="134">
        <v>0</v>
      </c>
      <c r="AJ59" s="134">
        <v>0</v>
      </c>
      <c r="AK59" s="134">
        <v>0</v>
      </c>
      <c r="AL59" s="134">
        <v>0</v>
      </c>
      <c r="AM59" s="134">
        <v>0</v>
      </c>
      <c r="AN59" s="134">
        <v>0</v>
      </c>
      <c r="AO59" s="134">
        <v>0</v>
      </c>
      <c r="AP59" s="134">
        <v>1</v>
      </c>
      <c r="AQ59" s="134">
        <v>0.68200000000000005</v>
      </c>
      <c r="AR59" s="134">
        <v>0.71099999999999997</v>
      </c>
      <c r="AS59" s="134">
        <v>0.05</v>
      </c>
      <c r="AT59" s="134">
        <v>4.3999999999999997E-2</v>
      </c>
      <c r="AU59" s="134">
        <v>1.0529999999999999</v>
      </c>
      <c r="AV59" s="134">
        <v>1.0680000000000001</v>
      </c>
      <c r="AW59" s="134">
        <v>2.0219999999999998</v>
      </c>
      <c r="AX59" s="134">
        <v>1.901</v>
      </c>
      <c r="AY59" s="134">
        <v>2.9769999999999999</v>
      </c>
      <c r="AZ59" s="134">
        <v>2.5939999999999999</v>
      </c>
      <c r="BA59" s="134">
        <v>3.1680000000000001</v>
      </c>
      <c r="BB59" s="134">
        <v>4.3739999999999997</v>
      </c>
      <c r="BC59" s="134">
        <v>6.6749999999999998</v>
      </c>
      <c r="BD59" s="134">
        <v>1.966</v>
      </c>
      <c r="BE59" s="134">
        <v>8.6959999999999997</v>
      </c>
      <c r="BF59" s="134">
        <v>7.1639999999999997</v>
      </c>
      <c r="BG59" s="134">
        <v>5.907</v>
      </c>
      <c r="BH59" s="134">
        <v>7.7169999999999996</v>
      </c>
      <c r="BI59" s="134">
        <v>8.1300000000000008</v>
      </c>
      <c r="BJ59" s="134">
        <v>9.604000000000001</v>
      </c>
      <c r="BK59" s="134">
        <v>12.0015</v>
      </c>
      <c r="BL59" s="134">
        <v>16.099019999999999</v>
      </c>
      <c r="BM59" s="134">
        <v>16.099019999999999</v>
      </c>
      <c r="BN59" s="134">
        <v>16.099019999999999</v>
      </c>
      <c r="BO59" s="134">
        <v>16.098934999999997</v>
      </c>
      <c r="BP59" s="134">
        <v>16.099</v>
      </c>
      <c r="BQ59" s="134">
        <v>16.099019999999999</v>
      </c>
      <c r="BR59" s="134">
        <v>16.099020000000042</v>
      </c>
      <c r="BS59" s="134">
        <v>13.170465000000043</v>
      </c>
      <c r="BT59" s="134">
        <v>0</v>
      </c>
      <c r="BU59" s="134">
        <v>0</v>
      </c>
      <c r="BV59" s="134">
        <v>2</v>
      </c>
      <c r="BW59" s="134">
        <v>6.0330000000000004</v>
      </c>
      <c r="BX59" s="134">
        <v>0</v>
      </c>
      <c r="BY59" s="134">
        <v>0</v>
      </c>
      <c r="BZ59" s="135">
        <v>0</v>
      </c>
    </row>
    <row r="60" spans="1:78" x14ac:dyDescent="0.35">
      <c r="A60" s="132"/>
      <c r="B60" s="51" t="s">
        <v>32</v>
      </c>
      <c r="C60" s="138"/>
      <c r="D60" s="134">
        <f>SUM(D61:D62)</f>
        <v>176.4</v>
      </c>
      <c r="E60" s="134">
        <f t="shared" ref="E60:BP60" si="7">SUM(E61:E62)</f>
        <v>248.9</v>
      </c>
      <c r="F60" s="134">
        <f t="shared" si="7"/>
        <v>248.6</v>
      </c>
      <c r="G60" s="134">
        <f t="shared" si="7"/>
        <v>275.2</v>
      </c>
      <c r="H60" s="134">
        <f t="shared" si="7"/>
        <v>315.5</v>
      </c>
      <c r="I60" s="134">
        <f t="shared" si="7"/>
        <v>334.1</v>
      </c>
      <c r="J60" s="134">
        <f t="shared" si="7"/>
        <v>348.1</v>
      </c>
      <c r="K60" s="134">
        <f t="shared" si="7"/>
        <v>432.5</v>
      </c>
      <c r="L60" s="134">
        <f t="shared" si="7"/>
        <v>447.9</v>
      </c>
      <c r="M60" s="134">
        <f t="shared" si="7"/>
        <v>482.1</v>
      </c>
      <c r="N60" s="134">
        <f t="shared" si="7"/>
        <v>617.4</v>
      </c>
      <c r="O60" s="134">
        <f t="shared" si="7"/>
        <v>657</v>
      </c>
      <c r="P60" s="134">
        <f t="shared" si="7"/>
        <v>676.9</v>
      </c>
      <c r="Q60" s="134">
        <f t="shared" si="7"/>
        <v>783.9</v>
      </c>
      <c r="R60" s="134">
        <f t="shared" si="7"/>
        <v>807.1</v>
      </c>
      <c r="S60" s="134">
        <f t="shared" si="7"/>
        <v>958.8</v>
      </c>
      <c r="T60" s="134">
        <f t="shared" si="7"/>
        <v>1014.7</v>
      </c>
      <c r="U60" s="134">
        <f t="shared" si="7"/>
        <v>1237.8</v>
      </c>
      <c r="V60" s="134">
        <f t="shared" si="7"/>
        <v>1271.5999999999999</v>
      </c>
      <c r="W60" s="134">
        <f t="shared" si="7"/>
        <v>1384.6</v>
      </c>
      <c r="X60" s="134">
        <f t="shared" si="7"/>
        <v>1543.3</v>
      </c>
      <c r="Y60" s="134">
        <f t="shared" si="7"/>
        <v>1626.9</v>
      </c>
      <c r="Z60" s="134">
        <f t="shared" si="7"/>
        <v>1785.2</v>
      </c>
      <c r="AA60" s="134">
        <f t="shared" si="7"/>
        <v>2068.1999999999998</v>
      </c>
      <c r="AB60" s="134">
        <f t="shared" si="7"/>
        <v>2395.6</v>
      </c>
      <c r="AC60" s="134">
        <f t="shared" si="7"/>
        <v>2779.8</v>
      </c>
      <c r="AD60" s="134">
        <f t="shared" si="7"/>
        <v>3609</v>
      </c>
      <c r="AE60" s="134">
        <f t="shared" si="7"/>
        <v>4824.8999999999996</v>
      </c>
      <c r="AF60" s="134">
        <f t="shared" si="7"/>
        <v>5687.1</v>
      </c>
      <c r="AG60" s="134">
        <f t="shared" si="7"/>
        <v>6627.5</v>
      </c>
      <c r="AH60" s="134">
        <f t="shared" si="7"/>
        <v>7589</v>
      </c>
      <c r="AI60" s="134">
        <f t="shared" si="7"/>
        <v>8852</v>
      </c>
      <c r="AJ60" s="134">
        <f t="shared" si="7"/>
        <v>10564</v>
      </c>
      <c r="AK60" s="134">
        <f t="shared" si="7"/>
        <v>12165</v>
      </c>
      <c r="AL60" s="134">
        <f t="shared" si="7"/>
        <v>13589</v>
      </c>
      <c r="AM60" s="134">
        <f t="shared" si="7"/>
        <v>14654</v>
      </c>
      <c r="AN60" s="134">
        <f t="shared" si="7"/>
        <v>15307</v>
      </c>
      <c r="AO60" s="134">
        <f t="shared" si="7"/>
        <v>16625</v>
      </c>
      <c r="AP60" s="134">
        <f t="shared" si="7"/>
        <v>17816.453000000001</v>
      </c>
      <c r="AQ60" s="134">
        <f t="shared" si="7"/>
        <v>18685.544999999998</v>
      </c>
      <c r="AR60" s="134">
        <f t="shared" si="7"/>
        <v>19273.72</v>
      </c>
      <c r="AS60" s="134">
        <f t="shared" si="7"/>
        <v>20731.936000000002</v>
      </c>
      <c r="AT60" s="134">
        <f t="shared" si="7"/>
        <v>22734.863000000001</v>
      </c>
      <c r="AU60" s="134">
        <f t="shared" si="7"/>
        <v>25578.864000000001</v>
      </c>
      <c r="AV60" s="134">
        <f t="shared" si="7"/>
        <v>26741.489000000001</v>
      </c>
      <c r="AW60" s="134">
        <f t="shared" si="7"/>
        <v>28219.280000000002</v>
      </c>
      <c r="AX60" s="134">
        <f t="shared" si="7"/>
        <v>28779.506000000001</v>
      </c>
      <c r="AY60" s="134">
        <f t="shared" si="7"/>
        <v>29998.344000000005</v>
      </c>
      <c r="AZ60" s="134">
        <f t="shared" si="7"/>
        <v>32024.285999999996</v>
      </c>
      <c r="BA60" s="134">
        <f t="shared" si="7"/>
        <v>33586</v>
      </c>
      <c r="BB60" s="134">
        <f t="shared" si="7"/>
        <v>35603.290999999997</v>
      </c>
      <c r="BC60" s="134">
        <f t="shared" si="7"/>
        <v>37802.438000000002</v>
      </c>
      <c r="BD60" s="134">
        <f t="shared" si="7"/>
        <v>38745.199999999997</v>
      </c>
      <c r="BE60" s="134">
        <f t="shared" si="7"/>
        <v>41921.603135450001</v>
      </c>
      <c r="BF60" s="134">
        <f t="shared" si="7"/>
        <v>44367.258565528275</v>
      </c>
      <c r="BG60" s="134">
        <f t="shared" si="7"/>
        <v>46506.352382756908</v>
      </c>
      <c r="BH60" s="134">
        <f t="shared" si="7"/>
        <v>48801.804999999993</v>
      </c>
      <c r="BI60" s="134">
        <f t="shared" si="7"/>
        <v>51422.462685709994</v>
      </c>
      <c r="BJ60" s="134">
        <f t="shared" si="7"/>
        <v>53663.45674691999</v>
      </c>
      <c r="BK60" s="134">
        <f t="shared" si="7"/>
        <v>57593.742352232308</v>
      </c>
      <c r="BL60" s="134">
        <f t="shared" si="7"/>
        <v>61584.34965923</v>
      </c>
      <c r="BM60" s="134">
        <f t="shared" si="7"/>
        <v>66895.841990320012</v>
      </c>
      <c r="BN60" s="134">
        <f t="shared" si="7"/>
        <v>69835.141333070002</v>
      </c>
      <c r="BO60" s="134">
        <f t="shared" si="7"/>
        <v>74150.519898250001</v>
      </c>
      <c r="BP60" s="134">
        <f t="shared" si="7"/>
        <v>79809.006438810029</v>
      </c>
      <c r="BQ60" s="134">
        <f t="shared" ref="BQ60:BZ60" si="8">SUM(BQ61:BQ62)</f>
        <v>83110.340476999991</v>
      </c>
      <c r="BR60" s="134">
        <f t="shared" si="8"/>
        <v>86515.830874880034</v>
      </c>
      <c r="BS60" s="134">
        <f t="shared" si="8"/>
        <v>89367.86147389999</v>
      </c>
      <c r="BT60" s="134">
        <f t="shared" si="8"/>
        <v>91580.290263549934</v>
      </c>
      <c r="BU60" s="134">
        <f t="shared" si="8"/>
        <v>93799.58737052037</v>
      </c>
      <c r="BV60" s="134">
        <f t="shared" si="8"/>
        <v>96620.415918627506</v>
      </c>
      <c r="BW60" s="134">
        <f t="shared" si="8"/>
        <v>98931.378130322439</v>
      </c>
      <c r="BX60" s="134">
        <f t="shared" si="8"/>
        <v>100794.37613610094</v>
      </c>
      <c r="BY60" s="134">
        <f t="shared" si="8"/>
        <v>105152.71707506933</v>
      </c>
      <c r="BZ60" s="135">
        <f t="shared" si="8"/>
        <v>110256.29055016937</v>
      </c>
    </row>
    <row r="61" spans="1:78" x14ac:dyDescent="0.35">
      <c r="A61" s="132"/>
      <c r="B61" s="61" t="s">
        <v>128</v>
      </c>
      <c r="C61" s="133" t="s">
        <v>124</v>
      </c>
      <c r="D61" s="134">
        <v>176.4</v>
      </c>
      <c r="E61" s="134">
        <v>248.9</v>
      </c>
      <c r="F61" s="134">
        <v>248.6</v>
      </c>
      <c r="G61" s="134">
        <v>275.2</v>
      </c>
      <c r="H61" s="134">
        <v>315.5</v>
      </c>
      <c r="I61" s="134">
        <v>334.1</v>
      </c>
      <c r="J61" s="134">
        <v>348.1</v>
      </c>
      <c r="K61" s="134">
        <v>432.5</v>
      </c>
      <c r="L61" s="134">
        <v>447.9</v>
      </c>
      <c r="M61" s="134">
        <v>482.1</v>
      </c>
      <c r="N61" s="134">
        <v>617.4</v>
      </c>
      <c r="O61" s="134">
        <v>657</v>
      </c>
      <c r="P61" s="134">
        <v>676.9</v>
      </c>
      <c r="Q61" s="134">
        <v>783.9</v>
      </c>
      <c r="R61" s="134">
        <v>807.1</v>
      </c>
      <c r="S61" s="134">
        <v>958.8</v>
      </c>
      <c r="T61" s="134">
        <v>1014.7</v>
      </c>
      <c r="U61" s="134">
        <v>1237.8</v>
      </c>
      <c r="V61" s="134">
        <v>1271.5999999999999</v>
      </c>
      <c r="W61" s="134">
        <v>1384.6</v>
      </c>
      <c r="X61" s="134">
        <v>1543.3</v>
      </c>
      <c r="Y61" s="134">
        <v>1626.9</v>
      </c>
      <c r="Z61" s="134">
        <v>1777.8</v>
      </c>
      <c r="AA61" s="134">
        <v>2045.3</v>
      </c>
      <c r="AB61" s="134">
        <v>2368.6</v>
      </c>
      <c r="AC61" s="134">
        <v>2752</v>
      </c>
      <c r="AD61" s="134">
        <v>3578.4</v>
      </c>
      <c r="AE61" s="134">
        <v>4791</v>
      </c>
      <c r="AF61" s="134">
        <v>5651.3</v>
      </c>
      <c r="AG61" s="134">
        <v>6591.6</v>
      </c>
      <c r="AH61" s="134">
        <v>7552</v>
      </c>
      <c r="AI61" s="134">
        <v>8816</v>
      </c>
      <c r="AJ61" s="134">
        <v>10526</v>
      </c>
      <c r="AK61" s="134">
        <v>12126</v>
      </c>
      <c r="AL61" s="134">
        <v>13549</v>
      </c>
      <c r="AM61" s="134">
        <v>14613</v>
      </c>
      <c r="AN61" s="134">
        <v>15268</v>
      </c>
      <c r="AO61" s="134">
        <v>16584</v>
      </c>
      <c r="AP61" s="134">
        <v>17779.453000000001</v>
      </c>
      <c r="AQ61" s="134">
        <v>18648.391</v>
      </c>
      <c r="AR61" s="134">
        <v>19237.593000000001</v>
      </c>
      <c r="AS61" s="134">
        <v>20697.363000000001</v>
      </c>
      <c r="AT61" s="134">
        <v>22699.034</v>
      </c>
      <c r="AU61" s="134">
        <v>25543.024000000001</v>
      </c>
      <c r="AV61" s="134">
        <v>26705.927</v>
      </c>
      <c r="AW61" s="134">
        <v>28183.114000000001</v>
      </c>
      <c r="AX61" s="134">
        <v>28744.81</v>
      </c>
      <c r="AY61" s="134">
        <v>29962.569000000003</v>
      </c>
      <c r="AZ61" s="134">
        <v>31994.560999999998</v>
      </c>
      <c r="BA61" s="134">
        <v>33556.756999999998</v>
      </c>
      <c r="BB61" s="134">
        <v>35574.510999999999</v>
      </c>
      <c r="BC61" s="134">
        <v>37774.760999999999</v>
      </c>
      <c r="BD61" s="134">
        <v>38717.656999999999</v>
      </c>
      <c r="BE61" s="134">
        <v>41893.0018538</v>
      </c>
      <c r="BF61" s="134">
        <v>44338.400971748277</v>
      </c>
      <c r="BG61" s="134">
        <v>46476.654559836905</v>
      </c>
      <c r="BH61" s="134">
        <v>48771.517999999996</v>
      </c>
      <c r="BI61" s="134">
        <v>51391.939927299994</v>
      </c>
      <c r="BJ61" s="134">
        <v>53629.367547699992</v>
      </c>
      <c r="BK61" s="134">
        <v>57554.148143162311</v>
      </c>
      <c r="BL61" s="134">
        <v>61539.334872430001</v>
      </c>
      <c r="BM61" s="134">
        <v>66848.160442100008</v>
      </c>
      <c r="BN61" s="134">
        <v>69777.042747119995</v>
      </c>
      <c r="BO61" s="134">
        <v>74087.953530660001</v>
      </c>
      <c r="BP61" s="134">
        <v>79733.982094140025</v>
      </c>
      <c r="BQ61" s="134">
        <v>83014.68745279999</v>
      </c>
      <c r="BR61" s="134">
        <v>86427.717724600036</v>
      </c>
      <c r="BS61" s="134">
        <v>89274.966169329986</v>
      </c>
      <c r="BT61" s="134">
        <v>91481.012978129933</v>
      </c>
      <c r="BU61" s="134">
        <v>93695.741853484622</v>
      </c>
      <c r="BV61" s="134">
        <v>96508.332859565708</v>
      </c>
      <c r="BW61" s="134">
        <v>98809.698212139527</v>
      </c>
      <c r="BX61" s="134">
        <v>100665.4792702329</v>
      </c>
      <c r="BY61" s="134">
        <v>105013.04773308686</v>
      </c>
      <c r="BZ61" s="135">
        <v>110108.20888294902</v>
      </c>
    </row>
    <row r="62" spans="1:78" x14ac:dyDescent="0.35">
      <c r="A62" s="132"/>
      <c r="B62" s="61" t="s">
        <v>129</v>
      </c>
      <c r="C62" s="133" t="s">
        <v>121</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7.4</v>
      </c>
      <c r="AA62" s="134">
        <v>22.9</v>
      </c>
      <c r="AB62" s="134">
        <v>27</v>
      </c>
      <c r="AC62" s="134">
        <v>27.8</v>
      </c>
      <c r="AD62" s="134">
        <v>30.6</v>
      </c>
      <c r="AE62" s="134">
        <v>33.9</v>
      </c>
      <c r="AF62" s="134">
        <v>35.799999999999997</v>
      </c>
      <c r="AG62" s="134">
        <v>35.9</v>
      </c>
      <c r="AH62" s="134">
        <v>37</v>
      </c>
      <c r="AI62" s="134">
        <v>36</v>
      </c>
      <c r="AJ62" s="134">
        <v>38</v>
      </c>
      <c r="AK62" s="134">
        <v>39</v>
      </c>
      <c r="AL62" s="134">
        <v>40</v>
      </c>
      <c r="AM62" s="134">
        <v>41</v>
      </c>
      <c r="AN62" s="134">
        <v>39</v>
      </c>
      <c r="AO62" s="134">
        <v>41</v>
      </c>
      <c r="AP62" s="134">
        <v>37</v>
      </c>
      <c r="AQ62" s="134">
        <v>37.154000000000003</v>
      </c>
      <c r="AR62" s="134">
        <v>36.127000000000002</v>
      </c>
      <c r="AS62" s="134">
        <v>34.573</v>
      </c>
      <c r="AT62" s="134">
        <v>35.829000000000001</v>
      </c>
      <c r="AU62" s="134">
        <v>35.840000000000003</v>
      </c>
      <c r="AV62" s="134">
        <v>35.561999999999998</v>
      </c>
      <c r="AW62" s="134">
        <v>36.165999999999997</v>
      </c>
      <c r="AX62" s="134">
        <v>34.695999999999998</v>
      </c>
      <c r="AY62" s="134">
        <v>35.774999999999999</v>
      </c>
      <c r="AZ62" s="134">
        <v>29.725000000000001</v>
      </c>
      <c r="BA62" s="134">
        <v>29.242999999999999</v>
      </c>
      <c r="BB62" s="134">
        <v>28.78</v>
      </c>
      <c r="BC62" s="134">
        <v>27.677</v>
      </c>
      <c r="BD62" s="134">
        <v>27.542999999999999</v>
      </c>
      <c r="BE62" s="134">
        <v>28.601281650000001</v>
      </c>
      <c r="BF62" s="134">
        <v>28.857593779999998</v>
      </c>
      <c r="BG62" s="134">
        <v>29.69782292</v>
      </c>
      <c r="BH62" s="134">
        <v>30.286999999999999</v>
      </c>
      <c r="BI62" s="134">
        <v>30.522758409999998</v>
      </c>
      <c r="BJ62" s="134">
        <v>34.089199220000005</v>
      </c>
      <c r="BK62" s="134">
        <v>39.594209070000005</v>
      </c>
      <c r="BL62" s="134">
        <v>45.014786799999996</v>
      </c>
      <c r="BM62" s="134">
        <v>47.681548220000018</v>
      </c>
      <c r="BN62" s="134">
        <v>58.09858595</v>
      </c>
      <c r="BO62" s="134">
        <v>62.566367589999992</v>
      </c>
      <c r="BP62" s="134">
        <v>75.024344669999962</v>
      </c>
      <c r="BQ62" s="134">
        <v>95.653024200000061</v>
      </c>
      <c r="BR62" s="134">
        <v>88.113150280000013</v>
      </c>
      <c r="BS62" s="134">
        <v>92.895304570000008</v>
      </c>
      <c r="BT62" s="134">
        <v>99.277285419999984</v>
      </c>
      <c r="BU62" s="134">
        <v>103.84551703574844</v>
      </c>
      <c r="BV62" s="134">
        <v>112.08305906180043</v>
      </c>
      <c r="BW62" s="134">
        <v>121.67991818291038</v>
      </c>
      <c r="BX62" s="134">
        <v>128.89686586803376</v>
      </c>
      <c r="BY62" s="134">
        <v>139.66934198246659</v>
      </c>
      <c r="BZ62" s="135">
        <v>148.08166722035477</v>
      </c>
    </row>
    <row r="63" spans="1:78" ht="26.25" customHeight="1" x14ac:dyDescent="0.35">
      <c r="A63" s="132"/>
      <c r="B63" s="51" t="s">
        <v>171</v>
      </c>
      <c r="C63" s="133" t="s">
        <v>124</v>
      </c>
      <c r="D63" s="134">
        <v>0</v>
      </c>
      <c r="E63" s="134">
        <v>0</v>
      </c>
      <c r="F63" s="134">
        <v>0</v>
      </c>
      <c r="G63" s="134">
        <v>0</v>
      </c>
      <c r="H63" s="134">
        <v>0</v>
      </c>
      <c r="I63" s="134">
        <v>0</v>
      </c>
      <c r="J63" s="134">
        <v>0</v>
      </c>
      <c r="K63" s="134">
        <v>0</v>
      </c>
      <c r="L63" s="134">
        <v>0</v>
      </c>
      <c r="M63" s="134">
        <v>0</v>
      </c>
      <c r="N63" s="134">
        <v>0</v>
      </c>
      <c r="O63" s="134">
        <v>0</v>
      </c>
      <c r="P63" s="134">
        <v>0</v>
      </c>
      <c r="Q63" s="134">
        <v>0</v>
      </c>
      <c r="R63" s="134">
        <v>0</v>
      </c>
      <c r="S63" s="134">
        <v>0</v>
      </c>
      <c r="T63" s="134">
        <v>0</v>
      </c>
      <c r="U63" s="134">
        <v>0</v>
      </c>
      <c r="V63" s="134">
        <v>0</v>
      </c>
      <c r="W63" s="134">
        <v>0</v>
      </c>
      <c r="X63" s="134">
        <v>0</v>
      </c>
      <c r="Y63" s="134">
        <v>0</v>
      </c>
      <c r="Z63" s="134">
        <v>0</v>
      </c>
      <c r="AA63" s="134">
        <v>0</v>
      </c>
      <c r="AB63" s="134">
        <v>0</v>
      </c>
      <c r="AC63" s="134">
        <v>0</v>
      </c>
      <c r="AD63" s="134">
        <v>0</v>
      </c>
      <c r="AE63" s="134">
        <v>0</v>
      </c>
      <c r="AF63" s="134">
        <v>0</v>
      </c>
      <c r="AG63" s="134">
        <v>0</v>
      </c>
      <c r="AH63" s="134">
        <v>0</v>
      </c>
      <c r="AI63" s="134">
        <v>0</v>
      </c>
      <c r="AJ63" s="134">
        <v>0</v>
      </c>
      <c r="AK63" s="134">
        <v>0</v>
      </c>
      <c r="AL63" s="134">
        <v>0</v>
      </c>
      <c r="AM63" s="134">
        <v>0</v>
      </c>
      <c r="AN63" s="134">
        <v>0</v>
      </c>
      <c r="AO63" s="134">
        <v>0</v>
      </c>
      <c r="AP63" s="134">
        <v>0</v>
      </c>
      <c r="AQ63" s="134">
        <v>0</v>
      </c>
      <c r="AR63" s="134">
        <v>0</v>
      </c>
      <c r="AS63" s="134">
        <v>0</v>
      </c>
      <c r="AT63" s="134">
        <v>0</v>
      </c>
      <c r="AU63" s="134">
        <v>0</v>
      </c>
      <c r="AV63" s="134">
        <v>0</v>
      </c>
      <c r="AW63" s="134">
        <v>0</v>
      </c>
      <c r="AX63" s="134">
        <v>0</v>
      </c>
      <c r="AY63" s="134">
        <v>0</v>
      </c>
      <c r="AZ63" s="134">
        <v>0</v>
      </c>
      <c r="BA63" s="134">
        <v>0</v>
      </c>
      <c r="BB63" s="134">
        <v>0</v>
      </c>
      <c r="BC63" s="134">
        <v>0</v>
      </c>
      <c r="BD63" s="134">
        <v>0</v>
      </c>
      <c r="BE63" s="134">
        <v>0</v>
      </c>
      <c r="BF63" s="134">
        <v>0</v>
      </c>
      <c r="BG63" s="134">
        <v>0</v>
      </c>
      <c r="BH63" s="134">
        <v>0</v>
      </c>
      <c r="BI63" s="134">
        <v>0</v>
      </c>
      <c r="BJ63" s="134">
        <v>0</v>
      </c>
      <c r="BK63" s="134">
        <v>0</v>
      </c>
      <c r="BL63" s="134">
        <v>9.8403037599999994</v>
      </c>
      <c r="BM63" s="134">
        <v>0.25143872</v>
      </c>
      <c r="BN63" s="134">
        <v>-1.7732257699999998</v>
      </c>
      <c r="BO63" s="134">
        <v>5.1625466999999992</v>
      </c>
      <c r="BP63" s="134">
        <v>2.0412564999999998</v>
      </c>
      <c r="BQ63" s="134">
        <v>2.5456364999999996</v>
      </c>
      <c r="BR63" s="134">
        <v>1.8016614399999999</v>
      </c>
      <c r="BS63" s="134">
        <v>2.7500172299999996</v>
      </c>
      <c r="BT63" s="134">
        <v>1.9444570200000002</v>
      </c>
      <c r="BU63" s="134">
        <v>3.2516644176491032</v>
      </c>
      <c r="BV63" s="134">
        <v>3.2516644176491032</v>
      </c>
      <c r="BW63" s="134">
        <v>3.2516644176491032</v>
      </c>
      <c r="BX63" s="134">
        <v>3.2516644176491032</v>
      </c>
      <c r="BY63" s="134">
        <v>3.2516644176491032</v>
      </c>
      <c r="BZ63" s="135">
        <v>3.2516644176491032</v>
      </c>
    </row>
    <row r="64" spans="1:78" x14ac:dyDescent="0.35">
      <c r="A64" s="132"/>
      <c r="B64" s="51" t="s">
        <v>172</v>
      </c>
      <c r="C64" s="133" t="s">
        <v>124</v>
      </c>
      <c r="D64" s="134">
        <v>0</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0</v>
      </c>
      <c r="W64" s="134">
        <v>0</v>
      </c>
      <c r="X64" s="134">
        <v>0</v>
      </c>
      <c r="Y64" s="134">
        <v>0</v>
      </c>
      <c r="Z64" s="134">
        <v>0</v>
      </c>
      <c r="AA64" s="134">
        <v>0</v>
      </c>
      <c r="AB64" s="134">
        <v>0</v>
      </c>
      <c r="AC64" s="134">
        <v>0</v>
      </c>
      <c r="AD64" s="134">
        <v>0</v>
      </c>
      <c r="AE64" s="134">
        <v>0</v>
      </c>
      <c r="AF64" s="134">
        <v>0</v>
      </c>
      <c r="AG64" s="134">
        <v>0</v>
      </c>
      <c r="AH64" s="134">
        <v>0</v>
      </c>
      <c r="AI64" s="134">
        <v>0</v>
      </c>
      <c r="AJ64" s="134">
        <v>0</v>
      </c>
      <c r="AK64" s="134">
        <v>0</v>
      </c>
      <c r="AL64" s="134">
        <v>0</v>
      </c>
      <c r="AM64" s="134">
        <v>0</v>
      </c>
      <c r="AN64" s="134">
        <v>0</v>
      </c>
      <c r="AO64" s="134">
        <v>0</v>
      </c>
      <c r="AP64" s="134">
        <v>0</v>
      </c>
      <c r="AQ64" s="134">
        <v>193</v>
      </c>
      <c r="AR64" s="134">
        <v>250</v>
      </c>
      <c r="AS64" s="134">
        <v>286</v>
      </c>
      <c r="AT64" s="134">
        <v>314</v>
      </c>
      <c r="AU64" s="134">
        <v>408</v>
      </c>
      <c r="AV64" s="134">
        <v>434</v>
      </c>
      <c r="AW64" s="134">
        <v>416</v>
      </c>
      <c r="AX64" s="134">
        <v>480</v>
      </c>
      <c r="AY64" s="134">
        <v>524.29999999999995</v>
      </c>
      <c r="AZ64" s="134">
        <v>340.8</v>
      </c>
      <c r="BA64" s="134">
        <v>502</v>
      </c>
      <c r="BB64" s="134">
        <v>553</v>
      </c>
      <c r="BC64" s="134">
        <v>635</v>
      </c>
      <c r="BD64" s="134">
        <v>648</v>
      </c>
      <c r="BE64" s="134">
        <v>635.94107848647479</v>
      </c>
      <c r="BF64" s="134">
        <v>723.75621958442548</v>
      </c>
      <c r="BG64" s="134">
        <v>1035</v>
      </c>
      <c r="BH64" s="134">
        <v>1291.17</v>
      </c>
      <c r="BI64" s="134">
        <v>1183.6549443026729</v>
      </c>
      <c r="BJ64" s="134">
        <v>1312.9542119951134</v>
      </c>
      <c r="BK64" s="134">
        <v>1623.1882790812579</v>
      </c>
      <c r="BL64" s="134">
        <v>1949.4219162508432</v>
      </c>
      <c r="BM64" s="134">
        <v>2026.2023687265355</v>
      </c>
      <c r="BN64" s="134">
        <v>2134.4746846376861</v>
      </c>
      <c r="BO64" s="134">
        <v>2194.8675095390704</v>
      </c>
      <c r="BP64" s="134">
        <v>2244.5398762216823</v>
      </c>
      <c r="BQ64" s="134">
        <v>2236</v>
      </c>
      <c r="BR64" s="134">
        <v>2260</v>
      </c>
      <c r="BS64" s="134">
        <v>2352</v>
      </c>
      <c r="BT64" s="134">
        <v>2372.5870383720512</v>
      </c>
      <c r="BU64" s="134">
        <v>2438.6164639637263</v>
      </c>
      <c r="BV64" s="134">
        <v>2520.1888706561454</v>
      </c>
      <c r="BW64" s="134">
        <v>2591.4085323588279</v>
      </c>
      <c r="BX64" s="134">
        <v>2655.0269033998229</v>
      </c>
      <c r="BY64" s="134">
        <v>2732.8323503102433</v>
      </c>
      <c r="BZ64" s="135">
        <v>2811.6701283611242</v>
      </c>
    </row>
    <row r="65" spans="1:78" x14ac:dyDescent="0.35">
      <c r="A65" s="132"/>
      <c r="B65" s="51" t="s">
        <v>173</v>
      </c>
      <c r="C65" s="133" t="s">
        <v>124</v>
      </c>
      <c r="D65" s="134">
        <v>0</v>
      </c>
      <c r="E65" s="134">
        <v>0</v>
      </c>
      <c r="F65" s="134">
        <v>0</v>
      </c>
      <c r="G65" s="134">
        <v>0</v>
      </c>
      <c r="H65" s="134">
        <v>0</v>
      </c>
      <c r="I65" s="134">
        <v>0</v>
      </c>
      <c r="J65" s="134">
        <v>0</v>
      </c>
      <c r="K65" s="134">
        <v>0</v>
      </c>
      <c r="L65" s="134">
        <v>0</v>
      </c>
      <c r="M65" s="134">
        <v>0</v>
      </c>
      <c r="N65" s="134">
        <v>0</v>
      </c>
      <c r="O65" s="134">
        <v>0</v>
      </c>
      <c r="P65" s="134">
        <v>0</v>
      </c>
      <c r="Q65" s="134">
        <v>0</v>
      </c>
      <c r="R65" s="134">
        <v>0</v>
      </c>
      <c r="S65" s="134">
        <v>0</v>
      </c>
      <c r="T65" s="134">
        <v>0</v>
      </c>
      <c r="U65" s="134">
        <v>0</v>
      </c>
      <c r="V65" s="134">
        <v>0</v>
      </c>
      <c r="W65" s="134">
        <v>0</v>
      </c>
      <c r="X65" s="134">
        <v>0</v>
      </c>
      <c r="Y65" s="134">
        <v>0</v>
      </c>
      <c r="Z65" s="134">
        <v>0</v>
      </c>
      <c r="AA65" s="134">
        <v>0</v>
      </c>
      <c r="AB65" s="134">
        <v>0</v>
      </c>
      <c r="AC65" s="134">
        <v>0</v>
      </c>
      <c r="AD65" s="134">
        <v>0</v>
      </c>
      <c r="AE65" s="134">
        <v>0</v>
      </c>
      <c r="AF65" s="134">
        <v>0</v>
      </c>
      <c r="AG65" s="134">
        <v>0</v>
      </c>
      <c r="AH65" s="134">
        <v>0</v>
      </c>
      <c r="AI65" s="134">
        <v>0</v>
      </c>
      <c r="AJ65" s="134">
        <v>0</v>
      </c>
      <c r="AK65" s="134">
        <v>0</v>
      </c>
      <c r="AL65" s="134">
        <v>0</v>
      </c>
      <c r="AM65" s="134">
        <v>500</v>
      </c>
      <c r="AN65" s="134">
        <v>508</v>
      </c>
      <c r="AO65" s="134">
        <v>545</v>
      </c>
      <c r="AP65" s="134">
        <v>757</v>
      </c>
      <c r="AQ65" s="134">
        <v>840</v>
      </c>
      <c r="AR65" s="134">
        <v>898</v>
      </c>
      <c r="AS65" s="134">
        <v>949</v>
      </c>
      <c r="AT65" s="134">
        <v>941</v>
      </c>
      <c r="AU65" s="134">
        <v>781</v>
      </c>
      <c r="AV65" s="134">
        <v>688</v>
      </c>
      <c r="AW65" s="134">
        <v>659</v>
      </c>
      <c r="AX65" s="134">
        <v>80</v>
      </c>
      <c r="AY65" s="134">
        <v>36.299999999999997</v>
      </c>
      <c r="AZ65" s="134">
        <v>97.6</v>
      </c>
      <c r="BA65" s="134">
        <v>26</v>
      </c>
      <c r="BB65" s="134">
        <v>27</v>
      </c>
      <c r="BC65" s="134">
        <v>66</v>
      </c>
      <c r="BD65" s="134">
        <v>67</v>
      </c>
      <c r="BE65" s="134">
        <v>69</v>
      </c>
      <c r="BF65" s="134">
        <v>70</v>
      </c>
      <c r="BG65" s="134">
        <v>79.728606106509176</v>
      </c>
      <c r="BH65" s="134">
        <v>43</v>
      </c>
      <c r="BI65" s="134">
        <v>41</v>
      </c>
      <c r="BJ65" s="134">
        <v>45</v>
      </c>
      <c r="BK65" s="134">
        <v>43.47423573035443</v>
      </c>
      <c r="BL65" s="134">
        <v>46.203362466202719</v>
      </c>
      <c r="BM65" s="134">
        <v>46.819417065825782</v>
      </c>
      <c r="BN65" s="134">
        <v>44.415302132907541</v>
      </c>
      <c r="BO65" s="134">
        <v>47.37944846742954</v>
      </c>
      <c r="BP65" s="134">
        <v>56</v>
      </c>
      <c r="BQ65" s="134">
        <v>50</v>
      </c>
      <c r="BR65" s="134">
        <v>5</v>
      </c>
      <c r="BS65" s="134">
        <v>0</v>
      </c>
      <c r="BT65" s="134">
        <v>0</v>
      </c>
      <c r="BU65" s="134">
        <v>0</v>
      </c>
      <c r="BV65" s="134">
        <v>0</v>
      </c>
      <c r="BW65" s="134">
        <v>0</v>
      </c>
      <c r="BX65" s="134">
        <v>0</v>
      </c>
      <c r="BY65" s="134">
        <v>0</v>
      </c>
      <c r="BZ65" s="135">
        <v>0</v>
      </c>
    </row>
    <row r="66" spans="1:78" x14ac:dyDescent="0.35">
      <c r="A66" s="132"/>
      <c r="B66" s="51" t="s">
        <v>174</v>
      </c>
      <c r="C66" s="133" t="s">
        <v>131</v>
      </c>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v>0.34609056508709052</v>
      </c>
      <c r="BW66" s="134">
        <v>0.8510511419255663</v>
      </c>
      <c r="BX66" s="134">
        <v>1.5071623168262551</v>
      </c>
      <c r="BY66" s="134">
        <v>2.2222335575186696</v>
      </c>
      <c r="BZ66" s="135">
        <v>2.9477950780441784</v>
      </c>
    </row>
    <row r="67" spans="1:78" x14ac:dyDescent="0.35">
      <c r="A67" s="141"/>
      <c r="B67" s="51" t="s">
        <v>175</v>
      </c>
      <c r="C67" s="133" t="s">
        <v>131</v>
      </c>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v>14</v>
      </c>
      <c r="AR67" s="134">
        <v>15</v>
      </c>
      <c r="AS67" s="134">
        <v>15</v>
      </c>
      <c r="AT67" s="134">
        <v>19</v>
      </c>
      <c r="AU67" s="134">
        <v>22.698</v>
      </c>
      <c r="AV67" s="134">
        <v>22.576000000000001</v>
      </c>
      <c r="AW67" s="134">
        <v>23.443000000000001</v>
      </c>
      <c r="AX67" s="134">
        <v>22.434000000000001</v>
      </c>
      <c r="AY67" s="134">
        <v>21.899000000000001</v>
      </c>
      <c r="AZ67" s="134">
        <v>22.006</v>
      </c>
      <c r="BA67" s="134">
        <v>19.994</v>
      </c>
      <c r="BB67" s="134">
        <v>18.376999999999999</v>
      </c>
      <c r="BC67" s="134">
        <v>17.431000000000001</v>
      </c>
      <c r="BD67" s="134">
        <v>44.381999999999998</v>
      </c>
      <c r="BE67" s="134">
        <v>61</v>
      </c>
      <c r="BF67" s="134">
        <v>110.63800000000001</v>
      </c>
      <c r="BG67" s="134">
        <v>120.54600000000001</v>
      </c>
      <c r="BH67" s="134">
        <v>119.50700000000001</v>
      </c>
      <c r="BI67" s="134">
        <v>120.578</v>
      </c>
      <c r="BJ67" s="134">
        <v>120.111</v>
      </c>
      <c r="BK67" s="134">
        <v>123.071</v>
      </c>
      <c r="BL67" s="134">
        <v>133.291</v>
      </c>
      <c r="BM67" s="134">
        <v>138.81399999999999</v>
      </c>
      <c r="BN67" s="134">
        <v>130.89869660000002</v>
      </c>
      <c r="BO67" s="134">
        <v>46.04</v>
      </c>
      <c r="BP67" s="134">
        <v>39.037999999999997</v>
      </c>
      <c r="BQ67" s="134">
        <v>37.116999999999997</v>
      </c>
      <c r="BR67" s="134">
        <v>33.851999999999997</v>
      </c>
      <c r="BS67" s="134">
        <v>30.114000000000001</v>
      </c>
      <c r="BT67" s="134">
        <v>27.888000000000002</v>
      </c>
      <c r="BU67" s="134">
        <v>25.806955532966164</v>
      </c>
      <c r="BV67" s="134">
        <v>26.104589314654827</v>
      </c>
      <c r="BW67" s="134">
        <v>26.406775222330442</v>
      </c>
      <c r="BX67" s="134">
        <v>26.522864225384378</v>
      </c>
      <c r="BY67" s="134">
        <v>26.57061047167948</v>
      </c>
      <c r="BZ67" s="135">
        <v>26.547958388076889</v>
      </c>
    </row>
    <row r="68" spans="1:78" hidden="1" x14ac:dyDescent="0.35">
      <c r="A68" s="141"/>
      <c r="B68" s="51"/>
      <c r="C68" s="133"/>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5"/>
    </row>
    <row r="69" spans="1:78" x14ac:dyDescent="0.35">
      <c r="A69" s="144"/>
      <c r="B69" s="51" t="s">
        <v>176</v>
      </c>
      <c r="C69" s="133" t="s">
        <v>124</v>
      </c>
      <c r="D69" s="134">
        <v>15.2</v>
      </c>
      <c r="E69" s="134">
        <v>19.2</v>
      </c>
      <c r="F69" s="134">
        <v>17</v>
      </c>
      <c r="G69" s="134">
        <v>14.8</v>
      </c>
      <c r="H69" s="134">
        <v>26.8</v>
      </c>
      <c r="I69" s="134">
        <v>22.2</v>
      </c>
      <c r="J69" s="134">
        <v>15.7</v>
      </c>
      <c r="K69" s="134">
        <v>15.7</v>
      </c>
      <c r="L69" s="134">
        <v>20.9</v>
      </c>
      <c r="M69" s="134">
        <v>25.4</v>
      </c>
      <c r="N69" s="134">
        <v>49.4</v>
      </c>
      <c r="O69" s="134">
        <v>41.9</v>
      </c>
      <c r="P69" s="134">
        <v>30.2</v>
      </c>
      <c r="Q69" s="134">
        <v>36.299999999999997</v>
      </c>
      <c r="R69" s="134">
        <v>64.5</v>
      </c>
      <c r="S69" s="134">
        <v>64.599999999999994</v>
      </c>
      <c r="T69" s="134">
        <v>44.9</v>
      </c>
      <c r="U69" s="134">
        <v>49.2</v>
      </c>
      <c r="V69" s="134">
        <v>78.3</v>
      </c>
      <c r="W69" s="134">
        <v>121.7</v>
      </c>
      <c r="X69" s="134">
        <v>123.3</v>
      </c>
      <c r="Y69" s="134">
        <v>127.1</v>
      </c>
      <c r="Z69" s="134">
        <v>150.4</v>
      </c>
      <c r="AA69" s="134">
        <v>239.4</v>
      </c>
      <c r="AB69" s="134">
        <v>209.1</v>
      </c>
      <c r="AC69" s="134">
        <v>174.09</v>
      </c>
      <c r="AD69" s="134">
        <v>214.12200000000001</v>
      </c>
      <c r="AE69" s="134">
        <v>454.38499999999999</v>
      </c>
      <c r="AF69" s="134">
        <v>558.846</v>
      </c>
      <c r="AG69" s="134">
        <v>628.82600000000002</v>
      </c>
      <c r="AH69" s="134">
        <v>632</v>
      </c>
      <c r="AI69" s="134">
        <v>653</v>
      </c>
      <c r="AJ69" s="134">
        <v>1280</v>
      </c>
      <c r="AK69" s="134">
        <v>1702</v>
      </c>
      <c r="AL69" s="134">
        <v>1500</v>
      </c>
      <c r="AM69" s="134">
        <v>1497</v>
      </c>
      <c r="AN69" s="134">
        <v>1578</v>
      </c>
      <c r="AO69" s="134">
        <v>1589</v>
      </c>
      <c r="AP69" s="134">
        <v>1734</v>
      </c>
      <c r="AQ69" s="134">
        <v>1467.9280000000001</v>
      </c>
      <c r="AR69" s="134">
        <v>1106.7449999999999</v>
      </c>
      <c r="AS69" s="134">
        <v>733.41</v>
      </c>
      <c r="AT69" s="134">
        <v>869.84</v>
      </c>
      <c r="AU69" s="134">
        <v>1603.8150000000001</v>
      </c>
      <c r="AV69" s="134">
        <v>1760.1579999999999</v>
      </c>
      <c r="AW69" s="134">
        <v>1651.7639999999999</v>
      </c>
      <c r="AX69" s="134">
        <v>1299.4829999999999</v>
      </c>
      <c r="AY69" s="134">
        <v>1101.827</v>
      </c>
      <c r="AZ69" s="134">
        <v>587.298</v>
      </c>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5"/>
    </row>
    <row r="70" spans="1:78" ht="26.65" customHeight="1" x14ac:dyDescent="0.35">
      <c r="A70" s="132"/>
      <c r="B70" s="142" t="s">
        <v>177</v>
      </c>
      <c r="C70" s="133"/>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f>SUM(BQ71:BQ72)</f>
        <v>5.8574696600000031</v>
      </c>
      <c r="BR70" s="134">
        <f>SUM(BR71:BR72)</f>
        <v>56.150329630000009</v>
      </c>
      <c r="BS70" s="134">
        <f>SUM(BS71:BS72)</f>
        <v>490.79643462000007</v>
      </c>
      <c r="BT70" s="134">
        <f>SUM(BT71:BT72)</f>
        <v>1585.2890467599996</v>
      </c>
      <c r="BU70" s="134">
        <f>SUM(BU71:BU72)</f>
        <v>3188.1382266982941</v>
      </c>
      <c r="BV70" s="134"/>
      <c r="BW70" s="134"/>
      <c r="BX70" s="134"/>
      <c r="BY70" s="134"/>
      <c r="BZ70" s="135"/>
    </row>
    <row r="71" spans="1:78" x14ac:dyDescent="0.35">
      <c r="A71" s="132"/>
      <c r="B71" s="145" t="s">
        <v>178</v>
      </c>
      <c r="C71" s="133" t="s">
        <v>131</v>
      </c>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v>0.78372308559481874</v>
      </c>
      <c r="BR71" s="134">
        <v>5.5093570434945436</v>
      </c>
      <c r="BS71" s="134">
        <v>33.767518813665085</v>
      </c>
      <c r="BT71" s="134">
        <v>508.22076209997226</v>
      </c>
      <c r="BU71" s="134">
        <v>1937.3092192389831</v>
      </c>
      <c r="BV71" s="134"/>
      <c r="BW71" s="134"/>
      <c r="BX71" s="134"/>
      <c r="BY71" s="134"/>
      <c r="BZ71" s="135"/>
    </row>
    <row r="72" spans="1:78" x14ac:dyDescent="0.35">
      <c r="A72" s="132"/>
      <c r="B72" s="145" t="s">
        <v>179</v>
      </c>
      <c r="C72" s="133" t="s">
        <v>131</v>
      </c>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v>5.0737465744051846</v>
      </c>
      <c r="BR72" s="134">
        <v>50.640972586505463</v>
      </c>
      <c r="BS72" s="134">
        <v>457.02891580633496</v>
      </c>
      <c r="BT72" s="134">
        <v>1077.0682846600273</v>
      </c>
      <c r="BU72" s="134">
        <v>1250.829007459311</v>
      </c>
      <c r="BV72" s="134"/>
      <c r="BW72" s="134"/>
      <c r="BX72" s="134"/>
      <c r="BY72" s="134"/>
      <c r="BZ72" s="135"/>
    </row>
    <row r="73" spans="1:78" x14ac:dyDescent="0.35">
      <c r="A73" s="132"/>
      <c r="B73" s="142" t="s">
        <v>180</v>
      </c>
      <c r="C73" s="133"/>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f t="shared" ref="BV73:BZ73" si="9">SUM(BV74:BV75)</f>
        <v>-222.12145203151982</v>
      </c>
      <c r="BW73" s="134">
        <f t="shared" si="9"/>
        <v>-491.10695156704219</v>
      </c>
      <c r="BX73" s="134">
        <f t="shared" si="9"/>
        <v>-520.15617449098568</v>
      </c>
      <c r="BY73" s="134">
        <f t="shared" si="9"/>
        <v>-711.78381995869267</v>
      </c>
      <c r="BZ73" s="135">
        <f t="shared" si="9"/>
        <v>-967.20559431509207</v>
      </c>
    </row>
    <row r="74" spans="1:78" x14ac:dyDescent="0.35">
      <c r="A74" s="132"/>
      <c r="B74" s="145" t="s">
        <v>178</v>
      </c>
      <c r="C74" s="133" t="s">
        <v>131</v>
      </c>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v>-222.12145203151982</v>
      </c>
      <c r="BW74" s="134">
        <v>-491.10695156704219</v>
      </c>
      <c r="BX74" s="134">
        <v>-520.15617449098568</v>
      </c>
      <c r="BY74" s="134">
        <v>-711.78381995869267</v>
      </c>
      <c r="BZ74" s="135">
        <v>-967.20559431509207</v>
      </c>
    </row>
    <row r="75" spans="1:78" x14ac:dyDescent="0.35">
      <c r="A75" s="132"/>
      <c r="B75" s="145" t="s">
        <v>179</v>
      </c>
      <c r="C75" s="133" t="s">
        <v>131</v>
      </c>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v>0</v>
      </c>
      <c r="BW75" s="134">
        <v>0</v>
      </c>
      <c r="BX75" s="134">
        <v>0</v>
      </c>
      <c r="BY75" s="134">
        <v>0</v>
      </c>
      <c r="BZ75" s="135">
        <v>0</v>
      </c>
    </row>
    <row r="76" spans="1:78" ht="26.25" customHeight="1" x14ac:dyDescent="0.35">
      <c r="A76" s="141"/>
      <c r="B76" s="51" t="s">
        <v>181</v>
      </c>
      <c r="C76" s="133" t="s">
        <v>121</v>
      </c>
      <c r="D76" s="134">
        <v>0</v>
      </c>
      <c r="E76" s="134">
        <v>0</v>
      </c>
      <c r="F76" s="134">
        <v>0</v>
      </c>
      <c r="G76" s="134">
        <v>0</v>
      </c>
      <c r="H76" s="134">
        <v>0</v>
      </c>
      <c r="I76" s="134">
        <v>0</v>
      </c>
      <c r="J76" s="134">
        <v>0</v>
      </c>
      <c r="K76" s="134">
        <v>0</v>
      </c>
      <c r="L76" s="134">
        <v>0</v>
      </c>
      <c r="M76" s="134">
        <v>0</v>
      </c>
      <c r="N76" s="134">
        <v>0</v>
      </c>
      <c r="O76" s="134">
        <v>0</v>
      </c>
      <c r="P76" s="134">
        <v>0</v>
      </c>
      <c r="Q76" s="134">
        <v>0</v>
      </c>
      <c r="R76" s="134">
        <v>0</v>
      </c>
      <c r="S76" s="134">
        <v>0</v>
      </c>
      <c r="T76" s="134">
        <v>0</v>
      </c>
      <c r="U76" s="134">
        <v>0</v>
      </c>
      <c r="V76" s="134">
        <v>0</v>
      </c>
      <c r="W76" s="134">
        <v>0</v>
      </c>
      <c r="X76" s="134">
        <v>0</v>
      </c>
      <c r="Y76" s="134">
        <v>0</v>
      </c>
      <c r="Z76" s="134">
        <v>0</v>
      </c>
      <c r="AA76" s="134">
        <v>0</v>
      </c>
      <c r="AB76" s="134">
        <v>0</v>
      </c>
      <c r="AC76" s="134">
        <v>0</v>
      </c>
      <c r="AD76" s="134">
        <v>0</v>
      </c>
      <c r="AE76" s="134">
        <v>0</v>
      </c>
      <c r="AF76" s="134">
        <v>0</v>
      </c>
      <c r="AG76" s="134">
        <v>0</v>
      </c>
      <c r="AH76" s="134">
        <v>0</v>
      </c>
      <c r="AI76" s="134">
        <v>0</v>
      </c>
      <c r="AJ76" s="134">
        <v>0</v>
      </c>
      <c r="AK76" s="134">
        <v>0</v>
      </c>
      <c r="AL76" s="134">
        <v>0</v>
      </c>
      <c r="AM76" s="134">
        <v>0</v>
      </c>
      <c r="AN76" s="134">
        <v>0</v>
      </c>
      <c r="AO76" s="134">
        <v>0</v>
      </c>
      <c r="AP76" s="134">
        <v>0</v>
      </c>
      <c r="AQ76" s="134">
        <v>0</v>
      </c>
      <c r="AR76" s="134">
        <v>0</v>
      </c>
      <c r="AS76" s="134">
        <v>0</v>
      </c>
      <c r="AT76" s="134">
        <v>0</v>
      </c>
      <c r="AU76" s="134">
        <v>0</v>
      </c>
      <c r="AV76" s="134">
        <v>0</v>
      </c>
      <c r="AW76" s="134">
        <v>2.5999999999999999E-2</v>
      </c>
      <c r="AX76" s="134">
        <v>1.7000000000000001E-2</v>
      </c>
      <c r="AY76" s="134">
        <v>0</v>
      </c>
      <c r="AZ76" s="134">
        <v>8.9999999999999993E-3</v>
      </c>
      <c r="BA76" s="134">
        <v>1.2E-2</v>
      </c>
      <c r="BB76" s="134">
        <v>0</v>
      </c>
      <c r="BC76" s="134">
        <v>0.06</v>
      </c>
      <c r="BD76" s="134">
        <v>60.734000000000002</v>
      </c>
      <c r="BE76" s="134">
        <v>6.5244999999999997</v>
      </c>
      <c r="BF76" s="134">
        <v>0.56799999999999995</v>
      </c>
      <c r="BG76" s="134">
        <v>0.47799999999999998</v>
      </c>
      <c r="BH76" s="134">
        <v>0.42899999999999999</v>
      </c>
      <c r="BI76" s="134">
        <v>0.5</v>
      </c>
      <c r="BJ76" s="134">
        <v>0.38900000000000001</v>
      </c>
      <c r="BK76" s="134">
        <v>0.2</v>
      </c>
      <c r="BL76" s="134">
        <v>0</v>
      </c>
      <c r="BM76" s="134">
        <v>0.29149999999999998</v>
      </c>
      <c r="BN76" s="134">
        <v>9.1499999999999998E-2</v>
      </c>
      <c r="BO76" s="134">
        <v>0</v>
      </c>
      <c r="BP76" s="134">
        <v>0</v>
      </c>
      <c r="BQ76" s="134">
        <v>2.1110000000001961E-4</v>
      </c>
      <c r="BR76" s="134">
        <v>9.9999999999999978E-2</v>
      </c>
      <c r="BS76" s="134">
        <v>0.38</v>
      </c>
      <c r="BT76" s="134">
        <v>0.72</v>
      </c>
      <c r="BU76" s="134">
        <v>0.72</v>
      </c>
      <c r="BV76" s="134">
        <v>0.72</v>
      </c>
      <c r="BW76" s="134">
        <v>0.72</v>
      </c>
      <c r="BX76" s="134">
        <v>0.72</v>
      </c>
      <c r="BY76" s="134">
        <v>0.72</v>
      </c>
      <c r="BZ76" s="135">
        <v>0.72</v>
      </c>
    </row>
    <row r="77" spans="1:78" x14ac:dyDescent="0.35">
      <c r="A77" s="132"/>
      <c r="B77" s="51" t="s">
        <v>182</v>
      </c>
      <c r="C77" s="133" t="s">
        <v>121</v>
      </c>
      <c r="D77" s="134">
        <v>86</v>
      </c>
      <c r="E77" s="134">
        <v>83.8</v>
      </c>
      <c r="F77" s="134">
        <v>81.3</v>
      </c>
      <c r="G77" s="134">
        <v>79.400000000000006</v>
      </c>
      <c r="H77" s="134">
        <v>86.8</v>
      </c>
      <c r="I77" s="134">
        <v>82.7</v>
      </c>
      <c r="J77" s="134">
        <v>86.7</v>
      </c>
      <c r="K77" s="134">
        <v>88.4</v>
      </c>
      <c r="L77" s="134">
        <v>89</v>
      </c>
      <c r="M77" s="134">
        <v>90.8</v>
      </c>
      <c r="N77" s="134">
        <v>100.5</v>
      </c>
      <c r="O77" s="134">
        <v>99.2</v>
      </c>
      <c r="P77" s="134">
        <v>95.8</v>
      </c>
      <c r="Q77" s="134">
        <v>103.6</v>
      </c>
      <c r="R77" s="134">
        <v>101.9</v>
      </c>
      <c r="S77" s="134">
        <v>109.9</v>
      </c>
      <c r="T77" s="134">
        <v>110.4</v>
      </c>
      <c r="U77" s="134">
        <v>120.9</v>
      </c>
      <c r="V77" s="134">
        <v>118.4</v>
      </c>
      <c r="W77" s="134">
        <v>120.8</v>
      </c>
      <c r="X77" s="134">
        <v>124.7</v>
      </c>
      <c r="Y77" s="134">
        <v>124.6</v>
      </c>
      <c r="Z77" s="134">
        <v>128</v>
      </c>
      <c r="AA77" s="134">
        <v>136.69999999999999</v>
      </c>
      <c r="AB77" s="134">
        <v>149.69999999999999</v>
      </c>
      <c r="AC77" s="134">
        <v>164</v>
      </c>
      <c r="AD77" s="134">
        <v>203.9</v>
      </c>
      <c r="AE77" s="134">
        <v>258.10000000000002</v>
      </c>
      <c r="AF77" s="134">
        <v>282.89999999999998</v>
      </c>
      <c r="AG77" s="134">
        <v>309.60000000000002</v>
      </c>
      <c r="AH77" s="134">
        <v>340</v>
      </c>
      <c r="AI77" s="134">
        <v>375</v>
      </c>
      <c r="AJ77" s="134">
        <v>424</v>
      </c>
      <c r="AK77" s="134">
        <v>479</v>
      </c>
      <c r="AL77" s="134">
        <v>504</v>
      </c>
      <c r="AM77" s="134">
        <v>524</v>
      </c>
      <c r="AN77" s="134">
        <v>544</v>
      </c>
      <c r="AO77" s="134">
        <v>581</v>
      </c>
      <c r="AP77" s="134">
        <v>590</v>
      </c>
      <c r="AQ77" s="134">
        <v>599</v>
      </c>
      <c r="AR77" s="134">
        <v>610.34400000000005</v>
      </c>
      <c r="AS77" s="134">
        <v>640.85199999999998</v>
      </c>
      <c r="AT77" s="134">
        <v>821.56471568504003</v>
      </c>
      <c r="AU77" s="134">
        <v>966.63</v>
      </c>
      <c r="AV77" s="134">
        <v>1157.8209999999999</v>
      </c>
      <c r="AW77" s="134">
        <v>1286.308</v>
      </c>
      <c r="AX77" s="134">
        <v>1146.847</v>
      </c>
      <c r="AY77" s="134">
        <v>1257.923</v>
      </c>
      <c r="AZ77" s="134">
        <v>1351.4369999999999</v>
      </c>
      <c r="BA77" s="134">
        <v>1288.18</v>
      </c>
      <c r="BB77" s="134">
        <v>1263.556</v>
      </c>
      <c r="BC77" s="134">
        <v>1255.5229999999999</v>
      </c>
      <c r="BD77" s="134">
        <v>1395.876</v>
      </c>
      <c r="BE77" s="134">
        <v>1238</v>
      </c>
      <c r="BF77" s="134"/>
      <c r="BG77" s="134"/>
      <c r="BH77" s="134"/>
      <c r="BI77" s="134"/>
      <c r="BJ77" s="134"/>
      <c r="BK77" s="134"/>
      <c r="BL77" s="134"/>
      <c r="BM77" s="134"/>
      <c r="BN77" s="134"/>
      <c r="BO77" s="134"/>
      <c r="BP77" s="134"/>
      <c r="BQ77" s="134"/>
      <c r="BR77" s="134"/>
      <c r="BS77" s="134"/>
      <c r="BT77" s="134"/>
      <c r="BU77" s="134"/>
      <c r="BV77" s="134"/>
      <c r="BW77" s="134"/>
      <c r="BX77" s="134"/>
      <c r="BY77" s="134"/>
      <c r="BZ77" s="135"/>
    </row>
    <row r="78" spans="1:78" x14ac:dyDescent="0.35">
      <c r="A78" s="132"/>
      <c r="B78" s="51" t="s">
        <v>183</v>
      </c>
      <c r="C78" s="133" t="s">
        <v>121</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0</v>
      </c>
      <c r="AL78" s="134">
        <v>0</v>
      </c>
      <c r="AM78" s="134">
        <v>0</v>
      </c>
      <c r="AN78" s="134">
        <v>0</v>
      </c>
      <c r="AO78" s="134">
        <v>0</v>
      </c>
      <c r="AP78" s="134">
        <v>0</v>
      </c>
      <c r="AQ78" s="134">
        <v>0</v>
      </c>
      <c r="AR78" s="134">
        <v>0</v>
      </c>
      <c r="AS78" s="134">
        <v>0</v>
      </c>
      <c r="AT78" s="134">
        <v>0</v>
      </c>
      <c r="AU78" s="134">
        <v>0</v>
      </c>
      <c r="AV78" s="134">
        <v>0</v>
      </c>
      <c r="AW78" s="134">
        <v>0</v>
      </c>
      <c r="AX78" s="134">
        <v>0</v>
      </c>
      <c r="AY78" s="134">
        <v>0</v>
      </c>
      <c r="AZ78" s="134">
        <v>0</v>
      </c>
      <c r="BA78" s="134">
        <v>190.64</v>
      </c>
      <c r="BB78" s="134">
        <v>194.422</v>
      </c>
      <c r="BC78" s="134">
        <v>759.476</v>
      </c>
      <c r="BD78" s="134">
        <v>1749.268</v>
      </c>
      <c r="BE78" s="134">
        <v>1680.5630000000001</v>
      </c>
      <c r="BF78" s="134">
        <v>1705.4359999999999</v>
      </c>
      <c r="BG78" s="134">
        <v>1915.596</v>
      </c>
      <c r="BH78" s="134">
        <v>1962.34</v>
      </c>
      <c r="BI78" s="134">
        <v>1981.7470000000001</v>
      </c>
      <c r="BJ78" s="134">
        <v>2015.0229999999999</v>
      </c>
      <c r="BK78" s="134">
        <v>2070.2523382699997</v>
      </c>
      <c r="BL78" s="134">
        <v>2700.6948084699998</v>
      </c>
      <c r="BM78" s="134">
        <v>2734.8132516599994</v>
      </c>
      <c r="BN78" s="134">
        <v>2759.4819029400005</v>
      </c>
      <c r="BO78" s="134">
        <v>2149.2390251900001</v>
      </c>
      <c r="BP78" s="134">
        <v>2144.0899999999997</v>
      </c>
      <c r="BQ78" s="134">
        <v>2140.0809990000007</v>
      </c>
      <c r="BR78" s="134">
        <v>2116.9060000000004</v>
      </c>
      <c r="BS78" s="134">
        <v>2073.8220000000001</v>
      </c>
      <c r="BT78" s="134">
        <v>2048.8185346599998</v>
      </c>
      <c r="BU78" s="134">
        <v>2013.9675857963921</v>
      </c>
      <c r="BV78" s="134">
        <v>1978.8131979467285</v>
      </c>
      <c r="BW78" s="134">
        <v>1955.2154750830343</v>
      </c>
      <c r="BX78" s="134">
        <v>1936.7084111618628</v>
      </c>
      <c r="BY78" s="134">
        <v>1961.6418464830235</v>
      </c>
      <c r="BZ78" s="135">
        <v>1997.9945382067731</v>
      </c>
    </row>
    <row r="79" spans="1:78" x14ac:dyDescent="0.35">
      <c r="A79" s="132"/>
      <c r="B79" s="51" t="s">
        <v>184</v>
      </c>
      <c r="C79" s="133" t="s">
        <v>131</v>
      </c>
      <c r="D79" s="134">
        <v>0</v>
      </c>
      <c r="E79" s="134">
        <v>0</v>
      </c>
      <c r="F79" s="134">
        <v>0</v>
      </c>
      <c r="G79" s="134">
        <v>0</v>
      </c>
      <c r="H79" s="134">
        <v>0</v>
      </c>
      <c r="I79" s="134">
        <v>0</v>
      </c>
      <c r="J79" s="134">
        <v>0</v>
      </c>
      <c r="K79" s="134">
        <v>0</v>
      </c>
      <c r="L79" s="134">
        <v>0</v>
      </c>
      <c r="M79" s="134">
        <v>0</v>
      </c>
      <c r="N79" s="134">
        <v>0</v>
      </c>
      <c r="O79" s="134">
        <v>0</v>
      </c>
      <c r="P79" s="134">
        <v>0</v>
      </c>
      <c r="Q79" s="134">
        <v>0</v>
      </c>
      <c r="R79" s="134">
        <v>0</v>
      </c>
      <c r="S79" s="134">
        <v>0</v>
      </c>
      <c r="T79" s="134">
        <v>0</v>
      </c>
      <c r="U79" s="134">
        <v>0</v>
      </c>
      <c r="V79" s="134">
        <v>0</v>
      </c>
      <c r="W79" s="134">
        <v>0</v>
      </c>
      <c r="X79" s="134">
        <v>0</v>
      </c>
      <c r="Y79" s="134">
        <v>0</v>
      </c>
      <c r="Z79" s="134">
        <v>0</v>
      </c>
      <c r="AA79" s="134">
        <v>0</v>
      </c>
      <c r="AB79" s="134">
        <v>0</v>
      </c>
      <c r="AC79" s="134">
        <v>0</v>
      </c>
      <c r="AD79" s="134">
        <v>0</v>
      </c>
      <c r="AE79" s="134">
        <v>0</v>
      </c>
      <c r="AF79" s="134">
        <v>0</v>
      </c>
      <c r="AG79" s="134">
        <v>0</v>
      </c>
      <c r="AH79" s="134">
        <v>0</v>
      </c>
      <c r="AI79" s="134">
        <v>0</v>
      </c>
      <c r="AJ79" s="134">
        <v>0</v>
      </c>
      <c r="AK79" s="134">
        <v>0</v>
      </c>
      <c r="AL79" s="134">
        <v>0</v>
      </c>
      <c r="AM79" s="134">
        <v>0</v>
      </c>
      <c r="AN79" s="134">
        <v>0</v>
      </c>
      <c r="AO79" s="134">
        <v>0</v>
      </c>
      <c r="AP79" s="134">
        <v>0</v>
      </c>
      <c r="AQ79" s="134">
        <v>0</v>
      </c>
      <c r="AR79" s="134">
        <v>33.869999999999997</v>
      </c>
      <c r="AS79" s="134">
        <v>25.613</v>
      </c>
      <c r="AT79" s="134">
        <v>10.731</v>
      </c>
      <c r="AU79" s="134">
        <v>4.2610000000000001</v>
      </c>
      <c r="AV79" s="134">
        <v>2.2210000000000001</v>
      </c>
      <c r="AW79" s="134">
        <v>1.3009999999999999</v>
      </c>
      <c r="AX79" s="134">
        <v>0.84199999999999997</v>
      </c>
      <c r="AY79" s="134">
        <v>1.5860000000000001</v>
      </c>
      <c r="AZ79" s="134">
        <v>0</v>
      </c>
      <c r="BA79" s="134">
        <v>0.22500000000000001</v>
      </c>
      <c r="BB79" s="134">
        <v>0.53600000000000003</v>
      </c>
      <c r="BC79" s="134">
        <v>0.21700000000000003</v>
      </c>
      <c r="BD79" s="134">
        <v>4.3999999999999997E-2</v>
      </c>
      <c r="BE79" s="134">
        <v>0.34199999999999997</v>
      </c>
      <c r="BF79" s="134">
        <v>0.34199999999999997</v>
      </c>
      <c r="BG79" s="134">
        <v>0.127</v>
      </c>
      <c r="BH79" s="134">
        <v>8.6999999999999994E-2</v>
      </c>
      <c r="BI79" s="134">
        <v>0</v>
      </c>
      <c r="BJ79" s="134">
        <v>0</v>
      </c>
      <c r="BK79" s="134">
        <v>0</v>
      </c>
      <c r="BL79" s="134">
        <v>0</v>
      </c>
      <c r="BM79" s="134">
        <v>0</v>
      </c>
      <c r="BN79" s="134">
        <v>0</v>
      </c>
      <c r="BO79" s="134">
        <v>0</v>
      </c>
      <c r="BP79" s="134">
        <v>0</v>
      </c>
      <c r="BQ79" s="134">
        <v>0</v>
      </c>
      <c r="BR79" s="134">
        <v>0</v>
      </c>
      <c r="BS79" s="134">
        <v>0</v>
      </c>
      <c r="BT79" s="134">
        <v>0</v>
      </c>
      <c r="BU79" s="134">
        <v>0</v>
      </c>
      <c r="BV79" s="134">
        <v>0</v>
      </c>
      <c r="BW79" s="134">
        <v>0</v>
      </c>
      <c r="BX79" s="134">
        <v>0</v>
      </c>
      <c r="BY79" s="134">
        <v>0</v>
      </c>
      <c r="BZ79" s="135">
        <v>0</v>
      </c>
    </row>
    <row r="80" spans="1:78" x14ac:dyDescent="0.35">
      <c r="A80" s="132"/>
      <c r="B80" s="51" t="s">
        <v>185</v>
      </c>
      <c r="C80" s="133" t="s">
        <v>121</v>
      </c>
      <c r="D80" s="134">
        <v>12.1</v>
      </c>
      <c r="E80" s="134">
        <v>23</v>
      </c>
      <c r="F80" s="134">
        <v>26.9</v>
      </c>
      <c r="G80" s="134">
        <v>27.7</v>
      </c>
      <c r="H80" s="134">
        <v>33.1</v>
      </c>
      <c r="I80" s="134">
        <v>38.5</v>
      </c>
      <c r="J80" s="134">
        <v>41.8</v>
      </c>
      <c r="K80" s="134">
        <v>49.7</v>
      </c>
      <c r="L80" s="134">
        <v>53</v>
      </c>
      <c r="M80" s="134">
        <v>55.8</v>
      </c>
      <c r="N80" s="134">
        <v>71</v>
      </c>
      <c r="O80" s="134">
        <v>74.3</v>
      </c>
      <c r="P80" s="134">
        <v>75.900000000000006</v>
      </c>
      <c r="Q80" s="134">
        <v>89.6</v>
      </c>
      <c r="R80" s="134">
        <v>91.7</v>
      </c>
      <c r="S80" s="134">
        <v>109.7</v>
      </c>
      <c r="T80" s="134">
        <v>116.8</v>
      </c>
      <c r="U80" s="134">
        <v>137.80000000000001</v>
      </c>
      <c r="V80" s="134">
        <v>138.69999999999999</v>
      </c>
      <c r="W80" s="134">
        <v>145.69999999999999</v>
      </c>
      <c r="X80" s="134">
        <v>152.5</v>
      </c>
      <c r="Y80" s="134">
        <v>158.9</v>
      </c>
      <c r="Z80" s="134">
        <v>0</v>
      </c>
      <c r="AA80" s="134">
        <v>0</v>
      </c>
      <c r="AB80" s="134">
        <v>0</v>
      </c>
      <c r="AC80" s="134">
        <v>0</v>
      </c>
      <c r="AD80" s="134">
        <v>0</v>
      </c>
      <c r="AE80" s="134">
        <v>0</v>
      </c>
      <c r="AF80" s="134">
        <v>0</v>
      </c>
      <c r="AG80" s="134">
        <v>0</v>
      </c>
      <c r="AH80" s="134">
        <v>0</v>
      </c>
      <c r="AI80" s="134">
        <v>0.06</v>
      </c>
      <c r="AJ80" s="134">
        <v>0.06</v>
      </c>
      <c r="AK80" s="134">
        <v>0.06</v>
      </c>
      <c r="AL80" s="134">
        <v>0.06</v>
      </c>
      <c r="AM80" s="134">
        <v>0.06</v>
      </c>
      <c r="AN80" s="134">
        <v>0.06</v>
      </c>
      <c r="AO80" s="134">
        <v>0.06</v>
      </c>
      <c r="AP80" s="134">
        <v>0.06</v>
      </c>
      <c r="AQ80" s="134">
        <v>0.06</v>
      </c>
      <c r="AR80" s="134">
        <v>0.06</v>
      </c>
      <c r="AS80" s="134">
        <v>0.06</v>
      </c>
      <c r="AT80" s="134">
        <v>0.01</v>
      </c>
      <c r="AU80" s="134">
        <v>0</v>
      </c>
      <c r="AV80" s="134">
        <v>2.4990000000020953</v>
      </c>
      <c r="AW80" s="134">
        <v>0</v>
      </c>
      <c r="AX80" s="134">
        <v>0</v>
      </c>
      <c r="AY80" s="134">
        <v>-6.8000008352109287E-5</v>
      </c>
      <c r="AZ80" s="134">
        <v>0</v>
      </c>
      <c r="BA80" s="134">
        <v>0.64500900000683026</v>
      </c>
      <c r="BB80" s="134">
        <v>8.6000000030500817E-2</v>
      </c>
      <c r="BC80" s="134">
        <v>0.93610000001639126</v>
      </c>
      <c r="BD80" s="134">
        <v>0.23865792713151279</v>
      </c>
      <c r="BE80" s="134">
        <v>0.17703000000000024</v>
      </c>
      <c r="BF80" s="134">
        <v>0.19800000000000006</v>
      </c>
      <c r="BG80" s="134">
        <v>0.15174200000000004</v>
      </c>
      <c r="BH80" s="134">
        <v>0</v>
      </c>
      <c r="BI80" s="134">
        <v>0</v>
      </c>
      <c r="BJ80" s="134">
        <v>-0.14862890000000004</v>
      </c>
      <c r="BK80" s="134">
        <v>0</v>
      </c>
      <c r="BL80" s="134">
        <v>0</v>
      </c>
      <c r="BM80" s="134">
        <v>0</v>
      </c>
      <c r="BN80" s="134">
        <v>0</v>
      </c>
      <c r="BO80" s="134">
        <v>0</v>
      </c>
      <c r="BP80" s="134">
        <v>0</v>
      </c>
      <c r="BQ80" s="134">
        <v>0</v>
      </c>
      <c r="BR80" s="134">
        <v>0</v>
      </c>
      <c r="BS80" s="134">
        <v>0</v>
      </c>
      <c r="BT80" s="134">
        <v>0</v>
      </c>
      <c r="BU80" s="134">
        <v>0</v>
      </c>
      <c r="BV80" s="134">
        <v>0</v>
      </c>
      <c r="BW80" s="134">
        <v>0</v>
      </c>
      <c r="BX80" s="134">
        <v>0</v>
      </c>
      <c r="BY80" s="134">
        <v>0</v>
      </c>
      <c r="BZ80" s="135">
        <v>0</v>
      </c>
    </row>
    <row r="81" spans="1:78" s="88" customFormat="1" ht="26.25" customHeight="1" x14ac:dyDescent="0.35">
      <c r="A81" s="146"/>
      <c r="B81" s="57" t="s">
        <v>186</v>
      </c>
      <c r="C81" s="147"/>
      <c r="D81" s="47">
        <f t="shared" ref="D81:BO81" si="10">SUM(D$5:D$10,D$13:D$20,D$23:D$27,D$31:D$38,D$41:D$60,D$63:D$80)</f>
        <v>471.3</v>
      </c>
      <c r="E81" s="47">
        <f t="shared" si="10"/>
        <v>597.79999999999995</v>
      </c>
      <c r="F81" s="47">
        <f t="shared" si="10"/>
        <v>610.49999999999989</v>
      </c>
      <c r="G81" s="47">
        <f t="shared" si="10"/>
        <v>642.1</v>
      </c>
      <c r="H81" s="47">
        <f t="shared" si="10"/>
        <v>775.19999999999993</v>
      </c>
      <c r="I81" s="47">
        <f t="shared" si="10"/>
        <v>816.70000000000016</v>
      </c>
      <c r="J81" s="47">
        <f t="shared" si="10"/>
        <v>839.2</v>
      </c>
      <c r="K81" s="47">
        <f t="shared" si="10"/>
        <v>942.30000000000007</v>
      </c>
      <c r="L81" s="47">
        <f t="shared" si="10"/>
        <v>980.8</v>
      </c>
      <c r="M81" s="47">
        <f t="shared" si="10"/>
        <v>1051.0999999999999</v>
      </c>
      <c r="N81" s="47">
        <f t="shared" si="10"/>
        <v>1287</v>
      </c>
      <c r="O81" s="47">
        <f t="shared" si="10"/>
        <v>1350.4</v>
      </c>
      <c r="P81" s="47">
        <f t="shared" si="10"/>
        <v>1389.8000000000002</v>
      </c>
      <c r="Q81" s="47">
        <f t="shared" si="10"/>
        <v>1553.0999999999997</v>
      </c>
      <c r="R81" s="47">
        <f t="shared" si="10"/>
        <v>1645.8000000000002</v>
      </c>
      <c r="S81" s="47">
        <f t="shared" si="10"/>
        <v>1890.6000000000001</v>
      </c>
      <c r="T81" s="47">
        <f t="shared" si="10"/>
        <v>1962.1000000000001</v>
      </c>
      <c r="U81" s="47">
        <f t="shared" si="10"/>
        <v>2322.4</v>
      </c>
      <c r="V81" s="47">
        <f t="shared" si="10"/>
        <v>2456.5</v>
      </c>
      <c r="W81" s="47">
        <f t="shared" si="10"/>
        <v>2789.5999999999995</v>
      </c>
      <c r="X81" s="47">
        <f t="shared" si="10"/>
        <v>3172.2</v>
      </c>
      <c r="Y81" s="47">
        <f t="shared" si="10"/>
        <v>3392.1</v>
      </c>
      <c r="Z81" s="47">
        <f t="shared" si="10"/>
        <v>3636.5000000000005</v>
      </c>
      <c r="AA81" s="47">
        <f t="shared" si="10"/>
        <v>4229.8</v>
      </c>
      <c r="AB81" s="47">
        <f t="shared" si="10"/>
        <v>4897.7</v>
      </c>
      <c r="AC81" s="47">
        <f t="shared" si="10"/>
        <v>5504.9989999999998</v>
      </c>
      <c r="AD81" s="47">
        <f t="shared" si="10"/>
        <v>6901.7269999999999</v>
      </c>
      <c r="AE81" s="47">
        <f t="shared" si="10"/>
        <v>9337.5789999999997</v>
      </c>
      <c r="AF81" s="47">
        <f t="shared" si="10"/>
        <v>11114.196</v>
      </c>
      <c r="AG81" s="47">
        <f t="shared" si="10"/>
        <v>13367.12</v>
      </c>
      <c r="AH81" s="47">
        <f t="shared" si="10"/>
        <v>15873</v>
      </c>
      <c r="AI81" s="47">
        <f t="shared" si="10"/>
        <v>18777.060000000001</v>
      </c>
      <c r="AJ81" s="47">
        <f t="shared" si="10"/>
        <v>22658.06</v>
      </c>
      <c r="AK81" s="47">
        <f t="shared" si="10"/>
        <v>27698.31</v>
      </c>
      <c r="AL81" s="47">
        <f t="shared" si="10"/>
        <v>31628.06</v>
      </c>
      <c r="AM81" s="47">
        <f t="shared" si="10"/>
        <v>35332.06</v>
      </c>
      <c r="AN81" s="47">
        <f t="shared" si="10"/>
        <v>38251.06</v>
      </c>
      <c r="AO81" s="47">
        <f t="shared" si="10"/>
        <v>41768.06</v>
      </c>
      <c r="AP81" s="47">
        <f t="shared" si="10"/>
        <v>44917.657999999996</v>
      </c>
      <c r="AQ81" s="47">
        <f t="shared" si="10"/>
        <v>46700.743999999992</v>
      </c>
      <c r="AR81" s="47">
        <f t="shared" si="10"/>
        <v>47317.750509999998</v>
      </c>
      <c r="AS81" s="47">
        <f t="shared" si="10"/>
        <v>50314.249480999992</v>
      </c>
      <c r="AT81" s="47">
        <f t="shared" si="10"/>
        <v>56478.799715685047</v>
      </c>
      <c r="AU81" s="47">
        <f t="shared" si="10"/>
        <v>66302.888468443314</v>
      </c>
      <c r="AV81" s="47">
        <f t="shared" si="10"/>
        <v>75257.45199999999</v>
      </c>
      <c r="AW81" s="47">
        <f t="shared" si="10"/>
        <v>82437.566000000006</v>
      </c>
      <c r="AX81" s="47">
        <f t="shared" si="10"/>
        <v>84862.667213999986</v>
      </c>
      <c r="AY81" s="47">
        <f t="shared" si="10"/>
        <v>88710.819153041331</v>
      </c>
      <c r="AZ81" s="47">
        <f t="shared" si="10"/>
        <v>92217.949756999995</v>
      </c>
      <c r="BA81" s="47">
        <f t="shared" si="10"/>
        <v>93347.393757000013</v>
      </c>
      <c r="BB81" s="47">
        <f t="shared" si="10"/>
        <v>95565.317560038413</v>
      </c>
      <c r="BC81" s="47">
        <f t="shared" si="10"/>
        <v>99048.585242467729</v>
      </c>
      <c r="BD81" s="47">
        <f t="shared" si="10"/>
        <v>101373.84078511488</v>
      </c>
      <c r="BE81" s="47">
        <f t="shared" si="10"/>
        <v>106706.03289265554</v>
      </c>
      <c r="BF81" s="47">
        <f t="shared" si="10"/>
        <v>110301.5590763475</v>
      </c>
      <c r="BG81" s="47">
        <f t="shared" si="10"/>
        <v>105790.62308501704</v>
      </c>
      <c r="BH81" s="47">
        <f t="shared" si="10"/>
        <v>111092.52413748042</v>
      </c>
      <c r="BI81" s="47">
        <f t="shared" si="10"/>
        <v>115802.99954677367</v>
      </c>
      <c r="BJ81" s="47">
        <f t="shared" si="10"/>
        <v>119213.89655344037</v>
      </c>
      <c r="BK81" s="47">
        <f t="shared" si="10"/>
        <v>126242.20586285737</v>
      </c>
      <c r="BL81" s="47">
        <f t="shared" si="10"/>
        <v>135757.16542445365</v>
      </c>
      <c r="BM81" s="47">
        <f t="shared" si="10"/>
        <v>148004.00969052216</v>
      </c>
      <c r="BN81" s="47">
        <f t="shared" si="10"/>
        <v>153361.5551698035</v>
      </c>
      <c r="BO81" s="47">
        <f t="shared" si="10"/>
        <v>158960.44687856638</v>
      </c>
      <c r="BP81" s="47">
        <f t="shared" ref="BP81" si="11">SUM(BP$5:BP$10,BP$13:BP$20,BP$23:BP$27,BP$31:BP$38,BP$41:BP$60,BP$63:BP$80)</f>
        <v>166552.67893256198</v>
      </c>
      <c r="BQ81" s="47">
        <f t="shared" ref="BQ81:BZ81" si="12">SUM(BQ$5:BQ$10,BQ$13:BQ$20,BQ$23:BQ$27,BQ$31:BQ$38,BQ$41:BQ$60,BQ$63:BQ$70,BQ73,BQ$76:BQ$80)</f>
        <v>164132.18598876672</v>
      </c>
      <c r="BR81" s="47">
        <f t="shared" si="12"/>
        <v>168287.22403787507</v>
      </c>
      <c r="BS81" s="47">
        <f t="shared" si="12"/>
        <v>171804.11011908995</v>
      </c>
      <c r="BT81" s="47">
        <f t="shared" si="12"/>
        <v>173899.8166985233</v>
      </c>
      <c r="BU81" s="47">
        <f t="shared" si="12"/>
        <v>177250.2996396852</v>
      </c>
      <c r="BV81" s="47">
        <f t="shared" si="12"/>
        <v>181801.78314448267</v>
      </c>
      <c r="BW81" s="47">
        <f t="shared" si="12"/>
        <v>185707.58913127036</v>
      </c>
      <c r="BX81" s="47">
        <f t="shared" si="12"/>
        <v>188065.35966605804</v>
      </c>
      <c r="BY81" s="47">
        <f t="shared" si="12"/>
        <v>194529.73839874298</v>
      </c>
      <c r="BZ81" s="48">
        <f t="shared" si="12"/>
        <v>202005.53237641652</v>
      </c>
    </row>
    <row r="82" spans="1:78" ht="26.25" customHeight="1" x14ac:dyDescent="0.35">
      <c r="A82" s="132"/>
      <c r="B82" s="142" t="s">
        <v>187</v>
      </c>
      <c r="C82" s="138"/>
      <c r="D82" s="148">
        <f t="shared" ref="D82:BO82" si="13">SUMIF($C$5:$C$80,"(C)",D$5:D$80)</f>
        <v>250.8</v>
      </c>
      <c r="E82" s="148">
        <f t="shared" si="13"/>
        <v>354.9</v>
      </c>
      <c r="F82" s="148">
        <f t="shared" si="13"/>
        <v>355.9</v>
      </c>
      <c r="G82" s="148">
        <f t="shared" si="13"/>
        <v>377.3</v>
      </c>
      <c r="H82" s="148">
        <f t="shared" si="13"/>
        <v>449.5</v>
      </c>
      <c r="I82" s="148">
        <f t="shared" si="13"/>
        <v>471.7</v>
      </c>
      <c r="J82" s="148">
        <f t="shared" si="13"/>
        <v>480.3</v>
      </c>
      <c r="K82" s="148">
        <f t="shared" si="13"/>
        <v>583.5</v>
      </c>
      <c r="L82" s="148">
        <f t="shared" si="13"/>
        <v>603.69999999999993</v>
      </c>
      <c r="M82" s="148">
        <f t="shared" si="13"/>
        <v>662.69999999999993</v>
      </c>
      <c r="N82" s="148">
        <f t="shared" si="13"/>
        <v>857.8</v>
      </c>
      <c r="O82" s="148">
        <f t="shared" si="13"/>
        <v>891</v>
      </c>
      <c r="P82" s="148">
        <f t="shared" si="13"/>
        <v>907.6</v>
      </c>
      <c r="Q82" s="148">
        <f t="shared" si="13"/>
        <v>1054.8</v>
      </c>
      <c r="R82" s="148">
        <f t="shared" si="13"/>
        <v>1117.0999999999999</v>
      </c>
      <c r="S82" s="148">
        <f t="shared" si="13"/>
        <v>1313.7999999999997</v>
      </c>
      <c r="T82" s="148">
        <f t="shared" si="13"/>
        <v>1368.5</v>
      </c>
      <c r="U82" s="148">
        <f t="shared" si="13"/>
        <v>1671.5</v>
      </c>
      <c r="V82" s="148">
        <f t="shared" si="13"/>
        <v>1752.6999999999998</v>
      </c>
      <c r="W82" s="148">
        <f t="shared" si="13"/>
        <v>1977.2</v>
      </c>
      <c r="X82" s="148">
        <f t="shared" si="13"/>
        <v>2169</v>
      </c>
      <c r="Y82" s="148">
        <f t="shared" si="13"/>
        <v>2298.7000000000003</v>
      </c>
      <c r="Z82" s="148">
        <f t="shared" si="13"/>
        <v>2521.6</v>
      </c>
      <c r="AA82" s="148">
        <f t="shared" si="13"/>
        <v>2950.6</v>
      </c>
      <c r="AB82" s="148">
        <f t="shared" si="13"/>
        <v>3340.2999999999997</v>
      </c>
      <c r="AC82" s="148">
        <f t="shared" si="13"/>
        <v>3852.5990000000002</v>
      </c>
      <c r="AD82" s="148">
        <f t="shared" si="13"/>
        <v>4918.3270000000002</v>
      </c>
      <c r="AE82" s="148">
        <f t="shared" si="13"/>
        <v>6583.9790000000003</v>
      </c>
      <c r="AF82" s="148">
        <f t="shared" si="13"/>
        <v>7801.2960000000003</v>
      </c>
      <c r="AG82" s="148">
        <f t="shared" si="13"/>
        <v>9082.32</v>
      </c>
      <c r="AH82" s="148">
        <f t="shared" si="13"/>
        <v>10460</v>
      </c>
      <c r="AI82" s="148">
        <f t="shared" si="13"/>
        <v>11937</v>
      </c>
      <c r="AJ82" s="148">
        <f t="shared" si="13"/>
        <v>14529</v>
      </c>
      <c r="AK82" s="148">
        <f t="shared" si="13"/>
        <v>16863</v>
      </c>
      <c r="AL82" s="148">
        <f t="shared" si="13"/>
        <v>18210</v>
      </c>
      <c r="AM82" s="148">
        <f t="shared" si="13"/>
        <v>19798</v>
      </c>
      <c r="AN82" s="148">
        <f t="shared" si="13"/>
        <v>20863</v>
      </c>
      <c r="AO82" s="148">
        <f t="shared" si="13"/>
        <v>22448</v>
      </c>
      <c r="AP82" s="148">
        <f t="shared" si="13"/>
        <v>24257.598000000002</v>
      </c>
      <c r="AQ82" s="148">
        <f t="shared" si="13"/>
        <v>25406.486000000001</v>
      </c>
      <c r="AR82" s="148">
        <f t="shared" si="13"/>
        <v>26034.205999999998</v>
      </c>
      <c r="AS82" s="148">
        <f t="shared" si="13"/>
        <v>27702.068000000003</v>
      </c>
      <c r="AT82" s="148">
        <f t="shared" si="13"/>
        <v>30508.146000000001</v>
      </c>
      <c r="AU82" s="148">
        <f t="shared" si="13"/>
        <v>35252.114000000001</v>
      </c>
      <c r="AV82" s="148">
        <f t="shared" si="13"/>
        <v>37320.296999999999</v>
      </c>
      <c r="AW82" s="148">
        <f t="shared" si="13"/>
        <v>39538.795000000006</v>
      </c>
      <c r="AX82" s="148">
        <f t="shared" si="13"/>
        <v>39824.572</v>
      </c>
      <c r="AY82" s="148">
        <f t="shared" si="13"/>
        <v>40701.778000000006</v>
      </c>
      <c r="AZ82" s="148">
        <f t="shared" si="13"/>
        <v>42158.667000000001</v>
      </c>
      <c r="BA82" s="148">
        <f t="shared" si="13"/>
        <v>43119.707999999999</v>
      </c>
      <c r="BB82" s="148">
        <f t="shared" si="13"/>
        <v>45018.209000000003</v>
      </c>
      <c r="BC82" s="148">
        <f t="shared" si="13"/>
        <v>46884.317999999999</v>
      </c>
      <c r="BD82" s="148">
        <f t="shared" si="13"/>
        <v>47796.771000000001</v>
      </c>
      <c r="BE82" s="148">
        <f t="shared" si="13"/>
        <v>51093.595998929333</v>
      </c>
      <c r="BF82" s="148">
        <f t="shared" si="13"/>
        <v>53686.5287096147</v>
      </c>
      <c r="BG82" s="148">
        <f t="shared" si="13"/>
        <v>56079.337540435692</v>
      </c>
      <c r="BH82" s="148">
        <f t="shared" si="13"/>
        <v>58408.538999999997</v>
      </c>
      <c r="BI82" s="148">
        <f t="shared" si="13"/>
        <v>60914.807692682669</v>
      </c>
      <c r="BJ82" s="148">
        <f t="shared" si="13"/>
        <v>63129.216045855108</v>
      </c>
      <c r="BK82" s="148">
        <f t="shared" si="13"/>
        <v>67411.978362963171</v>
      </c>
      <c r="BL82" s="148">
        <f t="shared" si="13"/>
        <v>72671.184816889407</v>
      </c>
      <c r="BM82" s="148">
        <f t="shared" si="13"/>
        <v>77814.820358342375</v>
      </c>
      <c r="BN82" s="148">
        <f t="shared" si="13"/>
        <v>80345.367492594727</v>
      </c>
      <c r="BO82" s="148">
        <f t="shared" si="13"/>
        <v>84501.883808506493</v>
      </c>
      <c r="BP82" s="148">
        <f t="shared" ref="BP82:BZ82" si="14">SUMIF($C$5:$C$80,"(C)",BP$5:BP$80)</f>
        <v>89391.276039061704</v>
      </c>
      <c r="BQ82" s="148">
        <f t="shared" si="14"/>
        <v>91660.368819799987</v>
      </c>
      <c r="BR82" s="148">
        <f t="shared" si="14"/>
        <v>94520.993083800029</v>
      </c>
      <c r="BS82" s="148">
        <f t="shared" si="14"/>
        <v>97596.057103989995</v>
      </c>
      <c r="BT82" s="148">
        <f t="shared" si="14"/>
        <v>99942.644721931982</v>
      </c>
      <c r="BU82" s="148">
        <f t="shared" si="14"/>
        <v>102165.12354262581</v>
      </c>
      <c r="BV82" s="148">
        <f t="shared" si="14"/>
        <v>105009.0653535333</v>
      </c>
      <c r="BW82" s="148">
        <f t="shared" si="14"/>
        <v>107341.42281354067</v>
      </c>
      <c r="BX82" s="148">
        <f t="shared" si="14"/>
        <v>109257.00086887833</v>
      </c>
      <c r="BY82" s="148">
        <f t="shared" si="14"/>
        <v>113654.11484078321</v>
      </c>
      <c r="BZ82" s="149">
        <f t="shared" si="14"/>
        <v>118812.76852271905</v>
      </c>
    </row>
    <row r="83" spans="1:78" s="51" customFormat="1" x14ac:dyDescent="0.35">
      <c r="A83" s="132"/>
      <c r="B83" s="142" t="s">
        <v>188</v>
      </c>
      <c r="C83" s="138"/>
      <c r="D83" s="148">
        <f t="shared" ref="D83:BO83" si="15">SUMIF($C$5:$C$80,"(IR)",D$5:D$80)</f>
        <v>62.5</v>
      </c>
      <c r="E83" s="148">
        <f t="shared" si="15"/>
        <v>75.2</v>
      </c>
      <c r="F83" s="148">
        <f t="shared" si="15"/>
        <v>84.5</v>
      </c>
      <c r="G83" s="148">
        <f t="shared" si="15"/>
        <v>94.6</v>
      </c>
      <c r="H83" s="148">
        <f t="shared" si="15"/>
        <v>118.6</v>
      </c>
      <c r="I83" s="148">
        <f t="shared" si="15"/>
        <v>120.3</v>
      </c>
      <c r="J83" s="148">
        <f t="shared" si="15"/>
        <v>125.4</v>
      </c>
      <c r="K83" s="148">
        <f t="shared" si="15"/>
        <v>114.1</v>
      </c>
      <c r="L83" s="148">
        <f t="shared" si="15"/>
        <v>121.3</v>
      </c>
      <c r="M83" s="148">
        <f t="shared" si="15"/>
        <v>119.6</v>
      </c>
      <c r="N83" s="148">
        <f t="shared" si="15"/>
        <v>131.80000000000001</v>
      </c>
      <c r="O83" s="148">
        <f t="shared" si="15"/>
        <v>158.5</v>
      </c>
      <c r="P83" s="148">
        <f t="shared" si="15"/>
        <v>179.5</v>
      </c>
      <c r="Q83" s="148">
        <f t="shared" si="15"/>
        <v>171.1</v>
      </c>
      <c r="R83" s="148">
        <f t="shared" si="15"/>
        <v>199.8</v>
      </c>
      <c r="S83" s="148">
        <f t="shared" si="15"/>
        <v>217.4</v>
      </c>
      <c r="T83" s="148">
        <f t="shared" si="15"/>
        <v>223.3</v>
      </c>
      <c r="U83" s="148">
        <f t="shared" si="15"/>
        <v>245.9</v>
      </c>
      <c r="V83" s="148">
        <f t="shared" si="15"/>
        <v>297.5</v>
      </c>
      <c r="W83" s="148">
        <f t="shared" si="15"/>
        <v>385.7</v>
      </c>
      <c r="X83" s="148">
        <f t="shared" si="15"/>
        <v>428.9</v>
      </c>
      <c r="Y83" s="148">
        <f t="shared" si="15"/>
        <v>470.7</v>
      </c>
      <c r="Z83" s="148">
        <f t="shared" si="15"/>
        <v>563.79999999999995</v>
      </c>
      <c r="AA83" s="148">
        <f t="shared" si="15"/>
        <v>686.1</v>
      </c>
      <c r="AB83" s="148">
        <f t="shared" si="15"/>
        <v>845.3</v>
      </c>
      <c r="AC83" s="148">
        <f t="shared" si="15"/>
        <v>974.30000000000007</v>
      </c>
      <c r="AD83" s="148">
        <f t="shared" si="15"/>
        <v>1208.2</v>
      </c>
      <c r="AE83" s="148">
        <f t="shared" si="15"/>
        <v>1651.1</v>
      </c>
      <c r="AF83" s="148">
        <f t="shared" si="15"/>
        <v>2081.9</v>
      </c>
      <c r="AG83" s="148">
        <f t="shared" si="15"/>
        <v>2509.3000000000002</v>
      </c>
      <c r="AH83" s="148">
        <f t="shared" si="15"/>
        <v>2692</v>
      </c>
      <c r="AI83" s="148">
        <f t="shared" si="15"/>
        <v>2940</v>
      </c>
      <c r="AJ83" s="148">
        <f t="shared" si="15"/>
        <v>3830</v>
      </c>
      <c r="AK83" s="148">
        <f t="shared" si="15"/>
        <v>5857.25</v>
      </c>
      <c r="AL83" s="148">
        <f t="shared" si="15"/>
        <v>7917</v>
      </c>
      <c r="AM83" s="148">
        <f t="shared" si="15"/>
        <v>9449</v>
      </c>
      <c r="AN83" s="148">
        <f t="shared" si="15"/>
        <v>10783</v>
      </c>
      <c r="AO83" s="148">
        <f t="shared" si="15"/>
        <v>12232</v>
      </c>
      <c r="AP83" s="148">
        <f t="shared" si="15"/>
        <v>13176</v>
      </c>
      <c r="AQ83" s="148">
        <f t="shared" si="15"/>
        <v>13401.69</v>
      </c>
      <c r="AR83" s="148">
        <f t="shared" si="15"/>
        <v>13251.99351</v>
      </c>
      <c r="AS83" s="148">
        <f t="shared" si="15"/>
        <v>14200.272480999998</v>
      </c>
      <c r="AT83" s="148">
        <f t="shared" si="15"/>
        <v>16797.837000000003</v>
      </c>
      <c r="AU83" s="148">
        <f t="shared" si="15"/>
        <v>20295.427899511735</v>
      </c>
      <c r="AV83" s="148">
        <f t="shared" si="15"/>
        <v>25526.476000000002</v>
      </c>
      <c r="AW83" s="148">
        <f t="shared" si="15"/>
        <v>28829.948</v>
      </c>
      <c r="AX83" s="148">
        <f t="shared" si="15"/>
        <v>30339.205213999998</v>
      </c>
      <c r="AY83" s="148">
        <f t="shared" si="15"/>
        <v>31886.693626000004</v>
      </c>
      <c r="AZ83" s="148">
        <f t="shared" si="15"/>
        <v>32437.416757000003</v>
      </c>
      <c r="BA83" s="148">
        <f t="shared" si="15"/>
        <v>31640.413747999999</v>
      </c>
      <c r="BB83" s="148">
        <f t="shared" si="15"/>
        <v>31212.963835000002</v>
      </c>
      <c r="BC83" s="148">
        <f t="shared" si="15"/>
        <v>30726.584142467687</v>
      </c>
      <c r="BD83" s="148">
        <f t="shared" si="15"/>
        <v>29666.571453818167</v>
      </c>
      <c r="BE83" s="148">
        <f t="shared" si="15"/>
        <v>30917.267665810108</v>
      </c>
      <c r="BF83" s="148">
        <f t="shared" si="15"/>
        <v>32294.613805777575</v>
      </c>
      <c r="BG83" s="148">
        <f t="shared" si="15"/>
        <v>33353.048856553258</v>
      </c>
      <c r="BH83" s="148">
        <f t="shared" si="15"/>
        <v>35027.99404848041</v>
      </c>
      <c r="BI83" s="148">
        <f t="shared" si="15"/>
        <v>35716.781529642009</v>
      </c>
      <c r="BJ83" s="148">
        <f t="shared" si="15"/>
        <v>37172.236532855473</v>
      </c>
      <c r="BK83" s="148">
        <f t="shared" si="15"/>
        <v>38696.081911583096</v>
      </c>
      <c r="BL83" s="148">
        <f t="shared" si="15"/>
        <v>40966.842600689997</v>
      </c>
      <c r="BM83" s="148">
        <f t="shared" si="15"/>
        <v>46695.822820729991</v>
      </c>
      <c r="BN83" s="148">
        <f t="shared" si="15"/>
        <v>48764.863047781706</v>
      </c>
      <c r="BO83" s="148">
        <f t="shared" si="15"/>
        <v>49940.019439679818</v>
      </c>
      <c r="BP83" s="148">
        <f t="shared" ref="BP83:BZ83" si="16">SUMIF($C$5:$C$80,"(IR)",BP$5:BP$80)</f>
        <v>51405.957286050005</v>
      </c>
      <c r="BQ83" s="148">
        <f t="shared" si="16"/>
        <v>46170.925824626167</v>
      </c>
      <c r="BR83" s="148">
        <f t="shared" si="16"/>
        <v>45840.720174789989</v>
      </c>
      <c r="BS83" s="148">
        <f t="shared" si="16"/>
        <v>45408.07925943</v>
      </c>
      <c r="BT83" s="148">
        <f t="shared" si="16"/>
        <v>44931.255384689997</v>
      </c>
      <c r="BU83" s="148">
        <f t="shared" si="16"/>
        <v>45110.336759013022</v>
      </c>
      <c r="BV83" s="148">
        <f t="shared" si="16"/>
        <v>44798.088951473452</v>
      </c>
      <c r="BW83" s="148">
        <f t="shared" si="16"/>
        <v>44474.22586044432</v>
      </c>
      <c r="BX83" s="148">
        <f t="shared" si="16"/>
        <v>44293.963691921846</v>
      </c>
      <c r="BY83" s="148">
        <f t="shared" si="16"/>
        <v>45002.911374223368</v>
      </c>
      <c r="BZ83" s="149">
        <f t="shared" si="16"/>
        <v>45807.006967135421</v>
      </c>
    </row>
    <row r="84" spans="1:78" x14ac:dyDescent="0.35">
      <c r="A84" s="132"/>
      <c r="B84" s="142" t="s">
        <v>189</v>
      </c>
      <c r="C84" s="138"/>
      <c r="D84" s="148">
        <f t="shared" ref="D84:BO84" si="17">SUMIF($C$5:$C$80,"(NC / NIR)",D$5:D$80)</f>
        <v>158</v>
      </c>
      <c r="E84" s="148">
        <f t="shared" si="17"/>
        <v>167.7</v>
      </c>
      <c r="F84" s="148">
        <f t="shared" si="17"/>
        <v>170.1</v>
      </c>
      <c r="G84" s="148">
        <f t="shared" si="17"/>
        <v>170.2</v>
      </c>
      <c r="H84" s="148">
        <f t="shared" si="17"/>
        <v>207.1</v>
      </c>
      <c r="I84" s="148">
        <f t="shared" si="17"/>
        <v>224.7</v>
      </c>
      <c r="J84" s="148">
        <f t="shared" si="17"/>
        <v>233.5</v>
      </c>
      <c r="K84" s="148">
        <f t="shared" si="17"/>
        <v>244.7</v>
      </c>
      <c r="L84" s="148">
        <f t="shared" si="17"/>
        <v>255.8</v>
      </c>
      <c r="M84" s="148">
        <f t="shared" si="17"/>
        <v>268.8</v>
      </c>
      <c r="N84" s="148">
        <f t="shared" si="17"/>
        <v>297.39999999999998</v>
      </c>
      <c r="O84" s="148">
        <f t="shared" si="17"/>
        <v>300.90000000000003</v>
      </c>
      <c r="P84" s="148">
        <f t="shared" si="17"/>
        <v>302.70000000000005</v>
      </c>
      <c r="Q84" s="148">
        <f t="shared" si="17"/>
        <v>327.2</v>
      </c>
      <c r="R84" s="148">
        <f t="shared" si="17"/>
        <v>328.90000000000003</v>
      </c>
      <c r="S84" s="148">
        <f t="shared" si="17"/>
        <v>359.40000000000003</v>
      </c>
      <c r="T84" s="148">
        <f t="shared" si="17"/>
        <v>370.3</v>
      </c>
      <c r="U84" s="148">
        <f t="shared" si="17"/>
        <v>405.00000000000006</v>
      </c>
      <c r="V84" s="148">
        <f t="shared" si="17"/>
        <v>406.3</v>
      </c>
      <c r="W84" s="148">
        <f t="shared" si="17"/>
        <v>426.7</v>
      </c>
      <c r="X84" s="148">
        <f t="shared" si="17"/>
        <v>574.29999999999995</v>
      </c>
      <c r="Y84" s="148">
        <f t="shared" si="17"/>
        <v>622.69999999999993</v>
      </c>
      <c r="Z84" s="148">
        <f t="shared" si="17"/>
        <v>551.09999999999991</v>
      </c>
      <c r="AA84" s="148">
        <f t="shared" si="17"/>
        <v>593.09999999999991</v>
      </c>
      <c r="AB84" s="148">
        <f t="shared" si="17"/>
        <v>712.09999999999991</v>
      </c>
      <c r="AC84" s="148">
        <f t="shared" si="17"/>
        <v>678.1</v>
      </c>
      <c r="AD84" s="148">
        <f t="shared" si="17"/>
        <v>775.19999999999993</v>
      </c>
      <c r="AE84" s="148">
        <f t="shared" si="17"/>
        <v>1102.5</v>
      </c>
      <c r="AF84" s="148">
        <f t="shared" si="17"/>
        <v>1231</v>
      </c>
      <c r="AG84" s="148">
        <f t="shared" si="17"/>
        <v>1775.5</v>
      </c>
      <c r="AH84" s="148">
        <f t="shared" si="17"/>
        <v>2721</v>
      </c>
      <c r="AI84" s="148">
        <f t="shared" si="17"/>
        <v>3900.06</v>
      </c>
      <c r="AJ84" s="148">
        <f t="shared" si="17"/>
        <v>4299.0600000000004</v>
      </c>
      <c r="AK84" s="148">
        <f t="shared" si="17"/>
        <v>4978.0600000000004</v>
      </c>
      <c r="AL84" s="148">
        <f t="shared" si="17"/>
        <v>5501.06</v>
      </c>
      <c r="AM84" s="148">
        <f t="shared" si="17"/>
        <v>6085.06</v>
      </c>
      <c r="AN84" s="148">
        <f t="shared" si="17"/>
        <v>6605.06</v>
      </c>
      <c r="AO84" s="148">
        <f t="shared" si="17"/>
        <v>7088.06</v>
      </c>
      <c r="AP84" s="148">
        <f t="shared" si="17"/>
        <v>7484.06</v>
      </c>
      <c r="AQ84" s="148">
        <f t="shared" si="17"/>
        <v>7892.5680000000002</v>
      </c>
      <c r="AR84" s="148">
        <f t="shared" si="17"/>
        <v>8031.5510000000013</v>
      </c>
      <c r="AS84" s="148">
        <f t="shared" si="17"/>
        <v>8411.9089999999997</v>
      </c>
      <c r="AT84" s="148">
        <f t="shared" si="17"/>
        <v>9172.8167156850413</v>
      </c>
      <c r="AU84" s="148">
        <f t="shared" si="17"/>
        <v>10755.346568931576</v>
      </c>
      <c r="AV84" s="148">
        <f t="shared" si="17"/>
        <v>12410.679000000002</v>
      </c>
      <c r="AW84" s="148">
        <f t="shared" si="17"/>
        <v>14068.823</v>
      </c>
      <c r="AX84" s="148">
        <f t="shared" si="17"/>
        <v>14698.89</v>
      </c>
      <c r="AY84" s="148">
        <f t="shared" si="17"/>
        <v>16122.347527041316</v>
      </c>
      <c r="AZ84" s="148">
        <f t="shared" si="17"/>
        <v>17621.866000000002</v>
      </c>
      <c r="BA84" s="148">
        <f t="shared" si="17"/>
        <v>18587.272009000004</v>
      </c>
      <c r="BB84" s="148">
        <f t="shared" si="17"/>
        <v>19334.144725038434</v>
      </c>
      <c r="BC84" s="148">
        <f t="shared" si="17"/>
        <v>21437.683100000017</v>
      </c>
      <c r="BD84" s="148">
        <f t="shared" si="17"/>
        <v>23910.498331296749</v>
      </c>
      <c r="BE84" s="148">
        <f t="shared" si="17"/>
        <v>24695.169227916085</v>
      </c>
      <c r="BF84" s="148">
        <f t="shared" si="17"/>
        <v>24320.416560955215</v>
      </c>
      <c r="BG84" s="148">
        <f t="shared" si="17"/>
        <v>16358.236688028088</v>
      </c>
      <c r="BH84" s="148">
        <f t="shared" si="17"/>
        <v>17655.991088999999</v>
      </c>
      <c r="BI84" s="148">
        <f t="shared" si="17"/>
        <v>19171.410324449</v>
      </c>
      <c r="BJ84" s="148">
        <f t="shared" si="17"/>
        <v>18912.443974729798</v>
      </c>
      <c r="BK84" s="148">
        <f t="shared" si="17"/>
        <v>20134.145588311134</v>
      </c>
      <c r="BL84" s="148">
        <f t="shared" si="17"/>
        <v>22119.138006874229</v>
      </c>
      <c r="BM84" s="148">
        <f t="shared" si="17"/>
        <v>23493.366511449778</v>
      </c>
      <c r="BN84" s="148">
        <f t="shared" si="17"/>
        <v>24251.324629427094</v>
      </c>
      <c r="BO84" s="148">
        <f t="shared" si="17"/>
        <v>24518.543630379987</v>
      </c>
      <c r="BP84" s="148">
        <f t="shared" ref="BP84:BZ84" si="18">SUMIF($C$5:$C$80,"(NC / NIR)",BP$5:BP$80)</f>
        <v>25755.445607450234</v>
      </c>
      <c r="BQ84" s="148">
        <f t="shared" si="18"/>
        <v>26300.891344340587</v>
      </c>
      <c r="BR84" s="148">
        <f t="shared" si="18"/>
        <v>27925.510779285047</v>
      </c>
      <c r="BS84" s="148">
        <f t="shared" si="18"/>
        <v>28799.973755669991</v>
      </c>
      <c r="BT84" s="148">
        <f t="shared" si="18"/>
        <v>29025.916591901259</v>
      </c>
      <c r="BU84" s="148">
        <f t="shared" si="18"/>
        <v>29974.839338046342</v>
      </c>
      <c r="BV84" s="148">
        <f t="shared" si="18"/>
        <v>31994.628839475907</v>
      </c>
      <c r="BW84" s="148">
        <f t="shared" si="18"/>
        <v>33891.940457285367</v>
      </c>
      <c r="BX84" s="148">
        <f t="shared" si="18"/>
        <v>34514.395105257841</v>
      </c>
      <c r="BY84" s="148">
        <f t="shared" si="18"/>
        <v>35872.71218373641</v>
      </c>
      <c r="BZ84" s="149">
        <f t="shared" si="18"/>
        <v>37385.756886562071</v>
      </c>
    </row>
    <row r="85" spans="1:78" ht="16" thickBot="1" x14ac:dyDescent="0.4">
      <c r="A85" s="132"/>
      <c r="B85" s="98"/>
      <c r="C85" s="150"/>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51"/>
      <c r="BT85" s="103"/>
      <c r="BU85" s="103"/>
      <c r="BV85" s="103"/>
      <c r="BW85" s="103"/>
      <c r="BX85" s="103"/>
      <c r="BY85" s="103"/>
      <c r="BZ85" s="104"/>
    </row>
    <row r="86" spans="1:78" s="88" customFormat="1" ht="26.25" customHeight="1" x14ac:dyDescent="0.35">
      <c r="A86" s="146"/>
      <c r="B86" s="57" t="s">
        <v>190</v>
      </c>
      <c r="C86" s="152"/>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f t="shared" ref="AH86:BX86" si="19">AH81-AH92-AH91</f>
        <v>15873</v>
      </c>
      <c r="AI86" s="47">
        <f t="shared" si="19"/>
        <v>18777.060000000001</v>
      </c>
      <c r="AJ86" s="47">
        <f t="shared" si="19"/>
        <v>22658.06</v>
      </c>
      <c r="AK86" s="47">
        <f t="shared" si="19"/>
        <v>27698.31</v>
      </c>
      <c r="AL86" s="47">
        <f t="shared" si="19"/>
        <v>31628.06</v>
      </c>
      <c r="AM86" s="47">
        <f t="shared" si="19"/>
        <v>35332.06</v>
      </c>
      <c r="AN86" s="47">
        <f t="shared" si="19"/>
        <v>38251.06</v>
      </c>
      <c r="AO86" s="47">
        <f t="shared" si="19"/>
        <v>41768.06</v>
      </c>
      <c r="AP86" s="47">
        <f t="shared" si="19"/>
        <v>44917.657999999996</v>
      </c>
      <c r="AQ86" s="47">
        <f t="shared" si="19"/>
        <v>46700.743999999992</v>
      </c>
      <c r="AR86" s="47">
        <f t="shared" si="19"/>
        <v>47317.750509999998</v>
      </c>
      <c r="AS86" s="47">
        <f t="shared" si="19"/>
        <v>50314.249480999992</v>
      </c>
      <c r="AT86" s="47">
        <f t="shared" si="19"/>
        <v>56478.799715685047</v>
      </c>
      <c r="AU86" s="47">
        <f t="shared" si="19"/>
        <v>62322.729468443315</v>
      </c>
      <c r="AV86" s="47">
        <f t="shared" si="19"/>
        <v>70755.02399999999</v>
      </c>
      <c r="AW86" s="47">
        <f t="shared" si="19"/>
        <v>77496.391000000003</v>
      </c>
      <c r="AX86" s="47">
        <f t="shared" si="19"/>
        <v>79687.214811775179</v>
      </c>
      <c r="AY86" s="47">
        <f t="shared" si="19"/>
        <v>83295.498265097471</v>
      </c>
      <c r="AZ86" s="47">
        <f t="shared" si="19"/>
        <v>86670.61694808054</v>
      </c>
      <c r="BA86" s="47">
        <f t="shared" si="19"/>
        <v>87921.907053839444</v>
      </c>
      <c r="BB86" s="47">
        <f t="shared" si="19"/>
        <v>90240.256998922923</v>
      </c>
      <c r="BC86" s="47">
        <f t="shared" si="19"/>
        <v>93735.885396197482</v>
      </c>
      <c r="BD86" s="47">
        <f t="shared" si="19"/>
        <v>96103.813251609536</v>
      </c>
      <c r="BE86" s="47">
        <f t="shared" si="19"/>
        <v>101421.94498452761</v>
      </c>
      <c r="BF86" s="47">
        <f t="shared" si="19"/>
        <v>105008.65943055355</v>
      </c>
      <c r="BG86" s="47">
        <f t="shared" si="19"/>
        <v>100707.9902380038</v>
      </c>
      <c r="BH86" s="47">
        <f t="shared" si="19"/>
        <v>110609.67231451007</v>
      </c>
      <c r="BI86" s="47">
        <f t="shared" si="19"/>
        <v>115248.99222777368</v>
      </c>
      <c r="BJ86" s="47">
        <f t="shared" si="19"/>
        <v>118700.44661544036</v>
      </c>
      <c r="BK86" s="47">
        <f t="shared" si="19"/>
        <v>125762.24805370739</v>
      </c>
      <c r="BL86" s="47">
        <f t="shared" si="19"/>
        <v>134899.92521352365</v>
      </c>
      <c r="BM86" s="47">
        <f t="shared" si="19"/>
        <v>147082.31990482216</v>
      </c>
      <c r="BN86" s="47">
        <f t="shared" si="19"/>
        <v>152390.4227525935</v>
      </c>
      <c r="BO86" s="47">
        <f t="shared" si="19"/>
        <v>157984.53674152636</v>
      </c>
      <c r="BP86" s="47">
        <f t="shared" si="19"/>
        <v>165542.36347189173</v>
      </c>
      <c r="BQ86" s="47">
        <f t="shared" si="19"/>
        <v>163144.49412239672</v>
      </c>
      <c r="BR86" s="47">
        <f t="shared" si="19"/>
        <v>167043.77629927508</v>
      </c>
      <c r="BS86" s="47">
        <f t="shared" si="19"/>
        <v>170816.87161241996</v>
      </c>
      <c r="BT86" s="47">
        <f t="shared" si="19"/>
        <v>173007.79510229963</v>
      </c>
      <c r="BU86" s="47">
        <f t="shared" si="19"/>
        <v>176344.34914438645</v>
      </c>
      <c r="BV86" s="47">
        <f t="shared" si="19"/>
        <v>180903.00625476136</v>
      </c>
      <c r="BW86" s="47">
        <f t="shared" si="19"/>
        <v>184819.27697211411</v>
      </c>
      <c r="BX86" s="47">
        <f t="shared" si="19"/>
        <v>187186.74427834075</v>
      </c>
      <c r="BY86" s="47">
        <f>BY81-BY92-BY91</f>
        <v>193632.10632469994</v>
      </c>
      <c r="BZ86" s="48">
        <f>BZ81-BZ92-BZ91</f>
        <v>201087.62245305011</v>
      </c>
    </row>
    <row r="87" spans="1:78" s="88" customFormat="1" ht="16.5" customHeight="1" x14ac:dyDescent="0.35">
      <c r="A87" s="146"/>
      <c r="B87" s="61" t="s">
        <v>191</v>
      </c>
      <c r="C87" s="152"/>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f>SUM(BL88:BL89)</f>
        <v>129920.26803563943</v>
      </c>
      <c r="BM87" s="47">
        <f t="shared" ref="BM87:BX87" si="20">SUM(BM88:BM89)</f>
        <v>141565.79041510238</v>
      </c>
      <c r="BN87" s="47">
        <f t="shared" si="20"/>
        <v>146614.23000878462</v>
      </c>
      <c r="BO87" s="47">
        <f t="shared" si="20"/>
        <v>152352.29045799637</v>
      </c>
      <c r="BP87" s="47">
        <f t="shared" si="20"/>
        <v>159937.53838189173</v>
      </c>
      <c r="BQ87" s="47">
        <f t="shared" si="20"/>
        <v>162529.31579557672</v>
      </c>
      <c r="BR87" s="47">
        <f t="shared" si="20"/>
        <v>166431.83700227508</v>
      </c>
      <c r="BS87" s="47">
        <f t="shared" si="20"/>
        <v>170195.12183131994</v>
      </c>
      <c r="BT87" s="47">
        <f t="shared" si="20"/>
        <v>172380.24410229962</v>
      </c>
      <c r="BU87" s="47">
        <f t="shared" si="20"/>
        <v>175689.34914438645</v>
      </c>
      <c r="BV87" s="47">
        <f t="shared" si="20"/>
        <v>180435.00625476136</v>
      </c>
      <c r="BW87" s="47">
        <f t="shared" si="20"/>
        <v>184572.27697211411</v>
      </c>
      <c r="BX87" s="47">
        <f t="shared" si="20"/>
        <v>187186.74427834075</v>
      </c>
      <c r="BY87" s="47">
        <f>SUM(BY88:BY89)</f>
        <v>193632.10632469994</v>
      </c>
      <c r="BZ87" s="48">
        <f>SUM(BZ88:BZ89)</f>
        <v>201087.62245305011</v>
      </c>
    </row>
    <row r="88" spans="1:78" x14ac:dyDescent="0.35">
      <c r="A88" s="132"/>
      <c r="B88" s="61" t="s">
        <v>192</v>
      </c>
      <c r="C88" s="13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f t="shared" ref="BL88:BX88" si="21">BL86-BL89-BL90</f>
        <v>63855.825120598129</v>
      </c>
      <c r="BM88" s="53">
        <f t="shared" si="21"/>
        <v>67305.734930128601</v>
      </c>
      <c r="BN88" s="53">
        <f t="shared" si="21"/>
        <v>69298.172979001087</v>
      </c>
      <c r="BO88" s="53">
        <f t="shared" si="21"/>
        <v>69930.848753587867</v>
      </c>
      <c r="BP88" s="53">
        <f t="shared" si="21"/>
        <v>71383.6541794121</v>
      </c>
      <c r="BQ88" s="53">
        <f t="shared" si="21"/>
        <v>71897.160751489821</v>
      </c>
      <c r="BR88" s="53">
        <f t="shared" si="21"/>
        <v>74444.697315330195</v>
      </c>
      <c r="BS88" s="53">
        <f t="shared" si="21"/>
        <v>76188.823269454602</v>
      </c>
      <c r="BT88" s="53">
        <f t="shared" si="21"/>
        <v>76248.980200106118</v>
      </c>
      <c r="BU88" s="53">
        <f t="shared" si="21"/>
        <v>77429.112008255557</v>
      </c>
      <c r="BV88" s="53">
        <f t="shared" si="21"/>
        <v>79131.167925947622</v>
      </c>
      <c r="BW88" s="53">
        <f t="shared" si="21"/>
        <v>80627.353157888021</v>
      </c>
      <c r="BX88" s="53">
        <f t="shared" si="21"/>
        <v>81253.041668524384</v>
      </c>
      <c r="BY88" s="53">
        <f>BY86-BY89-BY90</f>
        <v>83120.360459043397</v>
      </c>
      <c r="BZ88" s="54">
        <f>BZ86-BZ89-BZ90</f>
        <v>85320.509431004059</v>
      </c>
    </row>
    <row r="89" spans="1:78" x14ac:dyDescent="0.35">
      <c r="A89" s="132"/>
      <c r="B89" s="61" t="s">
        <v>193</v>
      </c>
      <c r="C89" s="13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f t="shared" ref="BL89:BZ89" si="22">SUM(BL29,BL38,BL60,BL63,BL72,BL75)</f>
        <v>66064.442915041291</v>
      </c>
      <c r="BM89" s="53">
        <f t="shared" si="22"/>
        <v>74260.055484973767</v>
      </c>
      <c r="BN89" s="53">
        <f t="shared" si="22"/>
        <v>77316.057029783522</v>
      </c>
      <c r="BO89" s="53">
        <f t="shared" si="22"/>
        <v>82421.441704408498</v>
      </c>
      <c r="BP89" s="53">
        <f t="shared" si="22"/>
        <v>88553.884202479632</v>
      </c>
      <c r="BQ89" s="53">
        <f t="shared" si="22"/>
        <v>90632.155044086903</v>
      </c>
      <c r="BR89" s="53">
        <f t="shared" si="22"/>
        <v>91987.13968694488</v>
      </c>
      <c r="BS89" s="53">
        <f t="shared" si="22"/>
        <v>94006.298561865347</v>
      </c>
      <c r="BT89" s="53">
        <f t="shared" si="22"/>
        <v>96131.263902193503</v>
      </c>
      <c r="BU89" s="53">
        <f t="shared" si="22"/>
        <v>98260.237136130891</v>
      </c>
      <c r="BV89" s="53">
        <f t="shared" si="22"/>
        <v>101303.83832881374</v>
      </c>
      <c r="BW89" s="53">
        <f t="shared" si="22"/>
        <v>103944.92381422609</v>
      </c>
      <c r="BX89" s="53">
        <f t="shared" si="22"/>
        <v>105933.70260981636</v>
      </c>
      <c r="BY89" s="53">
        <f t="shared" si="22"/>
        <v>110511.74586565654</v>
      </c>
      <c r="BZ89" s="54">
        <f t="shared" si="22"/>
        <v>115767.11302204605</v>
      </c>
    </row>
    <row r="90" spans="1:78" x14ac:dyDescent="0.35">
      <c r="A90" s="132"/>
      <c r="B90" s="61" t="s">
        <v>194</v>
      </c>
      <c r="C90" s="13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f t="shared" ref="BL90:BZ90" si="23">BL50+BL58+BL14</f>
        <v>4979.657177884229</v>
      </c>
      <c r="BM90" s="53">
        <f t="shared" si="23"/>
        <v>5516.5294897197828</v>
      </c>
      <c r="BN90" s="53">
        <f t="shared" si="23"/>
        <v>5776.1927438088887</v>
      </c>
      <c r="BO90" s="53">
        <f t="shared" si="23"/>
        <v>5632.2462835299884</v>
      </c>
      <c r="BP90" s="53">
        <f t="shared" si="23"/>
        <v>5604.8250899999985</v>
      </c>
      <c r="BQ90" s="53">
        <f t="shared" si="23"/>
        <v>615.17832681999994</v>
      </c>
      <c r="BR90" s="53">
        <f t="shared" si="23"/>
        <v>611.93929700000001</v>
      </c>
      <c r="BS90" s="53">
        <f t="shared" si="23"/>
        <v>621.7497810999995</v>
      </c>
      <c r="BT90" s="53">
        <f t="shared" si="23"/>
        <v>627.55100000000004</v>
      </c>
      <c r="BU90" s="53">
        <f t="shared" si="23"/>
        <v>655</v>
      </c>
      <c r="BV90" s="53">
        <f t="shared" si="23"/>
        <v>468</v>
      </c>
      <c r="BW90" s="53">
        <f t="shared" si="23"/>
        <v>247</v>
      </c>
      <c r="BX90" s="53">
        <f t="shared" si="23"/>
        <v>0</v>
      </c>
      <c r="BY90" s="53">
        <f t="shared" si="23"/>
        <v>0</v>
      </c>
      <c r="BZ90" s="54">
        <f t="shared" si="23"/>
        <v>0</v>
      </c>
    </row>
    <row r="91" spans="1:78" ht="25.5" customHeight="1" x14ac:dyDescent="0.35">
      <c r="A91" s="132"/>
      <c r="B91" s="51" t="s">
        <v>195</v>
      </c>
      <c r="C91" s="13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134">
        <f t="shared" ref="AU91:BK91" si="24">AU24+AU43+AU53</f>
        <v>0</v>
      </c>
      <c r="AV91" s="134">
        <f t="shared" si="24"/>
        <v>0</v>
      </c>
      <c r="AW91" s="134">
        <f t="shared" si="24"/>
        <v>0</v>
      </c>
      <c r="AX91" s="53">
        <f t="shared" si="24"/>
        <v>3.4569999999999999</v>
      </c>
      <c r="AY91" s="53">
        <f t="shared" si="24"/>
        <v>4.1285950413223143</v>
      </c>
      <c r="AZ91" s="53">
        <f t="shared" si="24"/>
        <v>5.4580000000000002</v>
      </c>
      <c r="BA91" s="53">
        <f t="shared" si="24"/>
        <v>4.9669999999999996</v>
      </c>
      <c r="BB91" s="53">
        <f t="shared" si="24"/>
        <v>8.2967250384024585</v>
      </c>
      <c r="BC91" s="53">
        <f t="shared" si="24"/>
        <v>10.563000000000001</v>
      </c>
      <c r="BD91" s="53">
        <f t="shared" si="24"/>
        <v>11.87267336961207</v>
      </c>
      <c r="BE91" s="53">
        <f t="shared" si="24"/>
        <v>14.399096999999999</v>
      </c>
      <c r="BF91" s="53">
        <f t="shared" si="24"/>
        <v>19.709695</v>
      </c>
      <c r="BG91" s="53">
        <f t="shared" si="24"/>
        <v>19.340500802146213</v>
      </c>
      <c r="BH91" s="53">
        <f t="shared" si="24"/>
        <v>20.643089</v>
      </c>
      <c r="BI91" s="53">
        <f t="shared" si="24"/>
        <v>49.53799999999999</v>
      </c>
      <c r="BJ91" s="53">
        <f t="shared" si="24"/>
        <v>39.67</v>
      </c>
      <c r="BK91" s="53">
        <f t="shared" si="24"/>
        <v>40.937025149999997</v>
      </c>
      <c r="BL91" s="53">
        <f t="shared" ref="BL91:BQ91" si="25">BL24+BL33+BL43+BL53</f>
        <v>400.55954393000002</v>
      </c>
      <c r="BM91" s="53">
        <f t="shared" si="25"/>
        <v>417.50285769999999</v>
      </c>
      <c r="BN91" s="53">
        <f t="shared" si="25"/>
        <v>443.07170121000001</v>
      </c>
      <c r="BO91" s="53">
        <f t="shared" si="25"/>
        <v>447.32114404000004</v>
      </c>
      <c r="BP91" s="53">
        <f t="shared" si="25"/>
        <v>466.35633367023604</v>
      </c>
      <c r="BQ91" s="53">
        <f t="shared" si="25"/>
        <v>500.00787236999997</v>
      </c>
      <c r="BR91" s="53">
        <f t="shared" ref="BR91:BZ91" si="26">BR33+BR43+BR53+SUM(BR18,-BR95,BR25,BR45,BR46,BR59,BR67,BR76)</f>
        <v>637.70802760000015</v>
      </c>
      <c r="BS91" s="53">
        <f t="shared" si="26"/>
        <v>316.49458666999999</v>
      </c>
      <c r="BT91" s="53">
        <f t="shared" si="26"/>
        <v>304.9444572236639</v>
      </c>
      <c r="BU91" s="53">
        <f t="shared" si="26"/>
        <v>328.5136479390128</v>
      </c>
      <c r="BV91" s="53">
        <f t="shared" si="26"/>
        <v>317.49539406397218</v>
      </c>
      <c r="BW91" s="53">
        <f t="shared" si="26"/>
        <v>303.15902033192077</v>
      </c>
      <c r="BX91" s="53">
        <f t="shared" si="26"/>
        <v>276.69255090089848</v>
      </c>
      <c r="BY91" s="53">
        <f t="shared" si="26"/>
        <v>277.32940883209903</v>
      </c>
      <c r="BZ91" s="54">
        <f t="shared" si="26"/>
        <v>277.74700920379803</v>
      </c>
    </row>
    <row r="92" spans="1:78" ht="26.25" customHeight="1" x14ac:dyDescent="0.35">
      <c r="A92" s="132"/>
      <c r="B92" s="51" t="s">
        <v>196</v>
      </c>
      <c r="C92" s="138"/>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f>SUM(AU93:AU94)</f>
        <v>3980.1589999999997</v>
      </c>
      <c r="AV92" s="134">
        <f t="shared" ref="AV92:BD92" si="27">SUM(AV93:AV94)</f>
        <v>4502.427999999999</v>
      </c>
      <c r="AW92" s="134">
        <f t="shared" si="27"/>
        <v>4941.175000000002</v>
      </c>
      <c r="AX92" s="134">
        <f t="shared" si="27"/>
        <v>5171.9954022248148</v>
      </c>
      <c r="AY92" s="134">
        <f t="shared" si="27"/>
        <v>5411.1922929025259</v>
      </c>
      <c r="AZ92" s="134">
        <f t="shared" si="27"/>
        <v>5541.8748089194496</v>
      </c>
      <c r="BA92" s="134">
        <f t="shared" si="27"/>
        <v>5420.5197031605667</v>
      </c>
      <c r="BB92" s="134">
        <f t="shared" si="27"/>
        <v>5316.763836077097</v>
      </c>
      <c r="BC92" s="134">
        <f t="shared" si="27"/>
        <v>5302.1368462702567</v>
      </c>
      <c r="BD92" s="134">
        <f t="shared" si="27"/>
        <v>5258.1548601357345</v>
      </c>
      <c r="BE92" s="134">
        <f>SUM(BE93:BE95)</f>
        <v>5269.6888111279331</v>
      </c>
      <c r="BF92" s="134">
        <f t="shared" ref="BF92:BW92" si="28">SUM(BF93:BF95)</f>
        <v>5273.1899507939561</v>
      </c>
      <c r="BG92" s="134">
        <f t="shared" si="28"/>
        <v>5063.292346211093</v>
      </c>
      <c r="BH92" s="134">
        <f t="shared" si="28"/>
        <v>462.20873397033841</v>
      </c>
      <c r="BI92" s="134">
        <f t="shared" si="28"/>
        <v>504.46931899999896</v>
      </c>
      <c r="BJ92" s="134">
        <f t="shared" si="28"/>
        <v>473.77993800000399</v>
      </c>
      <c r="BK92" s="134">
        <f t="shared" si="28"/>
        <v>439.02078399999561</v>
      </c>
      <c r="BL92" s="134">
        <f t="shared" si="28"/>
        <v>456.68066700000475</v>
      </c>
      <c r="BM92" s="134">
        <f t="shared" si="28"/>
        <v>504.18692800000042</v>
      </c>
      <c r="BN92" s="134">
        <f t="shared" si="28"/>
        <v>528.06071600000246</v>
      </c>
      <c r="BO92" s="134">
        <f t="shared" si="28"/>
        <v>528.58899300001451</v>
      </c>
      <c r="BP92" s="134">
        <f t="shared" si="28"/>
        <v>543.9591270000011</v>
      </c>
      <c r="BQ92" s="134">
        <f t="shared" si="28"/>
        <v>487.68399400000123</v>
      </c>
      <c r="BR92" s="134">
        <f t="shared" si="28"/>
        <v>605.7397109999979</v>
      </c>
      <c r="BS92" s="134">
        <f t="shared" si="28"/>
        <v>670.74391999999921</v>
      </c>
      <c r="BT92" s="134">
        <f t="shared" si="28"/>
        <v>587.07713900000283</v>
      </c>
      <c r="BU92" s="134">
        <f t="shared" si="28"/>
        <v>577.43684735972158</v>
      </c>
      <c r="BV92" s="134">
        <f t="shared" si="28"/>
        <v>581.28149565734213</v>
      </c>
      <c r="BW92" s="134">
        <f t="shared" si="28"/>
        <v>585.15313882432793</v>
      </c>
      <c r="BX92" s="134">
        <f>SUM(BX93:BX95)</f>
        <v>601.92283681640197</v>
      </c>
      <c r="BY92" s="134">
        <f>SUM(BY93:BY95)</f>
        <v>620.3026652109379</v>
      </c>
      <c r="BZ92" s="135">
        <f>SUM(BZ93:BZ95)</f>
        <v>640.16291416261799</v>
      </c>
    </row>
    <row r="93" spans="1:78" x14ac:dyDescent="0.35">
      <c r="A93" s="132"/>
      <c r="B93" s="61" t="s">
        <v>197</v>
      </c>
      <c r="C93" s="138"/>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v>3649.9919999999997</v>
      </c>
      <c r="AV93" s="134">
        <v>4276.851999999999</v>
      </c>
      <c r="AW93" s="134">
        <v>4762.6290000000017</v>
      </c>
      <c r="AX93" s="134">
        <v>4989.8812429248146</v>
      </c>
      <c r="AY93" s="134">
        <v>5223.2227532525258</v>
      </c>
      <c r="AZ93" s="134">
        <v>5350.8740169194498</v>
      </c>
      <c r="BA93" s="134">
        <v>5222.6900781605664</v>
      </c>
      <c r="BB93" s="134">
        <v>5106.1262210770974</v>
      </c>
      <c r="BC93" s="134">
        <v>5057.0168972702568</v>
      </c>
      <c r="BD93" s="134">
        <v>4981.3293010757343</v>
      </c>
      <c r="BE93" s="134">
        <v>4961.6985451279334</v>
      </c>
      <c r="BF93" s="134">
        <v>5036.3023338939556</v>
      </c>
      <c r="BG93" s="134">
        <v>4791.5473475060626</v>
      </c>
      <c r="BH93" s="134">
        <v>352.79866929826653</v>
      </c>
      <c r="BI93" s="134">
        <v>370.8638349999992</v>
      </c>
      <c r="BJ93" s="134">
        <v>342.7063180000041</v>
      </c>
      <c r="BK93" s="134">
        <v>321.65414699999565</v>
      </c>
      <c r="BL93" s="134">
        <f t="shared" ref="BL93:BZ93" si="29">BL30</f>
        <v>348.23900200000571</v>
      </c>
      <c r="BM93" s="134">
        <f t="shared" si="29"/>
        <v>386.0307610000018</v>
      </c>
      <c r="BN93" s="134">
        <f t="shared" si="29"/>
        <v>399.49913500000184</v>
      </c>
      <c r="BO93" s="134">
        <f t="shared" si="29"/>
        <v>433.20464900001389</v>
      </c>
      <c r="BP93" s="134">
        <f t="shared" si="29"/>
        <v>446.92571600000156</v>
      </c>
      <c r="BQ93" s="134">
        <f t="shared" si="29"/>
        <v>470.89298200000121</v>
      </c>
      <c r="BR93" s="134">
        <f t="shared" si="29"/>
        <v>563.96805599999789</v>
      </c>
      <c r="BS93" s="134">
        <f t="shared" si="29"/>
        <v>628.2659879999992</v>
      </c>
      <c r="BT93" s="134">
        <f t="shared" si="29"/>
        <v>546.10436500000287</v>
      </c>
      <c r="BU93" s="134">
        <f t="shared" si="29"/>
        <v>577.43684735972158</v>
      </c>
      <c r="BV93" s="134">
        <f t="shared" si="29"/>
        <v>581.28149565734213</v>
      </c>
      <c r="BW93" s="134">
        <f t="shared" si="29"/>
        <v>585.15313882432793</v>
      </c>
      <c r="BX93" s="134">
        <f t="shared" si="29"/>
        <v>601.92283681640197</v>
      </c>
      <c r="BY93" s="134">
        <f t="shared" si="29"/>
        <v>620.3026652109379</v>
      </c>
      <c r="BZ93" s="135">
        <f t="shared" si="29"/>
        <v>640.16291416261799</v>
      </c>
    </row>
    <row r="94" spans="1:78" x14ac:dyDescent="0.35">
      <c r="A94" s="132"/>
      <c r="B94" s="61" t="s">
        <v>198</v>
      </c>
      <c r="C94" s="138"/>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f>'Council Tax Benefit'!AU40</f>
        <v>330.16699999999992</v>
      </c>
      <c r="AV94" s="134">
        <f>'Council Tax Benefit'!AV40</f>
        <v>225.57600000000002</v>
      </c>
      <c r="AW94" s="134">
        <f>'Council Tax Benefit'!AW40</f>
        <v>178.54600000000005</v>
      </c>
      <c r="AX94" s="134">
        <f>'Council Tax Benefit'!AX40</f>
        <v>182.11415929999976</v>
      </c>
      <c r="AY94" s="134">
        <f>'Council Tax Benefit'!AY40</f>
        <v>187.96953965000034</v>
      </c>
      <c r="AZ94" s="134">
        <f>'Council Tax Benefit'!AZ40</f>
        <v>191.00079200000008</v>
      </c>
      <c r="BA94" s="134">
        <f>'Council Tax Benefit'!BA40</f>
        <v>197.82962499999996</v>
      </c>
      <c r="BB94" s="134">
        <f>'Council Tax Benefit'!BB40</f>
        <v>210.63761499999998</v>
      </c>
      <c r="BC94" s="134">
        <f>'Council Tax Benefit'!BC40</f>
        <v>245.11994899999974</v>
      </c>
      <c r="BD94" s="134">
        <f>'Council Tax Benefit'!BD40</f>
        <v>276.82555906000005</v>
      </c>
      <c r="BE94" s="134">
        <f>'Council Tax Benefit'!BE40</f>
        <v>307.99026600000002</v>
      </c>
      <c r="BF94" s="134">
        <f>'Council Tax Benefit'!BF40</f>
        <v>235.92008099999998</v>
      </c>
      <c r="BG94" s="134">
        <f>'Council Tax Benefit'!BG40</f>
        <v>270.52785005503068</v>
      </c>
      <c r="BH94" s="134">
        <f>'Council Tax Benefit'!BH40</f>
        <v>108.06528901000044</v>
      </c>
      <c r="BI94" s="134">
        <f>'Council Tax Benefit'!BI40</f>
        <v>132.26724699999974</v>
      </c>
      <c r="BJ94" s="134">
        <f>'Council Tax Benefit'!BJ40</f>
        <v>129.49896799999988</v>
      </c>
      <c r="BK94" s="134">
        <f>'Council Tax Benefit'!BK40</f>
        <v>115.282225</v>
      </c>
      <c r="BL94" s="134">
        <f>'Council Tax Benefit'!BL40</f>
        <v>105.96941599999904</v>
      </c>
      <c r="BM94" s="134">
        <f>'Council Tax Benefit'!BM40</f>
        <v>115.30013499999859</v>
      </c>
      <c r="BN94" s="134">
        <f>'Council Tax Benefit'!BN40</f>
        <v>126.20864500000062</v>
      </c>
      <c r="BO94" s="134">
        <f>'Council Tax Benefit'!BO40</f>
        <v>94.515385000000606</v>
      </c>
      <c r="BP94" s="134">
        <f>'Council Tax Benefit'!BP40</f>
        <v>95.914283999999498</v>
      </c>
      <c r="BQ94" s="134">
        <f>'Council Tax Benefit'!BQ40</f>
        <v>0</v>
      </c>
      <c r="BR94" s="134">
        <f>'Council Tax Benefit'!BR40</f>
        <v>0</v>
      </c>
      <c r="BS94" s="134">
        <f>'Council Tax Benefit'!BS40</f>
        <v>0</v>
      </c>
      <c r="BT94" s="134">
        <f>'Council Tax Benefit'!BT40</f>
        <v>0</v>
      </c>
      <c r="BU94" s="134">
        <f>'Council Tax Benefit'!BU40</f>
        <v>0</v>
      </c>
      <c r="BV94" s="134">
        <f>'Council Tax Benefit'!BV40</f>
        <v>0</v>
      </c>
      <c r="BW94" s="134">
        <f>'Council Tax Benefit'!BW40</f>
        <v>0</v>
      </c>
      <c r="BX94" s="134">
        <f>'Council Tax Benefit'!BX40</f>
        <v>0</v>
      </c>
      <c r="BY94" s="134">
        <f>'Council Tax Benefit'!BY40</f>
        <v>0</v>
      </c>
      <c r="BZ94" s="135">
        <f>'Council Tax Benefit'!BZ40</f>
        <v>0</v>
      </c>
    </row>
    <row r="95" spans="1:78" x14ac:dyDescent="0.35">
      <c r="A95" s="132"/>
      <c r="B95" s="61" t="s">
        <v>199</v>
      </c>
      <c r="C95" s="13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v>0</v>
      </c>
      <c r="BF95" s="53">
        <v>0.96753590000000322</v>
      </c>
      <c r="BG95" s="53">
        <v>1.2171486499999968</v>
      </c>
      <c r="BH95" s="53">
        <v>1.3447756620714291</v>
      </c>
      <c r="BI95" s="53">
        <v>1.3382369999999995</v>
      </c>
      <c r="BJ95" s="53">
        <v>1.5746519999999968</v>
      </c>
      <c r="BK95" s="53">
        <v>2.0844120000000004</v>
      </c>
      <c r="BL95" s="53">
        <v>2.4722489999999979</v>
      </c>
      <c r="BM95" s="53">
        <v>2.8560320000000026</v>
      </c>
      <c r="BN95" s="53">
        <v>2.3529359999999997</v>
      </c>
      <c r="BO95" s="53">
        <v>0.86895899999999671</v>
      </c>
      <c r="BP95" s="53">
        <v>1.1191269999999989</v>
      </c>
      <c r="BQ95" s="53">
        <v>16.791011999999995</v>
      </c>
      <c r="BR95" s="134">
        <v>41.77165500000001</v>
      </c>
      <c r="BS95" s="134">
        <v>42.477932000000024</v>
      </c>
      <c r="BT95" s="134">
        <v>40.972773999999987</v>
      </c>
      <c r="BU95" s="134">
        <v>0</v>
      </c>
      <c r="BV95" s="134">
        <v>0</v>
      </c>
      <c r="BW95" s="134">
        <v>0</v>
      </c>
      <c r="BX95" s="134">
        <v>0</v>
      </c>
      <c r="BY95" s="134">
        <v>0</v>
      </c>
      <c r="BZ95" s="135">
        <v>0</v>
      </c>
    </row>
    <row r="96" spans="1:78" ht="16" thickBot="1" x14ac:dyDescent="0.4">
      <c r="A96" s="132"/>
      <c r="B96" s="98"/>
      <c r="C96" s="150"/>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4"/>
    </row>
    <row r="97" spans="1:78" ht="25.5" customHeight="1" x14ac:dyDescent="0.35">
      <c r="A97" s="132"/>
      <c r="B97" s="57" t="s">
        <v>200</v>
      </c>
      <c r="C97" s="153"/>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5"/>
    </row>
    <row r="98" spans="1:78" s="160" customFormat="1" ht="26.25" customHeight="1" x14ac:dyDescent="0.35">
      <c r="A98" s="132"/>
      <c r="B98" s="156" t="s">
        <v>201</v>
      </c>
      <c r="C98" s="138"/>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8"/>
      <c r="BR98" s="158"/>
      <c r="BS98" s="158"/>
      <c r="BT98" s="158">
        <f t="shared" ref="BT98:BX98" si="30">BT86</f>
        <v>173007.79510229963</v>
      </c>
      <c r="BU98" s="158">
        <f t="shared" si="30"/>
        <v>176344.34914438645</v>
      </c>
      <c r="BV98" s="158">
        <f t="shared" si="30"/>
        <v>180903.00625476136</v>
      </c>
      <c r="BW98" s="158">
        <f t="shared" si="30"/>
        <v>184819.27697211411</v>
      </c>
      <c r="BX98" s="158">
        <f t="shared" si="30"/>
        <v>187186.74427834075</v>
      </c>
      <c r="BY98" s="158">
        <f>BY86</f>
        <v>193632.10632469994</v>
      </c>
      <c r="BZ98" s="159">
        <f>BZ86</f>
        <v>201087.62245305011</v>
      </c>
    </row>
    <row r="99" spans="1:78" s="166" customFormat="1" x14ac:dyDescent="0.25">
      <c r="A99" s="161"/>
      <c r="B99" s="162" t="s">
        <v>202</v>
      </c>
      <c r="C99" s="163"/>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c r="BT99" s="164">
        <f t="shared" ref="BT99:BZ99" si="31">-BT50</f>
        <v>-627.55100000000004</v>
      </c>
      <c r="BU99" s="164">
        <f t="shared" si="31"/>
        <v>-655</v>
      </c>
      <c r="BV99" s="164">
        <f t="shared" si="31"/>
        <v>-468</v>
      </c>
      <c r="BW99" s="164">
        <f t="shared" si="31"/>
        <v>-247</v>
      </c>
      <c r="BX99" s="164">
        <f t="shared" si="31"/>
        <v>0</v>
      </c>
      <c r="BY99" s="164">
        <f t="shared" si="31"/>
        <v>0</v>
      </c>
      <c r="BZ99" s="165">
        <f t="shared" si="31"/>
        <v>0</v>
      </c>
    </row>
    <row r="100" spans="1:78" s="166" customFormat="1" x14ac:dyDescent="0.25">
      <c r="A100" s="161"/>
      <c r="B100" s="162" t="s">
        <v>203</v>
      </c>
      <c r="C100" s="163"/>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c r="BR100" s="164"/>
      <c r="BS100" s="164"/>
      <c r="BT100" s="164">
        <v>225.66185766000007</v>
      </c>
      <c r="BU100" s="164">
        <v>140.71684407455564</v>
      </c>
      <c r="BV100" s="164">
        <v>0</v>
      </c>
      <c r="BW100" s="164">
        <v>0</v>
      </c>
      <c r="BX100" s="164">
        <v>0</v>
      </c>
      <c r="BY100" s="164">
        <v>0</v>
      </c>
      <c r="BZ100" s="165">
        <v>0</v>
      </c>
    </row>
    <row r="101" spans="1:78" s="166" customFormat="1" x14ac:dyDescent="0.25">
      <c r="A101" s="161"/>
      <c r="B101" s="162" t="s">
        <v>204</v>
      </c>
      <c r="C101" s="163"/>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c r="BR101" s="164"/>
      <c r="BS101" s="164"/>
      <c r="BT101" s="164">
        <v>0</v>
      </c>
      <c r="BU101" s="164">
        <v>0</v>
      </c>
      <c r="BV101" s="164">
        <v>0</v>
      </c>
      <c r="BW101" s="164">
        <v>0</v>
      </c>
      <c r="BX101" s="164">
        <v>0</v>
      </c>
      <c r="BY101" s="164">
        <v>0</v>
      </c>
      <c r="BZ101" s="165">
        <v>0</v>
      </c>
    </row>
    <row r="102" spans="1:78" s="166" customFormat="1" x14ac:dyDescent="0.25">
      <c r="A102" s="161"/>
      <c r="B102" s="162"/>
      <c r="C102" s="163"/>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c r="BR102" s="164"/>
      <c r="BS102" s="164"/>
      <c r="BT102" s="164"/>
      <c r="BU102" s="164"/>
      <c r="BV102" s="164"/>
      <c r="BW102" s="164"/>
      <c r="BX102" s="164"/>
      <c r="BY102" s="164"/>
      <c r="BZ102" s="165"/>
    </row>
    <row r="103" spans="1:78" s="166" customFormat="1" ht="26.25" customHeight="1" x14ac:dyDescent="0.25">
      <c r="A103" s="161"/>
      <c r="B103" s="167" t="s">
        <v>205</v>
      </c>
      <c r="C103" s="163"/>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8"/>
      <c r="BR103" s="168"/>
      <c r="BS103" s="168"/>
      <c r="BT103" s="168">
        <f t="shared" ref="BT103:BY103" si="32">SUM(BT98:BT101)</f>
        <v>172605.90595995961</v>
      </c>
      <c r="BU103" s="168">
        <f t="shared" si="32"/>
        <v>175830.06598846099</v>
      </c>
      <c r="BV103" s="168">
        <f t="shared" si="32"/>
        <v>180435.00625476136</v>
      </c>
      <c r="BW103" s="168">
        <f t="shared" si="32"/>
        <v>184572.27697211411</v>
      </c>
      <c r="BX103" s="168">
        <f t="shared" si="32"/>
        <v>187186.74427834075</v>
      </c>
      <c r="BY103" s="168">
        <f t="shared" si="32"/>
        <v>193632.10632469994</v>
      </c>
      <c r="BZ103" s="169">
        <f t="shared" ref="BZ103" si="33">SUM(BZ98:BZ101)</f>
        <v>201087.62245305011</v>
      </c>
    </row>
    <row r="104" spans="1:78" s="160" customFormat="1" ht="46.5" x14ac:dyDescent="0.35">
      <c r="A104" s="132"/>
      <c r="B104" s="56" t="s">
        <v>206</v>
      </c>
      <c r="C104" s="147"/>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f t="shared" ref="BT104:BW104" si="34">SUM(BT105:BT106)</f>
        <v>172605.90595995961</v>
      </c>
      <c r="BU104" s="158">
        <f t="shared" si="34"/>
        <v>175830.06598846102</v>
      </c>
      <c r="BV104" s="158">
        <f t="shared" si="34"/>
        <v>180435.00625476133</v>
      </c>
      <c r="BW104" s="158">
        <f t="shared" si="34"/>
        <v>184572.27697211411</v>
      </c>
      <c r="BX104" s="158">
        <f>SUM(BX105:BX106)</f>
        <v>187186.74427834072</v>
      </c>
      <c r="BY104" s="158">
        <f>SUM(BY105:BY106)</f>
        <v>193632.10632469994</v>
      </c>
      <c r="BZ104" s="159">
        <f>SUM(BZ105:BZ106)</f>
        <v>201087.62245305011</v>
      </c>
    </row>
    <row r="105" spans="1:78" s="166" customFormat="1" x14ac:dyDescent="0.25">
      <c r="A105" s="161"/>
      <c r="B105" s="162" t="s">
        <v>178</v>
      </c>
      <c r="C105" s="163"/>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v>76466.967278066266</v>
      </c>
      <c r="BU105" s="164">
        <v>77562.488847365385</v>
      </c>
      <c r="BV105" s="164">
        <v>79131.167925947593</v>
      </c>
      <c r="BW105" s="164">
        <v>80627.353157888036</v>
      </c>
      <c r="BX105" s="164">
        <v>81253.041668524354</v>
      </c>
      <c r="BY105" s="164">
        <v>83120.360459043412</v>
      </c>
      <c r="BZ105" s="165">
        <v>85320.509431004059</v>
      </c>
    </row>
    <row r="106" spans="1:78" s="166" customFormat="1" x14ac:dyDescent="0.25">
      <c r="A106" s="161"/>
      <c r="B106" s="162" t="s">
        <v>179</v>
      </c>
      <c r="C106" s="163"/>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v>96138.938681893327</v>
      </c>
      <c r="BU106" s="164">
        <v>98267.577141095637</v>
      </c>
      <c r="BV106" s="164">
        <v>101303.83832881374</v>
      </c>
      <c r="BW106" s="164">
        <v>103944.92381422607</v>
      </c>
      <c r="BX106" s="164">
        <v>105933.70260981638</v>
      </c>
      <c r="BY106" s="164">
        <v>110511.74586565654</v>
      </c>
      <c r="BZ106" s="165">
        <v>115767.11302204603</v>
      </c>
    </row>
    <row r="107" spans="1:78" s="160" customFormat="1" ht="36" customHeight="1" x14ac:dyDescent="0.35">
      <c r="A107" s="132"/>
      <c r="B107" s="56" t="s">
        <v>207</v>
      </c>
      <c r="C107" s="138"/>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70"/>
    </row>
    <row r="108" spans="1:78" s="160" customFormat="1" ht="26.25" customHeight="1" x14ac:dyDescent="0.35">
      <c r="A108" s="132"/>
      <c r="B108" s="56" t="s">
        <v>201</v>
      </c>
      <c r="C108" s="138"/>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8"/>
      <c r="BS108" s="158"/>
      <c r="BT108" s="158">
        <f>BT86</f>
        <v>173007.79510229963</v>
      </c>
      <c r="BU108" s="157"/>
      <c r="BV108" s="157"/>
      <c r="BW108" s="157"/>
      <c r="BX108" s="157"/>
      <c r="BY108" s="157"/>
      <c r="BZ108" s="170"/>
    </row>
    <row r="109" spans="1:78" s="160" customFormat="1" x14ac:dyDescent="0.35">
      <c r="A109" s="132"/>
      <c r="B109" s="61" t="s">
        <v>208</v>
      </c>
      <c r="C109" s="138"/>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v>71.682381800000002</v>
      </c>
      <c r="BU109" s="157"/>
      <c r="BV109" s="157"/>
      <c r="BW109" s="157"/>
      <c r="BX109" s="157"/>
      <c r="BY109" s="157"/>
      <c r="BZ109" s="170"/>
    </row>
    <row r="110" spans="1:78" s="160" customFormat="1" ht="15" customHeight="1" x14ac:dyDescent="0.35">
      <c r="A110" s="132"/>
      <c r="B110" s="61" t="s">
        <v>209</v>
      </c>
      <c r="C110" s="138"/>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v>-4.9950195400000004</v>
      </c>
      <c r="BU110" s="157"/>
      <c r="BV110" s="157"/>
      <c r="BW110" s="157"/>
      <c r="BX110" s="157"/>
      <c r="BY110" s="157"/>
      <c r="BZ110" s="170"/>
    </row>
    <row r="111" spans="1:78" s="160" customFormat="1" ht="31" x14ac:dyDescent="0.35">
      <c r="A111" s="132"/>
      <c r="B111" s="171" t="s">
        <v>210</v>
      </c>
      <c r="C111" s="138"/>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v>-220.58703837205121</v>
      </c>
      <c r="BU111" s="157"/>
      <c r="BV111" s="157"/>
      <c r="BW111" s="157"/>
      <c r="BX111" s="157"/>
      <c r="BY111" s="157"/>
      <c r="BZ111" s="170"/>
    </row>
    <row r="112" spans="1:78" s="160" customFormat="1" x14ac:dyDescent="0.35">
      <c r="A112" s="132"/>
      <c r="B112" s="171" t="s">
        <v>211</v>
      </c>
      <c r="C112" s="138"/>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v>-14.965469207609257</v>
      </c>
      <c r="BU112" s="157"/>
      <c r="BV112" s="157"/>
      <c r="BW112" s="157"/>
      <c r="BX112" s="157"/>
      <c r="BY112" s="157"/>
      <c r="BZ112" s="170"/>
    </row>
    <row r="113" spans="1:78" s="160" customFormat="1" x14ac:dyDescent="0.35">
      <c r="A113" s="132"/>
      <c r="B113" s="61" t="s">
        <v>212</v>
      </c>
      <c r="C113" s="138"/>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72"/>
      <c r="BQ113" s="172"/>
      <c r="BR113" s="157"/>
      <c r="BS113" s="157"/>
      <c r="BT113" s="157">
        <v>82.509128480000101</v>
      </c>
      <c r="BU113" s="172"/>
      <c r="BV113" s="172"/>
      <c r="BW113" s="172"/>
      <c r="BX113" s="172"/>
      <c r="BY113" s="172"/>
      <c r="BZ113" s="173"/>
    </row>
    <row r="114" spans="1:78" s="160" customFormat="1" x14ac:dyDescent="0.35">
      <c r="A114" s="132"/>
      <c r="B114" s="57" t="s">
        <v>213</v>
      </c>
      <c r="C114" s="138"/>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72"/>
      <c r="BQ114" s="172"/>
      <c r="BR114" s="158"/>
      <c r="BS114" s="158"/>
      <c r="BT114" s="158">
        <f>SUM(BT108:BT113)</f>
        <v>172921.43908545998</v>
      </c>
      <c r="BU114" s="172"/>
      <c r="BV114" s="172"/>
      <c r="BW114" s="172"/>
      <c r="BX114" s="172"/>
      <c r="BY114" s="172"/>
      <c r="BZ114" s="173"/>
    </row>
    <row r="115" spans="1:78" s="160" customFormat="1" ht="37.5" customHeight="1" x14ac:dyDescent="0.35">
      <c r="A115" s="132"/>
      <c r="B115" s="56" t="s">
        <v>214</v>
      </c>
      <c r="C115" s="138"/>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72"/>
      <c r="BQ115" s="172"/>
      <c r="BR115" s="158"/>
      <c r="BS115" s="158"/>
      <c r="BT115" s="158">
        <f>SUM(BT116:BT117)</f>
        <v>172920.72700000001</v>
      </c>
      <c r="BU115" s="172"/>
      <c r="BV115" s="172"/>
      <c r="BW115" s="172"/>
      <c r="BX115" s="172"/>
      <c r="BY115" s="172"/>
      <c r="BZ115" s="173"/>
    </row>
    <row r="116" spans="1:78" s="160" customFormat="1" x14ac:dyDescent="0.35">
      <c r="A116" s="132"/>
      <c r="B116" s="171" t="s">
        <v>215</v>
      </c>
      <c r="C116" s="138"/>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v>73265.911000000022</v>
      </c>
      <c r="BU116" s="172"/>
      <c r="BV116" s="172"/>
      <c r="BW116" s="172"/>
      <c r="BX116" s="172"/>
      <c r="BY116" s="172"/>
      <c r="BZ116" s="173"/>
    </row>
    <row r="117" spans="1:78" s="166" customFormat="1" ht="30.75" customHeight="1" x14ac:dyDescent="0.25">
      <c r="A117" s="161"/>
      <c r="B117" s="174" t="s">
        <v>216</v>
      </c>
      <c r="C117" s="163"/>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c r="BL117" s="164"/>
      <c r="BM117" s="164"/>
      <c r="BN117" s="164"/>
      <c r="BO117" s="175"/>
      <c r="BP117" s="175"/>
      <c r="BQ117" s="176"/>
      <c r="BR117" s="164"/>
      <c r="BS117" s="164"/>
      <c r="BT117" s="164">
        <v>99654.816000000006</v>
      </c>
      <c r="BU117" s="176"/>
      <c r="BV117" s="176"/>
      <c r="BW117" s="176"/>
      <c r="BX117" s="176"/>
      <c r="BY117" s="176"/>
      <c r="BZ117" s="177"/>
    </row>
    <row r="118" spans="1:78" x14ac:dyDescent="0.35">
      <c r="A118" s="132"/>
      <c r="B118" s="57" t="s">
        <v>217</v>
      </c>
      <c r="C118" s="13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4"/>
    </row>
    <row r="119" spans="1:78" x14ac:dyDescent="0.35">
      <c r="A119" s="132"/>
      <c r="B119" s="51" t="s">
        <v>218</v>
      </c>
      <c r="C119" s="13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1"/>
      <c r="BY119" s="51"/>
      <c r="BZ119" s="82"/>
    </row>
    <row r="120" spans="1:78" x14ac:dyDescent="0.35">
      <c r="A120" s="132"/>
      <c r="B120" s="51" t="s">
        <v>219</v>
      </c>
      <c r="C120" s="13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1"/>
      <c r="BY120" s="51"/>
      <c r="BZ120" s="82"/>
    </row>
    <row r="121" spans="1:78" ht="29.25" customHeight="1" thickBot="1" x14ac:dyDescent="0.4">
      <c r="A121" s="178"/>
      <c r="B121" s="71" t="s">
        <v>220</v>
      </c>
      <c r="C121" s="150"/>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98"/>
      <c r="BY121" s="98"/>
      <c r="BZ121" s="10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99"/>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179" bestFit="1" customWidth="1"/>
    <col min="2" max="2" width="75.7265625" style="44" customWidth="1"/>
    <col min="3" max="3" width="25.7265625" style="179" customWidth="1"/>
    <col min="4" max="75" width="12.7265625" style="180" customWidth="1"/>
    <col min="76" max="76" width="12.7265625" style="44" customWidth="1"/>
    <col min="77" max="77" width="12.7265625" style="51" customWidth="1"/>
    <col min="78" max="78" width="12.81640625" style="44" customWidth="1"/>
    <col min="79" max="16384" width="9.08984375" style="44"/>
  </cols>
  <sheetData>
    <row r="1" spans="1:78" s="39"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14"/>
    </row>
    <row r="2" spans="1:78" ht="33" customHeight="1" x14ac:dyDescent="0.35">
      <c r="A2" s="40" t="s">
        <v>588</v>
      </c>
      <c r="B2" s="16" t="s">
        <v>221</v>
      </c>
      <c r="C2" s="11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9" customFormat="1" x14ac:dyDescent="0.35">
      <c r="A3" s="45">
        <v>2018</v>
      </c>
      <c r="B3" s="19" t="s">
        <v>222</v>
      </c>
      <c r="C3" s="130" t="s">
        <v>119</v>
      </c>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1"/>
      <c r="B4" s="92"/>
      <c r="C4" s="112"/>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131"/>
    </row>
    <row r="5" spans="1:78" ht="27" customHeight="1" x14ac:dyDescent="0.35">
      <c r="A5" s="132"/>
      <c r="B5" s="51" t="s">
        <v>120</v>
      </c>
      <c r="C5" s="133" t="s">
        <v>121</v>
      </c>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v>5.1482410406976058</v>
      </c>
      <c r="BR5" s="134">
        <v>6.426994717417954</v>
      </c>
      <c r="BS5" s="134">
        <v>7.3306073302312313</v>
      </c>
      <c r="BT5" s="134">
        <v>7.5989430169654213</v>
      </c>
      <c r="BU5" s="134">
        <v>8.2436157770878769</v>
      </c>
      <c r="BV5" s="134">
        <v>8.8763419497478413</v>
      </c>
      <c r="BW5" s="134">
        <v>9.4225537751540323</v>
      </c>
      <c r="BX5" s="134">
        <v>9.9705727477035779</v>
      </c>
      <c r="BY5" s="134">
        <v>10.529946954309262</v>
      </c>
      <c r="BZ5" s="135">
        <v>11.077421077514879</v>
      </c>
    </row>
    <row r="6" spans="1:78" x14ac:dyDescent="0.35">
      <c r="A6" s="132"/>
      <c r="B6" s="51" t="s">
        <v>122</v>
      </c>
      <c r="C6" s="133" t="s">
        <v>121</v>
      </c>
      <c r="D6" s="134">
        <v>0</v>
      </c>
      <c r="E6" s="134">
        <v>0</v>
      </c>
      <c r="F6" s="134">
        <v>0</v>
      </c>
      <c r="G6" s="134">
        <v>0</v>
      </c>
      <c r="H6" s="134">
        <v>0</v>
      </c>
      <c r="I6" s="134">
        <v>0</v>
      </c>
      <c r="J6" s="134">
        <v>0</v>
      </c>
      <c r="K6" s="134">
        <v>0</v>
      </c>
      <c r="L6" s="134">
        <v>0</v>
      </c>
      <c r="M6" s="134">
        <v>0</v>
      </c>
      <c r="N6" s="134">
        <v>0</v>
      </c>
      <c r="O6" s="134">
        <v>0</v>
      </c>
      <c r="P6" s="134">
        <v>0</v>
      </c>
      <c r="Q6" s="134">
        <v>0</v>
      </c>
      <c r="R6" s="134">
        <v>0</v>
      </c>
      <c r="S6" s="134">
        <v>0</v>
      </c>
      <c r="T6" s="134">
        <v>0</v>
      </c>
      <c r="U6" s="134">
        <v>0</v>
      </c>
      <c r="V6" s="134">
        <v>0</v>
      </c>
      <c r="W6" s="134">
        <v>0</v>
      </c>
      <c r="X6" s="134">
        <v>0</v>
      </c>
      <c r="Y6" s="134">
        <v>0</v>
      </c>
      <c r="Z6" s="134">
        <v>0</v>
      </c>
      <c r="AA6" s="134">
        <v>71.827913617928402</v>
      </c>
      <c r="AB6" s="134">
        <v>255.88958937329264</v>
      </c>
      <c r="AC6" s="134">
        <v>362.8286184863656</v>
      </c>
      <c r="AD6" s="134">
        <v>526.32864283260164</v>
      </c>
      <c r="AE6" s="134">
        <v>649.85714594365777</v>
      </c>
      <c r="AF6" s="134">
        <v>757.25263415589791</v>
      </c>
      <c r="AG6" s="134">
        <v>871.561595671595</v>
      </c>
      <c r="AH6" s="134">
        <v>789.96032040982072</v>
      </c>
      <c r="AI6" s="134">
        <v>808.57852973370655</v>
      </c>
      <c r="AJ6" s="134">
        <v>877.79972745111036</v>
      </c>
      <c r="AK6" s="134">
        <v>1008.175976963931</v>
      </c>
      <c r="AL6" s="134">
        <v>1147.5163875530177</v>
      </c>
      <c r="AM6" s="134">
        <v>1345.5843706768055</v>
      </c>
      <c r="AN6" s="134">
        <v>1480.7557248749079</v>
      </c>
      <c r="AO6" s="134">
        <v>1669.0264785370684</v>
      </c>
      <c r="AP6" s="134">
        <v>1819.9503449209178</v>
      </c>
      <c r="AQ6" s="134">
        <v>1986.1850150477494</v>
      </c>
      <c r="AR6" s="134">
        <v>2085.4949186516051</v>
      </c>
      <c r="AS6" s="134">
        <v>2236.4308992232682</v>
      </c>
      <c r="AT6" s="134">
        <v>2466.4960765003561</v>
      </c>
      <c r="AU6" s="134">
        <v>2880.2619631627558</v>
      </c>
      <c r="AV6" s="134">
        <v>2558.3170696418929</v>
      </c>
      <c r="AW6" s="134">
        <v>2889.1177387333655</v>
      </c>
      <c r="AX6" s="134">
        <v>3121.3970067680925</v>
      </c>
      <c r="AY6" s="134">
        <v>3386.6285539251726</v>
      </c>
      <c r="AZ6" s="134">
        <v>3564.5716142178362</v>
      </c>
      <c r="BA6" s="134">
        <v>3728.180500765578</v>
      </c>
      <c r="BB6" s="134">
        <v>3907.0536816585059</v>
      </c>
      <c r="BC6" s="134">
        <v>4097.2187621431394</v>
      </c>
      <c r="BD6" s="134">
        <v>4202.1810381203213</v>
      </c>
      <c r="BE6" s="134">
        <v>4389.0673006923962</v>
      </c>
      <c r="BF6" s="134">
        <v>4461.9629928340064</v>
      </c>
      <c r="BG6" s="134">
        <v>4643.5885488202739</v>
      </c>
      <c r="BH6" s="134">
        <v>4800.8309016723069</v>
      </c>
      <c r="BI6" s="134">
        <v>4997.7947831740939</v>
      </c>
      <c r="BJ6" s="134">
        <v>5124.2069884003586</v>
      </c>
      <c r="BK6" s="134">
        <v>5355.5830494678021</v>
      </c>
      <c r="BL6" s="134">
        <v>5560.8572340988076</v>
      </c>
      <c r="BM6" s="134">
        <v>5911.2260109461522</v>
      </c>
      <c r="BN6" s="134">
        <v>5943.2810517921771</v>
      </c>
      <c r="BO6" s="134">
        <v>5984.0675986365113</v>
      </c>
      <c r="BP6" s="134">
        <v>6011.8117969129808</v>
      </c>
      <c r="BQ6" s="134">
        <v>5786.1235267438351</v>
      </c>
      <c r="BR6" s="134">
        <v>5769.0956157852579</v>
      </c>
      <c r="BS6" s="134">
        <v>5802.0794171866664</v>
      </c>
      <c r="BT6" s="134">
        <v>5669.7012429946553</v>
      </c>
      <c r="BU6" s="134">
        <v>5627.2945929585112</v>
      </c>
      <c r="BV6" s="134">
        <v>5760.8265737852562</v>
      </c>
      <c r="BW6" s="134">
        <v>5891.2747115766579</v>
      </c>
      <c r="BX6" s="134">
        <v>5960.7094595425724</v>
      </c>
      <c r="BY6" s="134">
        <v>6065.6850095154614</v>
      </c>
      <c r="BZ6" s="135">
        <v>6183.1971404803944</v>
      </c>
    </row>
    <row r="7" spans="1:78" x14ac:dyDescent="0.35">
      <c r="A7" s="132"/>
      <c r="B7" s="51" t="s">
        <v>123</v>
      </c>
      <c r="C7" s="133" t="s">
        <v>124</v>
      </c>
      <c r="D7" s="134">
        <v>500.74126505675241</v>
      </c>
      <c r="E7" s="134">
        <v>662.36587401694942</v>
      </c>
      <c r="F7" s="134">
        <v>658.34601929086455</v>
      </c>
      <c r="G7" s="134">
        <v>678.47976851928229</v>
      </c>
      <c r="H7" s="134">
        <v>725.59641911089909</v>
      </c>
      <c r="I7" s="134">
        <v>774.25157257897672</v>
      </c>
      <c r="J7" s="134">
        <v>796.08292839595765</v>
      </c>
      <c r="K7" s="134">
        <v>853.97117018436563</v>
      </c>
      <c r="L7" s="134">
        <v>859.59362067394738</v>
      </c>
      <c r="M7" s="134">
        <v>941.51733687021044</v>
      </c>
      <c r="N7" s="134">
        <v>1205.7760389695777</v>
      </c>
      <c r="O7" s="134">
        <v>1283.5977215777398</v>
      </c>
      <c r="P7" s="134">
        <v>1339.229180060084</v>
      </c>
      <c r="Q7" s="134">
        <v>1583.1813848331287</v>
      </c>
      <c r="R7" s="134">
        <v>1611.8823725703651</v>
      </c>
      <c r="S7" s="134">
        <v>1870.176935072423</v>
      </c>
      <c r="T7" s="134">
        <v>1948.0757046920858</v>
      </c>
      <c r="U7" s="134">
        <v>2329.5239002048902</v>
      </c>
      <c r="V7" s="134">
        <v>2299.8635553254458</v>
      </c>
      <c r="W7" s="134">
        <v>2348.6098436062593</v>
      </c>
      <c r="X7" s="134">
        <v>2325.2414214207702</v>
      </c>
      <c r="Y7" s="134">
        <v>2291.920008321144</v>
      </c>
      <c r="Z7" s="134">
        <v>2162.8322228274483</v>
      </c>
      <c r="AA7" s="134">
        <v>2346.3785115189949</v>
      </c>
      <c r="AB7" s="134">
        <v>2426.5392095743268</v>
      </c>
      <c r="AC7" s="134">
        <v>2483.0450147809938</v>
      </c>
      <c r="AD7" s="134">
        <v>2614.7737063799123</v>
      </c>
      <c r="AE7" s="134">
        <v>2663.1267816043533</v>
      </c>
      <c r="AF7" s="134">
        <v>2581.6782657003901</v>
      </c>
      <c r="AG7" s="134">
        <v>2436.3989417094381</v>
      </c>
      <c r="AH7" s="134">
        <v>2374.5831059938064</v>
      </c>
      <c r="AI7" s="134">
        <v>2264.8244390053565</v>
      </c>
      <c r="AJ7" s="134">
        <v>2153.9854850531087</v>
      </c>
      <c r="AK7" s="134">
        <v>2111.0593941881102</v>
      </c>
      <c r="AL7" s="134">
        <v>2064.3905235134935</v>
      </c>
      <c r="AM7" s="134">
        <v>2095.8495955390244</v>
      </c>
      <c r="AN7" s="134">
        <v>2018.0438264354214</v>
      </c>
      <c r="AO7" s="134">
        <v>1946.386563891625</v>
      </c>
      <c r="AP7" s="134">
        <v>1927.4185296017422</v>
      </c>
      <c r="AQ7" s="134">
        <v>1857.5146385094733</v>
      </c>
      <c r="AR7" s="134">
        <v>1766.8869051204701</v>
      </c>
      <c r="AS7" s="134">
        <v>1645.293346379229</v>
      </c>
      <c r="AT7" s="134">
        <v>1587.303034563701</v>
      </c>
      <c r="AU7" s="134">
        <v>1705.9864224565972</v>
      </c>
      <c r="AV7" s="134">
        <v>1663.3044649207595</v>
      </c>
      <c r="AW7" s="134">
        <v>1673.4880057448756</v>
      </c>
      <c r="AX7" s="134">
        <v>1625.3614905099198</v>
      </c>
      <c r="AY7" s="134">
        <v>1568.7622257523542</v>
      </c>
      <c r="AZ7" s="134">
        <v>1461.7050638314056</v>
      </c>
      <c r="BA7" s="134">
        <v>1459.5880263489071</v>
      </c>
      <c r="BB7" s="134">
        <v>1420.5567401674039</v>
      </c>
      <c r="BC7" s="134">
        <v>1453.924205099313</v>
      </c>
      <c r="BD7" s="134">
        <v>1401.8783584262433</v>
      </c>
      <c r="BE7" s="134">
        <v>1544.2294113419157</v>
      </c>
      <c r="BF7" s="134">
        <v>1492.6125162840851</v>
      </c>
      <c r="BG7" s="134">
        <v>1352.1951142864875</v>
      </c>
      <c r="BH7" s="134">
        <v>1205.9729002425472</v>
      </c>
      <c r="BI7" s="134">
        <v>1113.8161670481729</v>
      </c>
      <c r="BJ7" s="134">
        <v>983.67710647052195</v>
      </c>
      <c r="BK7" s="134">
        <v>887.09389382699487</v>
      </c>
      <c r="BL7" s="134">
        <v>792.46987500579155</v>
      </c>
      <c r="BM7" s="134">
        <v>752.05269008465598</v>
      </c>
      <c r="BN7" s="134">
        <v>697.4987106157613</v>
      </c>
      <c r="BO7" s="134">
        <v>665.66801556889834</v>
      </c>
      <c r="BP7" s="134">
        <v>650.5629383707294</v>
      </c>
      <c r="BQ7" s="134">
        <v>628.50993452906687</v>
      </c>
      <c r="BR7" s="134">
        <v>607.22283059247002</v>
      </c>
      <c r="BS7" s="134">
        <v>601.31079881512858</v>
      </c>
      <c r="BT7" s="134">
        <v>576.33978133580854</v>
      </c>
      <c r="BU7" s="134">
        <v>519.34689845604498</v>
      </c>
      <c r="BV7" s="134">
        <v>496.48379132520103</v>
      </c>
      <c r="BW7" s="134">
        <v>461.38747375656004</v>
      </c>
      <c r="BX7" s="134">
        <v>420.0169977892578</v>
      </c>
      <c r="BY7" s="134">
        <v>382.34031333027156</v>
      </c>
      <c r="BZ7" s="135">
        <v>348.80683778074695</v>
      </c>
    </row>
    <row r="8" spans="1:78" x14ac:dyDescent="0.35">
      <c r="A8" s="132"/>
      <c r="B8" s="51" t="s">
        <v>125</v>
      </c>
      <c r="C8" s="133" t="s">
        <v>121</v>
      </c>
      <c r="D8" s="134">
        <v>0</v>
      </c>
      <c r="E8" s="134">
        <v>0</v>
      </c>
      <c r="F8" s="134">
        <v>0</v>
      </c>
      <c r="G8" s="134">
        <v>0</v>
      </c>
      <c r="H8" s="134">
        <v>0</v>
      </c>
      <c r="I8" s="134">
        <v>0</v>
      </c>
      <c r="J8" s="134">
        <v>0</v>
      </c>
      <c r="K8" s="134">
        <v>0</v>
      </c>
      <c r="L8" s="134">
        <v>0</v>
      </c>
      <c r="M8" s="134">
        <v>0</v>
      </c>
      <c r="N8" s="134">
        <v>0</v>
      </c>
      <c r="O8" s="134">
        <v>0</v>
      </c>
      <c r="P8" s="134">
        <v>0</v>
      </c>
      <c r="Q8" s="134">
        <v>0</v>
      </c>
      <c r="R8" s="134">
        <v>0</v>
      </c>
      <c r="S8" s="134">
        <v>0</v>
      </c>
      <c r="T8" s="134">
        <v>0</v>
      </c>
      <c r="U8" s="134">
        <v>0</v>
      </c>
      <c r="V8" s="134">
        <v>0</v>
      </c>
      <c r="W8" s="134">
        <v>0</v>
      </c>
      <c r="X8" s="134">
        <v>0</v>
      </c>
      <c r="Y8" s="134">
        <v>0</v>
      </c>
      <c r="Z8" s="134">
        <v>0</v>
      </c>
      <c r="AA8" s="134">
        <v>0</v>
      </c>
      <c r="AB8" s="134">
        <v>0</v>
      </c>
      <c r="AC8" s="134">
        <v>0</v>
      </c>
      <c r="AD8" s="134">
        <v>0</v>
      </c>
      <c r="AE8" s="134">
        <v>0</v>
      </c>
      <c r="AF8" s="134">
        <v>11.302278121729818</v>
      </c>
      <c r="AG8" s="134">
        <v>15.16213933681839</v>
      </c>
      <c r="AH8" s="134">
        <v>18.808579057376683</v>
      </c>
      <c r="AI8" s="134">
        <v>16.09111501957625</v>
      </c>
      <c r="AJ8" s="134">
        <v>16.880763989444429</v>
      </c>
      <c r="AK8" s="134">
        <v>18.330472308435109</v>
      </c>
      <c r="AL8" s="134">
        <v>22.779481638769582</v>
      </c>
      <c r="AM8" s="134">
        <v>27.183522639935465</v>
      </c>
      <c r="AN8" s="134">
        <v>28.278321134763864</v>
      </c>
      <c r="AO8" s="134">
        <v>31.628781663238907</v>
      </c>
      <c r="AP8" s="134">
        <v>242.9715479740378</v>
      </c>
      <c r="AQ8" s="134">
        <v>406.63468803202386</v>
      </c>
      <c r="AR8" s="134">
        <v>360.41280660223407</v>
      </c>
      <c r="AS8" s="134">
        <v>354.48485782909432</v>
      </c>
      <c r="AT8" s="134">
        <v>371.25699892953236</v>
      </c>
      <c r="AU8" s="134">
        <v>480.51098130218122</v>
      </c>
      <c r="AV8" s="134">
        <v>568.64756616212242</v>
      </c>
      <c r="AW8" s="134">
        <v>710.83012167096035</v>
      </c>
      <c r="AX8" s="134">
        <v>837.04844462638164</v>
      </c>
      <c r="AY8" s="134">
        <v>952.86270465248492</v>
      </c>
      <c r="AZ8" s="134">
        <v>1096.9793055024309</v>
      </c>
      <c r="BA8" s="134">
        <v>1102.9750848922361</v>
      </c>
      <c r="BB8" s="134">
        <v>1140.5962380345072</v>
      </c>
      <c r="BC8" s="134">
        <v>1211.2933732323568</v>
      </c>
      <c r="BD8" s="134">
        <v>1232.8893416011517</v>
      </c>
      <c r="BE8" s="134">
        <v>1308.9141531693931</v>
      </c>
      <c r="BF8" s="134">
        <v>1363.1648748121409</v>
      </c>
      <c r="BG8" s="134">
        <v>1415.3146620605262</v>
      </c>
      <c r="BH8" s="134">
        <v>1432.3626838461973</v>
      </c>
      <c r="BI8" s="134">
        <v>1463.5456962224932</v>
      </c>
      <c r="BJ8" s="134">
        <v>1458.7724811737551</v>
      </c>
      <c r="BK8" s="134">
        <v>1542.2730546458708</v>
      </c>
      <c r="BL8" s="134">
        <v>1600.7904330343006</v>
      </c>
      <c r="BM8" s="134">
        <v>1730.5603224142844</v>
      </c>
      <c r="BN8" s="134">
        <v>1787.2572038863218</v>
      </c>
      <c r="BO8" s="134">
        <v>1942.2037661999038</v>
      </c>
      <c r="BP8" s="134">
        <v>2115.9417119413565</v>
      </c>
      <c r="BQ8" s="134">
        <v>2254.2537853770441</v>
      </c>
      <c r="BR8" s="134">
        <v>2467.7816045856339</v>
      </c>
      <c r="BS8" s="134">
        <v>2690.3636603885648</v>
      </c>
      <c r="BT8" s="134">
        <v>2757.9033963492102</v>
      </c>
      <c r="BU8" s="134">
        <v>2895.8156100951528</v>
      </c>
      <c r="BV8" s="134">
        <v>3227.7671912672231</v>
      </c>
      <c r="BW8" s="134">
        <v>3403.3306578115444</v>
      </c>
      <c r="BX8" s="134">
        <v>3512.2475920531028</v>
      </c>
      <c r="BY8" s="134">
        <v>3623.8021061625109</v>
      </c>
      <c r="BZ8" s="135">
        <v>3744.6606770371109</v>
      </c>
    </row>
    <row r="9" spans="1:78" x14ac:dyDescent="0.35">
      <c r="A9" s="132"/>
      <c r="B9" s="51" t="s">
        <v>126</v>
      </c>
      <c r="C9" s="133" t="s">
        <v>121</v>
      </c>
      <c r="D9" s="134">
        <v>1910.4714507579281</v>
      </c>
      <c r="E9" s="134">
        <v>1893.8066538794469</v>
      </c>
      <c r="F9" s="134">
        <v>1877.9547739218672</v>
      </c>
      <c r="G9" s="134">
        <v>1783.8363913986129</v>
      </c>
      <c r="H9" s="134">
        <v>2259.714562373943</v>
      </c>
      <c r="I9" s="134">
        <v>2627.3782872761999</v>
      </c>
      <c r="J9" s="134">
        <v>2612.1471087992363</v>
      </c>
      <c r="K9" s="134">
        <v>2549.9531300183016</v>
      </c>
      <c r="L9" s="134">
        <v>2560.7789013794559</v>
      </c>
      <c r="M9" s="134">
        <v>2626.7903782086696</v>
      </c>
      <c r="N9" s="134">
        <v>2640.1252748916495</v>
      </c>
      <c r="O9" s="134">
        <v>2659.0300768943753</v>
      </c>
      <c r="P9" s="134">
        <v>2678.458360120168</v>
      </c>
      <c r="Q9" s="134">
        <v>2651.8288195954906</v>
      </c>
      <c r="R9" s="134">
        <v>2596.2819643901239</v>
      </c>
      <c r="S9" s="134">
        <v>2640.9165204356036</v>
      </c>
      <c r="T9" s="134">
        <v>2581.2003087170133</v>
      </c>
      <c r="U9" s="134">
        <v>2505.9510779409961</v>
      </c>
      <c r="V9" s="134">
        <v>2433.6144854933086</v>
      </c>
      <c r="W9" s="134">
        <v>2542.2114658494779</v>
      </c>
      <c r="X9" s="134">
        <v>4485.9040669098113</v>
      </c>
      <c r="Y9" s="134">
        <v>4798.88436310205</v>
      </c>
      <c r="Z9" s="134">
        <v>4364.286449633958</v>
      </c>
      <c r="AA9" s="134">
        <v>4114.5423184136653</v>
      </c>
      <c r="AB9" s="134">
        <v>3739.0763274804399</v>
      </c>
      <c r="AC9" s="134">
        <v>3488.4248738270126</v>
      </c>
      <c r="AD9" s="134">
        <v>2902.3988140817028</v>
      </c>
      <c r="AE9" s="134">
        <v>3603.0140197939813</v>
      </c>
      <c r="AF9" s="134">
        <v>3131.9207532056575</v>
      </c>
      <c r="AG9" s="134">
        <v>4535.5709912723978</v>
      </c>
      <c r="AH9" s="134">
        <v>8351.009101475247</v>
      </c>
      <c r="AI9" s="134">
        <v>11211.484389889751</v>
      </c>
      <c r="AJ9" s="134">
        <v>9939.3938369848802</v>
      </c>
      <c r="AK9" s="134">
        <v>10301.725437340532</v>
      </c>
      <c r="AL9" s="134">
        <v>10421.612849737083</v>
      </c>
      <c r="AM9" s="134">
        <v>10840.788828806264</v>
      </c>
      <c r="AN9" s="134">
        <v>10992.554652022753</v>
      </c>
      <c r="AO9" s="134">
        <v>10870.568959334725</v>
      </c>
      <c r="AP9" s="134">
        <v>10543.563423142621</v>
      </c>
      <c r="AQ9" s="134">
        <v>10175.678773505406</v>
      </c>
      <c r="AR9" s="134">
        <v>9382.491933586809</v>
      </c>
      <c r="AS9" s="134">
        <v>8758.9468781335217</v>
      </c>
      <c r="AT9" s="134">
        <v>8193.2343368268721</v>
      </c>
      <c r="AU9" s="134">
        <v>8759.3728267315801</v>
      </c>
      <c r="AV9" s="134">
        <v>9803.9134037439926</v>
      </c>
      <c r="AW9" s="134">
        <v>10188.000275081828</v>
      </c>
      <c r="AX9" s="134">
        <v>10184.263820557173</v>
      </c>
      <c r="AY9" s="134">
        <v>10252.091161270513</v>
      </c>
      <c r="AZ9" s="134">
        <v>10340.209123581737</v>
      </c>
      <c r="BA9" s="134">
        <v>10481.452129976451</v>
      </c>
      <c r="BB9" s="134">
        <v>10635.083292926625</v>
      </c>
      <c r="BC9" s="134">
        <v>12023.035410919707</v>
      </c>
      <c r="BD9" s="134">
        <v>12313.869989672043</v>
      </c>
      <c r="BE9" s="134">
        <v>12355.030682088392</v>
      </c>
      <c r="BF9" s="134">
        <v>12278.262974491216</v>
      </c>
      <c r="BG9" s="134"/>
      <c r="BH9" s="134"/>
      <c r="BI9" s="134"/>
      <c r="BJ9" s="134"/>
      <c r="BK9" s="134"/>
      <c r="BL9" s="134"/>
      <c r="BM9" s="134"/>
      <c r="BN9" s="134"/>
      <c r="BO9" s="134"/>
      <c r="BP9" s="134"/>
      <c r="BQ9" s="134"/>
      <c r="BR9" s="134"/>
      <c r="BS9" s="134"/>
      <c r="BT9" s="134"/>
      <c r="BU9" s="134"/>
      <c r="BV9" s="134"/>
      <c r="BW9" s="134"/>
      <c r="BX9" s="134"/>
      <c r="BY9" s="134"/>
      <c r="BZ9" s="135"/>
    </row>
    <row r="10" spans="1:78" ht="26.65" customHeight="1" x14ac:dyDescent="0.35">
      <c r="A10" s="132"/>
      <c r="B10" s="51" t="s">
        <v>127</v>
      </c>
      <c r="C10" s="138"/>
      <c r="D10" s="134">
        <f t="shared" ref="D10:BO10" si="0">SUM(D11:D12)</f>
        <v>0</v>
      </c>
      <c r="E10" s="134">
        <f t="shared" si="0"/>
        <v>0</v>
      </c>
      <c r="F10" s="134">
        <f t="shared" si="0"/>
        <v>0</v>
      </c>
      <c r="G10" s="134">
        <f t="shared" si="0"/>
        <v>0</v>
      </c>
      <c r="H10" s="134">
        <f t="shared" si="0"/>
        <v>0</v>
      </c>
      <c r="I10" s="134">
        <f t="shared" si="0"/>
        <v>0</v>
      </c>
      <c r="J10" s="134">
        <f t="shared" si="0"/>
        <v>0</v>
      </c>
      <c r="K10" s="134">
        <f t="shared" si="0"/>
        <v>0</v>
      </c>
      <c r="L10" s="134">
        <f t="shared" si="0"/>
        <v>0</v>
      </c>
      <c r="M10" s="134">
        <f t="shared" si="0"/>
        <v>0</v>
      </c>
      <c r="N10" s="134">
        <f t="shared" si="0"/>
        <v>0</v>
      </c>
      <c r="O10" s="134">
        <f t="shared" si="0"/>
        <v>0</v>
      </c>
      <c r="P10" s="134">
        <f t="shared" si="0"/>
        <v>0</v>
      </c>
      <c r="Q10" s="134">
        <f t="shared" si="0"/>
        <v>0</v>
      </c>
      <c r="R10" s="134">
        <f t="shared" si="0"/>
        <v>0</v>
      </c>
      <c r="S10" s="134">
        <f t="shared" si="0"/>
        <v>0</v>
      </c>
      <c r="T10" s="134">
        <f t="shared" si="0"/>
        <v>0</v>
      </c>
      <c r="U10" s="134">
        <f t="shared" si="0"/>
        <v>0</v>
      </c>
      <c r="V10" s="134">
        <f t="shared" si="0"/>
        <v>0</v>
      </c>
      <c r="W10" s="134">
        <f t="shared" si="0"/>
        <v>0</v>
      </c>
      <c r="X10" s="134">
        <f t="shared" si="0"/>
        <v>0</v>
      </c>
      <c r="Y10" s="134">
        <f t="shared" si="0"/>
        <v>0</v>
      </c>
      <c r="Z10" s="134">
        <f t="shared" si="0"/>
        <v>0</v>
      </c>
      <c r="AA10" s="134">
        <f t="shared" si="0"/>
        <v>0</v>
      </c>
      <c r="AB10" s="134">
        <f t="shared" si="0"/>
        <v>887.89275623060587</v>
      </c>
      <c r="AC10" s="134">
        <f t="shared" si="0"/>
        <v>808.76323338580937</v>
      </c>
      <c r="AD10" s="134">
        <f t="shared" si="0"/>
        <v>775.15388263327065</v>
      </c>
      <c r="AE10" s="134">
        <f t="shared" si="0"/>
        <v>0.67764040244385582</v>
      </c>
      <c r="AF10" s="134">
        <f t="shared" si="0"/>
        <v>0</v>
      </c>
      <c r="AG10" s="134">
        <f t="shared" si="0"/>
        <v>512.37574310627667</v>
      </c>
      <c r="AH10" s="134">
        <f t="shared" si="0"/>
        <v>474.91662119876122</v>
      </c>
      <c r="AI10" s="134">
        <f t="shared" si="0"/>
        <v>406.30065424430023</v>
      </c>
      <c r="AJ10" s="134">
        <f t="shared" si="0"/>
        <v>347.74373818255521</v>
      </c>
      <c r="AK10" s="134">
        <f t="shared" si="0"/>
        <v>326.89342283375947</v>
      </c>
      <c r="AL10" s="134">
        <f t="shared" si="0"/>
        <v>307.52300212338935</v>
      </c>
      <c r="AM10" s="134">
        <f t="shared" si="0"/>
        <v>296.30039677529658</v>
      </c>
      <c r="AN10" s="134">
        <f t="shared" si="0"/>
        <v>285.35396781443535</v>
      </c>
      <c r="AO10" s="134">
        <f t="shared" si="0"/>
        <v>272.49411894482751</v>
      </c>
      <c r="AP10" s="134">
        <f t="shared" si="0"/>
        <v>268.67046170206106</v>
      </c>
      <c r="AQ10" s="134">
        <f t="shared" si="0"/>
        <v>256.45321852779762</v>
      </c>
      <c r="AR10" s="134">
        <f t="shared" si="0"/>
        <v>244.42347022151989</v>
      </c>
      <c r="AS10" s="134">
        <f t="shared" si="0"/>
        <v>233.12969866606167</v>
      </c>
      <c r="AT10" s="134">
        <f t="shared" si="0"/>
        <v>217.20015753160311</v>
      </c>
      <c r="AU10" s="134">
        <f t="shared" si="0"/>
        <v>211.00841266835781</v>
      </c>
      <c r="AV10" s="134">
        <f t="shared" si="0"/>
        <v>210.40472114026832</v>
      </c>
      <c r="AW10" s="134">
        <f t="shared" si="0"/>
        <v>218.85683044361588</v>
      </c>
      <c r="AX10" s="134">
        <f t="shared" si="0"/>
        <v>216.14127077225163</v>
      </c>
      <c r="AY10" s="134">
        <f t="shared" si="0"/>
        <v>214.44851594996612</v>
      </c>
      <c r="AZ10" s="134">
        <f t="shared" si="0"/>
        <v>214.58846456691629</v>
      </c>
      <c r="BA10" s="134">
        <f t="shared" si="0"/>
        <v>205.59593870716685</v>
      </c>
      <c r="BB10" s="134">
        <f t="shared" si="0"/>
        <v>204.80587406988195</v>
      </c>
      <c r="BC10" s="134">
        <f t="shared" si="0"/>
        <v>194.938390561609</v>
      </c>
      <c r="BD10" s="134">
        <f t="shared" si="0"/>
        <v>192.23160116193463</v>
      </c>
      <c r="BE10" s="134">
        <f t="shared" si="0"/>
        <v>191.73917995655404</v>
      </c>
      <c r="BF10" s="134">
        <f t="shared" si="0"/>
        <v>188.33238662207395</v>
      </c>
      <c r="BG10" s="134">
        <f t="shared" si="0"/>
        <v>189.20666877042638</v>
      </c>
      <c r="BH10" s="134">
        <f t="shared" si="0"/>
        <v>185.86693628251629</v>
      </c>
      <c r="BI10" s="134">
        <f t="shared" si="0"/>
        <v>182.11122532377382</v>
      </c>
      <c r="BJ10" s="134">
        <f t="shared" si="0"/>
        <v>179.14650179551975</v>
      </c>
      <c r="BK10" s="134">
        <f t="shared" si="0"/>
        <v>177.51001741560944</v>
      </c>
      <c r="BL10" s="134">
        <f t="shared" si="0"/>
        <v>1226.4696238769593</v>
      </c>
      <c r="BM10" s="134">
        <f t="shared" si="0"/>
        <v>177.92583796591751</v>
      </c>
      <c r="BN10" s="134">
        <f t="shared" si="0"/>
        <v>175.828886135689</v>
      </c>
      <c r="BO10" s="134">
        <f t="shared" si="0"/>
        <v>174.24920124388814</v>
      </c>
      <c r="BP10" s="134">
        <f t="shared" ref="BP10:BV10" si="1">SUM(BP11:BP12)</f>
        <v>171.12234001004794</v>
      </c>
      <c r="BQ10" s="134">
        <f t="shared" si="1"/>
        <v>166.97117977723013</v>
      </c>
      <c r="BR10" s="134">
        <f t="shared" si="1"/>
        <v>168.00203937397987</v>
      </c>
      <c r="BS10" s="134">
        <f t="shared" si="1"/>
        <v>172.51538000157922</v>
      </c>
      <c r="BT10" s="134">
        <f t="shared" si="1"/>
        <v>164.95503109245865</v>
      </c>
      <c r="BU10" s="134">
        <f t="shared" si="1"/>
        <v>161.73489313298506</v>
      </c>
      <c r="BV10" s="134">
        <f t="shared" si="1"/>
        <v>156.50946953777355</v>
      </c>
      <c r="BW10" s="134">
        <f>SUM(BW11:BW12)</f>
        <v>154.18829070463863</v>
      </c>
      <c r="BX10" s="134">
        <f>SUM(BX11:BX12)</f>
        <v>151.40178975387849</v>
      </c>
      <c r="BY10" s="134">
        <f>SUM(BY11:BY12)</f>
        <v>149.20531739784801</v>
      </c>
      <c r="BZ10" s="135">
        <f>SUM(BZ11:BZ12)</f>
        <v>146.90799510633471</v>
      </c>
    </row>
    <row r="11" spans="1:78" x14ac:dyDescent="0.35">
      <c r="A11" s="132"/>
      <c r="B11" s="61" t="s">
        <v>128</v>
      </c>
      <c r="C11" s="133" t="s">
        <v>124</v>
      </c>
      <c r="D11" s="134">
        <v>0</v>
      </c>
      <c r="E11" s="134">
        <v>0</v>
      </c>
      <c r="F11" s="134">
        <v>0</v>
      </c>
      <c r="G11" s="134">
        <v>0</v>
      </c>
      <c r="H11" s="134">
        <v>0</v>
      </c>
      <c r="I11" s="134">
        <v>0</v>
      </c>
      <c r="J11" s="134">
        <v>0</v>
      </c>
      <c r="K11" s="134">
        <v>0</v>
      </c>
      <c r="L11" s="134">
        <v>0</v>
      </c>
      <c r="M11" s="134">
        <v>0</v>
      </c>
      <c r="N11" s="134">
        <v>0</v>
      </c>
      <c r="O11" s="134">
        <v>0</v>
      </c>
      <c r="P11" s="134">
        <v>0</v>
      </c>
      <c r="Q11" s="134">
        <v>0</v>
      </c>
      <c r="R11" s="134">
        <v>0</v>
      </c>
      <c r="S11" s="134">
        <v>0</v>
      </c>
      <c r="T11" s="134">
        <v>0</v>
      </c>
      <c r="U11" s="134">
        <v>0</v>
      </c>
      <c r="V11" s="134">
        <v>0</v>
      </c>
      <c r="W11" s="134">
        <v>0</v>
      </c>
      <c r="X11" s="134">
        <v>0</v>
      </c>
      <c r="Y11" s="134">
        <v>0</v>
      </c>
      <c r="Z11" s="134">
        <v>0</v>
      </c>
      <c r="AA11" s="134">
        <v>0</v>
      </c>
      <c r="AB11" s="134">
        <v>0</v>
      </c>
      <c r="AC11" s="134">
        <v>782.41255159629679</v>
      </c>
      <c r="AD11" s="134">
        <v>746.47571940200714</v>
      </c>
      <c r="AE11" s="134">
        <v>0.67764040244385582</v>
      </c>
      <c r="AF11" s="134">
        <v>0</v>
      </c>
      <c r="AG11" s="134">
        <v>0</v>
      </c>
      <c r="AH11" s="134">
        <v>451.40589737704039</v>
      </c>
      <c r="AI11" s="134">
        <v>386.18676046982995</v>
      </c>
      <c r="AJ11" s="134">
        <v>330.8629741931108</v>
      </c>
      <c r="AK11" s="134">
        <v>308.56295052532437</v>
      </c>
      <c r="AL11" s="134">
        <v>290.43839089431214</v>
      </c>
      <c r="AM11" s="134">
        <v>279.99028319133532</v>
      </c>
      <c r="AN11" s="134">
        <v>269.92942901365507</v>
      </c>
      <c r="AO11" s="134">
        <v>255.46323651077577</v>
      </c>
      <c r="AP11" s="134">
        <v>249.98034262713506</v>
      </c>
      <c r="AQ11" s="134">
        <v>236.82343320883365</v>
      </c>
      <c r="AR11" s="134">
        <v>226.53355430026588</v>
      </c>
      <c r="AS11" s="134">
        <v>216.20580332871486</v>
      </c>
      <c r="AT11" s="134">
        <v>200.5291084642021</v>
      </c>
      <c r="AU11" s="134">
        <v>192.98969399428262</v>
      </c>
      <c r="AV11" s="134">
        <v>189.56730391785013</v>
      </c>
      <c r="AW11" s="134">
        <v>196.45622801287126</v>
      </c>
      <c r="AX11" s="134">
        <v>196.10097709131671</v>
      </c>
      <c r="AY11" s="134">
        <v>191.66686288335777</v>
      </c>
      <c r="AZ11" s="134">
        <v>191.58976752868298</v>
      </c>
      <c r="BA11" s="134">
        <v>182.26939536573821</v>
      </c>
      <c r="BB11" s="134">
        <v>181.3837434718258</v>
      </c>
      <c r="BC11" s="134">
        <v>171.53632010186973</v>
      </c>
      <c r="BD11" s="134">
        <v>169.16392278247477</v>
      </c>
      <c r="BE11" s="134">
        <v>168.7673950441804</v>
      </c>
      <c r="BF11" s="134">
        <v>164.73970801282795</v>
      </c>
      <c r="BG11" s="134">
        <v>164.30865079279877</v>
      </c>
      <c r="BH11" s="134">
        <v>160.76232143992786</v>
      </c>
      <c r="BI11" s="134">
        <v>157.76523201059231</v>
      </c>
      <c r="BJ11" s="134">
        <v>155.43019258980149</v>
      </c>
      <c r="BK11" s="134">
        <v>153.37150787216669</v>
      </c>
      <c r="BL11" s="134">
        <v>966.36560942117967</v>
      </c>
      <c r="BM11" s="134">
        <v>140.34380786998776</v>
      </c>
      <c r="BN11" s="134">
        <v>139.1402644250866</v>
      </c>
      <c r="BO11" s="134">
        <v>138.24531192532876</v>
      </c>
      <c r="BP11" s="134">
        <v>135.55042041023381</v>
      </c>
      <c r="BQ11" s="134">
        <v>132.26426750359113</v>
      </c>
      <c r="BR11" s="134">
        <v>132.57550387947452</v>
      </c>
      <c r="BS11" s="134">
        <v>134.83252099359999</v>
      </c>
      <c r="BT11" s="134">
        <v>130.73053086064255</v>
      </c>
      <c r="BU11" s="134">
        <v>128.07396685547039</v>
      </c>
      <c r="BV11" s="134">
        <v>123.55275811713905</v>
      </c>
      <c r="BW11" s="134">
        <v>121.42872353425483</v>
      </c>
      <c r="BX11" s="134">
        <v>118.65538558556929</v>
      </c>
      <c r="BY11" s="134">
        <v>116.44658253121925</v>
      </c>
      <c r="BZ11" s="135">
        <v>114.17273251671537</v>
      </c>
    </row>
    <row r="12" spans="1:78" x14ac:dyDescent="0.35">
      <c r="A12" s="132"/>
      <c r="B12" s="61" t="s">
        <v>129</v>
      </c>
      <c r="C12" s="133" t="s">
        <v>121</v>
      </c>
      <c r="D12" s="134">
        <v>0</v>
      </c>
      <c r="E12" s="134">
        <v>0</v>
      </c>
      <c r="F12" s="134">
        <v>0</v>
      </c>
      <c r="G12" s="134">
        <v>0</v>
      </c>
      <c r="H12" s="134">
        <v>0</v>
      </c>
      <c r="I12" s="134">
        <v>0</v>
      </c>
      <c r="J12" s="134">
        <v>0</v>
      </c>
      <c r="K12" s="134">
        <v>0</v>
      </c>
      <c r="L12" s="134">
        <v>0</v>
      </c>
      <c r="M12" s="134">
        <v>0</v>
      </c>
      <c r="N12" s="134">
        <v>0</v>
      </c>
      <c r="O12" s="134">
        <v>0</v>
      </c>
      <c r="P12" s="134">
        <v>0</v>
      </c>
      <c r="Q12" s="134">
        <v>0</v>
      </c>
      <c r="R12" s="134">
        <v>0</v>
      </c>
      <c r="S12" s="134">
        <v>0</v>
      </c>
      <c r="T12" s="134">
        <v>0</v>
      </c>
      <c r="U12" s="134">
        <v>0</v>
      </c>
      <c r="V12" s="134">
        <v>0</v>
      </c>
      <c r="W12" s="134">
        <v>0</v>
      </c>
      <c r="X12" s="134">
        <v>0</v>
      </c>
      <c r="Y12" s="134">
        <v>0</v>
      </c>
      <c r="Z12" s="134">
        <v>0</v>
      </c>
      <c r="AA12" s="134">
        <v>0</v>
      </c>
      <c r="AB12" s="134">
        <v>887.89275623060587</v>
      </c>
      <c r="AC12" s="134">
        <v>26.350681789512588</v>
      </c>
      <c r="AD12" s="134">
        <v>28.678163231263554</v>
      </c>
      <c r="AE12" s="134">
        <v>0</v>
      </c>
      <c r="AF12" s="134">
        <v>0</v>
      </c>
      <c r="AG12" s="134">
        <v>512.37574310627667</v>
      </c>
      <c r="AH12" s="134">
        <v>23.510723821720852</v>
      </c>
      <c r="AI12" s="134">
        <v>20.113893774470309</v>
      </c>
      <c r="AJ12" s="134">
        <v>16.880763989444429</v>
      </c>
      <c r="AK12" s="134">
        <v>18.330472308435109</v>
      </c>
      <c r="AL12" s="134">
        <v>17.084611229077186</v>
      </c>
      <c r="AM12" s="134">
        <v>16.310113583961279</v>
      </c>
      <c r="AN12" s="134">
        <v>15.42453880078029</v>
      </c>
      <c r="AO12" s="134">
        <v>17.030882434051719</v>
      </c>
      <c r="AP12" s="134">
        <v>18.690119074925985</v>
      </c>
      <c r="AQ12" s="134">
        <v>19.629785318963979</v>
      </c>
      <c r="AR12" s="134">
        <v>17.889915921254026</v>
      </c>
      <c r="AS12" s="134">
        <v>16.923895337346814</v>
      </c>
      <c r="AT12" s="134">
        <v>16.671049067401025</v>
      </c>
      <c r="AU12" s="134">
        <v>18.018718674075195</v>
      </c>
      <c r="AV12" s="134">
        <v>20.837417222418189</v>
      </c>
      <c r="AW12" s="134">
        <v>22.400602430744627</v>
      </c>
      <c r="AX12" s="134">
        <v>20.040293680934933</v>
      </c>
      <c r="AY12" s="134">
        <v>22.781653066608371</v>
      </c>
      <c r="AZ12" s="134">
        <v>22.998697038233288</v>
      </c>
      <c r="BA12" s="134">
        <v>23.326543341428653</v>
      </c>
      <c r="BB12" s="134">
        <v>23.422130598056157</v>
      </c>
      <c r="BC12" s="134">
        <v>23.402070459739264</v>
      </c>
      <c r="BD12" s="134">
        <v>23.067678379459878</v>
      </c>
      <c r="BE12" s="134">
        <v>22.971784912373646</v>
      </c>
      <c r="BF12" s="134">
        <v>23.592678609246001</v>
      </c>
      <c r="BG12" s="134">
        <v>24.898017977627596</v>
      </c>
      <c r="BH12" s="134">
        <v>25.104614842588418</v>
      </c>
      <c r="BI12" s="134">
        <v>24.345993313181499</v>
      </c>
      <c r="BJ12" s="134">
        <v>23.716309205718268</v>
      </c>
      <c r="BK12" s="134">
        <v>24.138509543442758</v>
      </c>
      <c r="BL12" s="134">
        <v>260.10401445577969</v>
      </c>
      <c r="BM12" s="134">
        <v>37.582030095929753</v>
      </c>
      <c r="BN12" s="134">
        <v>36.688621710602419</v>
      </c>
      <c r="BO12" s="134">
        <v>36.003889318559366</v>
      </c>
      <c r="BP12" s="134">
        <v>35.571919599814137</v>
      </c>
      <c r="BQ12" s="134">
        <v>34.706912273639006</v>
      </c>
      <c r="BR12" s="134">
        <v>35.426535494505359</v>
      </c>
      <c r="BS12" s="134">
        <v>37.682859007979232</v>
      </c>
      <c r="BT12" s="134">
        <v>34.224500231816116</v>
      </c>
      <c r="BU12" s="134">
        <v>33.660926277514669</v>
      </c>
      <c r="BV12" s="134">
        <v>32.956711420634505</v>
      </c>
      <c r="BW12" s="134">
        <v>32.759567170383797</v>
      </c>
      <c r="BX12" s="134">
        <v>32.746404168309191</v>
      </c>
      <c r="BY12" s="134">
        <v>32.758734866628764</v>
      </c>
      <c r="BZ12" s="135">
        <v>32.735262589619332</v>
      </c>
    </row>
    <row r="13" spans="1:78" x14ac:dyDescent="0.35">
      <c r="A13" s="132"/>
      <c r="B13" s="139" t="s">
        <v>130</v>
      </c>
      <c r="C13" s="133" t="s">
        <v>131</v>
      </c>
      <c r="D13" s="134">
        <v>0</v>
      </c>
      <c r="E13" s="134">
        <v>0</v>
      </c>
      <c r="F13" s="134">
        <v>0</v>
      </c>
      <c r="G13" s="134">
        <v>0</v>
      </c>
      <c r="H13" s="134">
        <v>0</v>
      </c>
      <c r="I13" s="134">
        <v>0</v>
      </c>
      <c r="J13" s="134">
        <v>0</v>
      </c>
      <c r="K13" s="134">
        <v>0</v>
      </c>
      <c r="L13" s="134">
        <v>0</v>
      </c>
      <c r="M13" s="134">
        <v>0</v>
      </c>
      <c r="N13" s="134">
        <v>0</v>
      </c>
      <c r="O13" s="134">
        <v>0</v>
      </c>
      <c r="P13" s="134">
        <v>0</v>
      </c>
      <c r="Q13" s="134">
        <v>0</v>
      </c>
      <c r="R13" s="134">
        <v>0</v>
      </c>
      <c r="S13" s="134">
        <v>0</v>
      </c>
      <c r="T13" s="134">
        <v>0</v>
      </c>
      <c r="U13" s="134">
        <v>0</v>
      </c>
      <c r="V13" s="134">
        <v>0</v>
      </c>
      <c r="W13" s="134">
        <v>0</v>
      </c>
      <c r="X13" s="134">
        <v>0</v>
      </c>
      <c r="Y13" s="134">
        <v>0</v>
      </c>
      <c r="Z13" s="134">
        <v>0</v>
      </c>
      <c r="AA13" s="134">
        <v>0</v>
      </c>
      <c r="AB13" s="134">
        <v>0</v>
      </c>
      <c r="AC13" s="134">
        <v>0</v>
      </c>
      <c r="AD13" s="134">
        <v>0</v>
      </c>
      <c r="AE13" s="134">
        <v>0</v>
      </c>
      <c r="AF13" s="134">
        <v>0</v>
      </c>
      <c r="AG13" s="134">
        <v>0</v>
      </c>
      <c r="AH13" s="134">
        <v>0</v>
      </c>
      <c r="AI13" s="134">
        <v>0</v>
      </c>
      <c r="AJ13" s="134">
        <v>0</v>
      </c>
      <c r="AK13" s="134">
        <v>0</v>
      </c>
      <c r="AL13" s="134">
        <v>0</v>
      </c>
      <c r="AM13" s="134">
        <v>0</v>
      </c>
      <c r="AN13" s="134">
        <v>0</v>
      </c>
      <c r="AO13" s="134">
        <v>0</v>
      </c>
      <c r="AP13" s="134">
        <v>0</v>
      </c>
      <c r="AQ13" s="134">
        <v>0</v>
      </c>
      <c r="AR13" s="134">
        <v>5.2165066173730954E-3</v>
      </c>
      <c r="AS13" s="134">
        <v>0.7846745637755298</v>
      </c>
      <c r="AT13" s="134">
        <v>15.348573169858561</v>
      </c>
      <c r="AU13" s="134">
        <v>39.253257010330756</v>
      </c>
      <c r="AV13" s="134">
        <v>25.20976707822474</v>
      </c>
      <c r="AW13" s="134">
        <v>19.607164759616644</v>
      </c>
      <c r="AX13" s="134">
        <v>0</v>
      </c>
      <c r="AY13" s="134">
        <v>92.548150374451524</v>
      </c>
      <c r="AZ13" s="134">
        <v>61.123294052256512</v>
      </c>
      <c r="BA13" s="134">
        <v>0.86652008862612928</v>
      </c>
      <c r="BB13" s="134">
        <v>0</v>
      </c>
      <c r="BC13" s="134">
        <v>1.4108300246149328</v>
      </c>
      <c r="BD13" s="134">
        <v>41.974585772709688</v>
      </c>
      <c r="BE13" s="134">
        <v>22.475910144803908</v>
      </c>
      <c r="BF13" s="134">
        <v>19.418525964917571</v>
      </c>
      <c r="BG13" s="134">
        <v>8.4905250127634879</v>
      </c>
      <c r="BH13" s="134">
        <v>2.3353434005052316</v>
      </c>
      <c r="BI13" s="134">
        <v>11.225531957113168</v>
      </c>
      <c r="BJ13" s="134">
        <v>4.2432039991304595</v>
      </c>
      <c r="BK13" s="134">
        <v>4.8079847944396761</v>
      </c>
      <c r="BL13" s="134">
        <v>247.92232504718501</v>
      </c>
      <c r="BM13" s="134">
        <v>345.28017272872427</v>
      </c>
      <c r="BN13" s="134">
        <v>495.00560487838254</v>
      </c>
      <c r="BO13" s="134">
        <v>144.27188729829322</v>
      </c>
      <c r="BP13" s="134">
        <v>155.616241391003</v>
      </c>
      <c r="BQ13" s="134">
        <v>9.0752347473106258</v>
      </c>
      <c r="BR13" s="134">
        <v>11.742972505149575</v>
      </c>
      <c r="BS13" s="134">
        <v>4.1495188518062198</v>
      </c>
      <c r="BT13" s="134">
        <v>3.4089910141235547</v>
      </c>
      <c r="BU13" s="134">
        <v>40.892004989605617</v>
      </c>
      <c r="BV13" s="134">
        <v>124.73535354959091</v>
      </c>
      <c r="BW13" s="134">
        <v>120.83485884317811</v>
      </c>
      <c r="BX13" s="134">
        <v>118.13967150271465</v>
      </c>
      <c r="BY13" s="134">
        <v>116.64876140579</v>
      </c>
      <c r="BZ13" s="135">
        <v>115.05131573817835</v>
      </c>
    </row>
    <row r="14" spans="1:78" x14ac:dyDescent="0.35">
      <c r="A14" s="132"/>
      <c r="B14" s="51" t="s">
        <v>22</v>
      </c>
      <c r="C14" s="133" t="s">
        <v>131</v>
      </c>
      <c r="D14" s="134">
        <v>0</v>
      </c>
      <c r="E14" s="134">
        <v>0</v>
      </c>
      <c r="F14" s="134">
        <v>0</v>
      </c>
      <c r="G14" s="134">
        <v>0</v>
      </c>
      <c r="H14" s="134">
        <v>0</v>
      </c>
      <c r="I14" s="134">
        <v>0</v>
      </c>
      <c r="J14" s="134">
        <v>0</v>
      </c>
      <c r="K14" s="134">
        <v>0</v>
      </c>
      <c r="L14" s="134">
        <v>0</v>
      </c>
      <c r="M14" s="134">
        <v>0</v>
      </c>
      <c r="N14" s="134">
        <v>0</v>
      </c>
      <c r="O14" s="134">
        <v>0</v>
      </c>
      <c r="P14" s="134">
        <v>0</v>
      </c>
      <c r="Q14" s="134">
        <v>0</v>
      </c>
      <c r="R14" s="134">
        <v>0</v>
      </c>
      <c r="S14" s="134">
        <v>0</v>
      </c>
      <c r="T14" s="134">
        <v>0</v>
      </c>
      <c r="U14" s="134">
        <v>0</v>
      </c>
      <c r="V14" s="134">
        <v>0</v>
      </c>
      <c r="W14" s="134">
        <v>0</v>
      </c>
      <c r="X14" s="134">
        <v>0</v>
      </c>
      <c r="Y14" s="134">
        <v>0</v>
      </c>
      <c r="Z14" s="134">
        <v>231.73202387436945</v>
      </c>
      <c r="AA14" s="134">
        <v>251.39769766274944</v>
      </c>
      <c r="AB14" s="134">
        <v>297.80253935684919</v>
      </c>
      <c r="AC14" s="134">
        <v>334.45096117458286</v>
      </c>
      <c r="AD14" s="134">
        <v>835.04063526326229</v>
      </c>
      <c r="AE14" s="134">
        <v>928.36735134808248</v>
      </c>
      <c r="AF14" s="134">
        <v>880.38798000842792</v>
      </c>
      <c r="AG14" s="134">
        <v>1929.2515225124091</v>
      </c>
      <c r="AH14" s="134">
        <v>1815.02787903685</v>
      </c>
      <c r="AI14" s="134">
        <v>1790.1365459278577</v>
      </c>
      <c r="AJ14" s="134">
        <v>2022.3155259354426</v>
      </c>
      <c r="AK14" s="134">
        <v>2720.853106315385</v>
      </c>
      <c r="AL14" s="134">
        <v>3083.7723268484319</v>
      </c>
      <c r="AM14" s="134">
        <v>3310.9530575441399</v>
      </c>
      <c r="AN14" s="134">
        <v>3480.8042560427521</v>
      </c>
      <c r="AO14" s="134">
        <v>3598.3821599946418</v>
      </c>
      <c r="AP14" s="134">
        <v>3819.7930859379981</v>
      </c>
      <c r="AQ14" s="134">
        <v>3764.8285970862248</v>
      </c>
      <c r="AR14" s="134">
        <v>2837.1436432673318</v>
      </c>
      <c r="AS14" s="134">
        <v>3281.0427508686626</v>
      </c>
      <c r="AT14" s="134">
        <v>3788.6168151985412</v>
      </c>
      <c r="AU14" s="134">
        <v>2370.3663241915069</v>
      </c>
      <c r="AV14" s="134">
        <v>2787.3952653640786</v>
      </c>
      <c r="AW14" s="134">
        <v>3121.5378676389273</v>
      </c>
      <c r="AX14" s="134">
        <v>3303.5413355380419</v>
      </c>
      <c r="AY14" s="134">
        <v>3378.1532418559891</v>
      </c>
      <c r="AZ14" s="134">
        <v>3442.0014623471293</v>
      </c>
      <c r="BA14" s="134">
        <v>3541.0190006247399</v>
      </c>
      <c r="BB14" s="134">
        <v>3575.2857694389154</v>
      </c>
      <c r="BC14" s="134">
        <v>3644.4806868868213</v>
      </c>
      <c r="BD14" s="134">
        <v>3660.9643851539427</v>
      </c>
      <c r="BE14" s="134">
        <v>3772.8945709633317</v>
      </c>
      <c r="BF14" s="134">
        <v>3889.9359474443218</v>
      </c>
      <c r="BG14" s="134">
        <v>4333.4196977862048</v>
      </c>
      <c r="BH14" s="134">
        <v>4648.4506764676607</v>
      </c>
      <c r="BI14" s="134">
        <v>4806.689713316332</v>
      </c>
      <c r="BJ14" s="134">
        <v>4866.8743525424734</v>
      </c>
      <c r="BK14" s="134">
        <v>4852.1936470654409</v>
      </c>
      <c r="BL14" s="134">
        <v>4973.2020709463859</v>
      </c>
      <c r="BM14" s="134">
        <v>5438.2408325324686</v>
      </c>
      <c r="BN14" s="134">
        <v>5598.8384010516693</v>
      </c>
      <c r="BO14" s="134">
        <v>5512.1867911888767</v>
      </c>
      <c r="BP14" s="134">
        <v>5392.9383271376992</v>
      </c>
      <c r="BQ14" s="134"/>
      <c r="BR14" s="134"/>
      <c r="BS14" s="134"/>
      <c r="BT14" s="134"/>
      <c r="BU14" s="134"/>
      <c r="BV14" s="134"/>
      <c r="BW14" s="134"/>
      <c r="BX14" s="134"/>
      <c r="BY14" s="134"/>
      <c r="BZ14" s="135"/>
    </row>
    <row r="15" spans="1:78" ht="26.65" customHeight="1" x14ac:dyDescent="0.35">
      <c r="A15" s="132"/>
      <c r="B15" s="51" t="s">
        <v>132</v>
      </c>
      <c r="C15" s="133" t="s">
        <v>124</v>
      </c>
      <c r="D15" s="134">
        <v>0</v>
      </c>
      <c r="E15" s="134">
        <v>0</v>
      </c>
      <c r="F15" s="134">
        <v>0</v>
      </c>
      <c r="G15" s="134">
        <v>0</v>
      </c>
      <c r="H15" s="134">
        <v>0</v>
      </c>
      <c r="I15" s="134">
        <v>0</v>
      </c>
      <c r="J15" s="134">
        <v>0</v>
      </c>
      <c r="K15" s="134">
        <v>0</v>
      </c>
      <c r="L15" s="134">
        <v>0</v>
      </c>
      <c r="M15" s="134">
        <v>0</v>
      </c>
      <c r="N15" s="134">
        <v>0</v>
      </c>
      <c r="O15" s="134">
        <v>0</v>
      </c>
      <c r="P15" s="134">
        <v>0</v>
      </c>
      <c r="Q15" s="134">
        <v>0</v>
      </c>
      <c r="R15" s="134">
        <v>0</v>
      </c>
      <c r="S15" s="134">
        <v>0</v>
      </c>
      <c r="T15" s="134">
        <v>0</v>
      </c>
      <c r="U15" s="134">
        <v>0</v>
      </c>
      <c r="V15" s="134">
        <v>0</v>
      </c>
      <c r="W15" s="134">
        <v>0</v>
      </c>
      <c r="X15" s="134">
        <v>0</v>
      </c>
      <c r="Y15" s="134">
        <v>0</v>
      </c>
      <c r="Z15" s="134">
        <v>141.61401458989243</v>
      </c>
      <c r="AA15" s="134">
        <v>160.41567374670677</v>
      </c>
      <c r="AB15" s="134">
        <v>144.48938020647128</v>
      </c>
      <c r="AC15" s="134">
        <v>135.80735999210333</v>
      </c>
      <c r="AD15" s="134">
        <v>117.24307909251864</v>
      </c>
      <c r="AE15" s="134">
        <v>102.32370076902222</v>
      </c>
      <c r="AF15" s="134">
        <v>89.228511487340668</v>
      </c>
      <c r="AG15" s="134">
        <v>79.470523420565357</v>
      </c>
      <c r="AH15" s="134">
        <v>75.234316229506732</v>
      </c>
      <c r="AI15" s="134">
        <v>64.364460078305001</v>
      </c>
      <c r="AJ15" s="134">
        <v>54.018444766222174</v>
      </c>
      <c r="AK15" s="134">
        <v>51.936338207232815</v>
      </c>
      <c r="AL15" s="134">
        <v>48.406398482385356</v>
      </c>
      <c r="AM15" s="134">
        <v>46.211988487890295</v>
      </c>
      <c r="AN15" s="134">
        <v>43.702859935544154</v>
      </c>
      <c r="AO15" s="134">
        <v>43.793697687561561</v>
      </c>
      <c r="AP15" s="134">
        <v>42.05276791858347</v>
      </c>
      <c r="AQ15" s="134">
        <v>5.7722945215760584</v>
      </c>
      <c r="AR15" s="134">
        <v>0</v>
      </c>
      <c r="AS15" s="134">
        <v>0</v>
      </c>
      <c r="AT15" s="134">
        <v>0</v>
      </c>
      <c r="AU15" s="134">
        <v>0</v>
      </c>
      <c r="AV15" s="134">
        <v>0</v>
      </c>
      <c r="AW15" s="134">
        <v>0</v>
      </c>
      <c r="AX15" s="134">
        <v>0</v>
      </c>
      <c r="AY15" s="134">
        <v>0</v>
      </c>
      <c r="AZ15" s="134">
        <v>0</v>
      </c>
      <c r="BA15" s="134">
        <v>0</v>
      </c>
      <c r="BB15" s="134">
        <v>0</v>
      </c>
      <c r="BC15" s="134">
        <v>0</v>
      </c>
      <c r="BD15" s="134">
        <v>0</v>
      </c>
      <c r="BE15" s="134">
        <v>0</v>
      </c>
      <c r="BF15" s="134">
        <v>0</v>
      </c>
      <c r="BG15" s="134">
        <v>0</v>
      </c>
      <c r="BH15" s="134">
        <v>0</v>
      </c>
      <c r="BI15" s="134">
        <v>0</v>
      </c>
      <c r="BJ15" s="134">
        <v>0</v>
      </c>
      <c r="BK15" s="134">
        <v>0</v>
      </c>
      <c r="BL15" s="134">
        <v>0</v>
      </c>
      <c r="BM15" s="134">
        <v>0</v>
      </c>
      <c r="BN15" s="134">
        <v>0</v>
      </c>
      <c r="BO15" s="134">
        <v>0</v>
      </c>
      <c r="BP15" s="134">
        <v>0</v>
      </c>
      <c r="BQ15" s="134">
        <v>0</v>
      </c>
      <c r="BR15" s="134">
        <v>0</v>
      </c>
      <c r="BS15" s="134">
        <v>0</v>
      </c>
      <c r="BT15" s="134">
        <v>0</v>
      </c>
      <c r="BU15" s="134">
        <v>0</v>
      </c>
      <c r="BV15" s="134">
        <v>0</v>
      </c>
      <c r="BW15" s="134">
        <v>0</v>
      </c>
      <c r="BX15" s="134">
        <v>0</v>
      </c>
      <c r="BY15" s="134">
        <v>0</v>
      </c>
      <c r="BZ15" s="135">
        <v>0</v>
      </c>
    </row>
    <row r="16" spans="1:78" x14ac:dyDescent="0.35">
      <c r="A16" s="132"/>
      <c r="B16" s="51" t="s">
        <v>133</v>
      </c>
      <c r="C16" s="133" t="s">
        <v>121</v>
      </c>
      <c r="D16" s="134">
        <v>0</v>
      </c>
      <c r="E16" s="134">
        <v>0</v>
      </c>
      <c r="F16" s="134">
        <v>0</v>
      </c>
      <c r="G16" s="134">
        <v>0</v>
      </c>
      <c r="H16" s="134">
        <v>0</v>
      </c>
      <c r="I16" s="134">
        <v>0</v>
      </c>
      <c r="J16" s="134">
        <v>0</v>
      </c>
      <c r="K16" s="134">
        <v>0</v>
      </c>
      <c r="L16" s="134">
        <v>0</v>
      </c>
      <c r="M16" s="134">
        <v>0</v>
      </c>
      <c r="N16" s="134">
        <v>0</v>
      </c>
      <c r="O16" s="134">
        <v>0</v>
      </c>
      <c r="P16" s="134">
        <v>0</v>
      </c>
      <c r="Q16" s="134">
        <v>0</v>
      </c>
      <c r="R16" s="134">
        <v>0</v>
      </c>
      <c r="S16" s="134">
        <v>0</v>
      </c>
      <c r="T16" s="134">
        <v>0</v>
      </c>
      <c r="U16" s="134">
        <v>0</v>
      </c>
      <c r="V16" s="134">
        <v>0</v>
      </c>
      <c r="W16" s="134">
        <v>0</v>
      </c>
      <c r="X16" s="134">
        <v>0</v>
      </c>
      <c r="Y16" s="134">
        <v>0</v>
      </c>
      <c r="Z16" s="134">
        <v>0</v>
      </c>
      <c r="AA16" s="134">
        <v>0</v>
      </c>
      <c r="AB16" s="134">
        <v>0</v>
      </c>
      <c r="AC16" s="134">
        <v>0</v>
      </c>
      <c r="AD16" s="134">
        <v>0</v>
      </c>
      <c r="AE16" s="134">
        <v>0</v>
      </c>
      <c r="AF16" s="134">
        <v>0</v>
      </c>
      <c r="AG16" s="134">
        <v>0</v>
      </c>
      <c r="AH16" s="134">
        <v>0</v>
      </c>
      <c r="AI16" s="134">
        <v>0</v>
      </c>
      <c r="AJ16" s="134">
        <v>0</v>
      </c>
      <c r="AK16" s="134">
        <v>0</v>
      </c>
      <c r="AL16" s="134">
        <v>0</v>
      </c>
      <c r="AM16" s="134">
        <v>0</v>
      </c>
      <c r="AN16" s="134">
        <v>0</v>
      </c>
      <c r="AO16" s="134">
        <v>0</v>
      </c>
      <c r="AP16" s="134">
        <v>0</v>
      </c>
      <c r="AQ16" s="134">
        <v>0</v>
      </c>
      <c r="AR16" s="134">
        <v>0</v>
      </c>
      <c r="AS16" s="134">
        <v>0</v>
      </c>
      <c r="AT16" s="134">
        <v>0</v>
      </c>
      <c r="AU16" s="134">
        <v>0</v>
      </c>
      <c r="AV16" s="134">
        <v>3249.541940688156</v>
      </c>
      <c r="AW16" s="134">
        <v>4460.8866379444362</v>
      </c>
      <c r="AX16" s="134">
        <v>4969.2135499654541</v>
      </c>
      <c r="AY16" s="134">
        <v>5867.9549626554808</v>
      </c>
      <c r="AZ16" s="134">
        <v>6700.1733605680038</v>
      </c>
      <c r="BA16" s="134">
        <v>7324.6188952923021</v>
      </c>
      <c r="BB16" s="134">
        <v>7750.2278975872068</v>
      </c>
      <c r="BC16" s="134">
        <v>8215.3169377678478</v>
      </c>
      <c r="BD16" s="134">
        <v>8594.0525640217311</v>
      </c>
      <c r="BE16" s="134">
        <v>9243.3005959359471</v>
      </c>
      <c r="BF16" s="134">
        <v>9679.7088405695122</v>
      </c>
      <c r="BG16" s="134">
        <v>10184.448499231119</v>
      </c>
      <c r="BH16" s="134">
        <v>10558.265245470649</v>
      </c>
      <c r="BI16" s="134">
        <v>10976.290881900894</v>
      </c>
      <c r="BJ16" s="134">
        <v>11306.294251826421</v>
      </c>
      <c r="BK16" s="134">
        <v>11889.856989460868</v>
      </c>
      <c r="BL16" s="134">
        <v>12361.473515843636</v>
      </c>
      <c r="BM16" s="134">
        <v>13264.975302683481</v>
      </c>
      <c r="BN16" s="134">
        <v>13502.194803805896</v>
      </c>
      <c r="BO16" s="134">
        <v>14082.827366645091</v>
      </c>
      <c r="BP16" s="134">
        <v>14745.263403283807</v>
      </c>
      <c r="BQ16" s="134">
        <v>14856.435185626913</v>
      </c>
      <c r="BR16" s="134">
        <v>14682.185791453472</v>
      </c>
      <c r="BS16" s="134">
        <v>13986.526114591625</v>
      </c>
      <c r="BT16" s="134">
        <v>11906.166240193135</v>
      </c>
      <c r="BU16" s="134">
        <v>9530.6006995498174</v>
      </c>
      <c r="BV16" s="134">
        <v>7808.6183351406562</v>
      </c>
      <c r="BW16" s="134">
        <v>5827.9613675306318</v>
      </c>
      <c r="BX16" s="134">
        <v>5005.4452015313864</v>
      </c>
      <c r="BY16" s="134">
        <v>4932.8589228654773</v>
      </c>
      <c r="BZ16" s="135">
        <v>4938.3260440533186</v>
      </c>
    </row>
    <row r="17" spans="1:78" x14ac:dyDescent="0.35">
      <c r="A17" s="132"/>
      <c r="B17" s="51" t="s">
        <v>134</v>
      </c>
      <c r="C17" s="133" t="s">
        <v>131</v>
      </c>
      <c r="D17" s="134">
        <v>0</v>
      </c>
      <c r="E17" s="134">
        <v>0</v>
      </c>
      <c r="F17" s="134">
        <v>0</v>
      </c>
      <c r="G17" s="134">
        <v>0</v>
      </c>
      <c r="H17" s="134">
        <v>0</v>
      </c>
      <c r="I17" s="134">
        <v>0</v>
      </c>
      <c r="J17" s="134">
        <v>0</v>
      </c>
      <c r="K17" s="134">
        <v>0</v>
      </c>
      <c r="L17" s="134">
        <v>0</v>
      </c>
      <c r="M17" s="134">
        <v>0</v>
      </c>
      <c r="N17" s="134">
        <v>0</v>
      </c>
      <c r="O17" s="134">
        <v>0</v>
      </c>
      <c r="P17" s="134">
        <v>0</v>
      </c>
      <c r="Q17" s="134">
        <v>0</v>
      </c>
      <c r="R17" s="134">
        <v>0</v>
      </c>
      <c r="S17" s="134">
        <v>0</v>
      </c>
      <c r="T17" s="134">
        <v>0</v>
      </c>
      <c r="U17" s="134">
        <v>0</v>
      </c>
      <c r="V17" s="134">
        <v>0</v>
      </c>
      <c r="W17" s="134">
        <v>0</v>
      </c>
      <c r="X17" s="134">
        <v>0</v>
      </c>
      <c r="Y17" s="134">
        <v>0</v>
      </c>
      <c r="Z17" s="134">
        <v>0</v>
      </c>
      <c r="AA17" s="134">
        <v>0</v>
      </c>
      <c r="AB17" s="134">
        <v>0</v>
      </c>
      <c r="AC17" s="134">
        <v>0</v>
      </c>
      <c r="AD17" s="134">
        <v>0</v>
      </c>
      <c r="AE17" s="134">
        <v>0</v>
      </c>
      <c r="AF17" s="134">
        <v>0</v>
      </c>
      <c r="AG17" s="134">
        <v>0</v>
      </c>
      <c r="AH17" s="134">
        <v>0</v>
      </c>
      <c r="AI17" s="134">
        <v>0</v>
      </c>
      <c r="AJ17" s="134">
        <v>0</v>
      </c>
      <c r="AK17" s="134">
        <v>0</v>
      </c>
      <c r="AL17" s="134">
        <v>0</v>
      </c>
      <c r="AM17" s="134">
        <v>0</v>
      </c>
      <c r="AN17" s="134">
        <v>0</v>
      </c>
      <c r="AO17" s="134">
        <v>0</v>
      </c>
      <c r="AP17" s="134">
        <v>0</v>
      </c>
      <c r="AQ17" s="134">
        <v>0</v>
      </c>
      <c r="AR17" s="134">
        <v>0</v>
      </c>
      <c r="AS17" s="134">
        <v>0</v>
      </c>
      <c r="AT17" s="134">
        <v>0</v>
      </c>
      <c r="AU17" s="134">
        <v>0</v>
      </c>
      <c r="AV17" s="134">
        <v>4.7379474708683418</v>
      </c>
      <c r="AW17" s="134">
        <v>11.592122685948157</v>
      </c>
      <c r="AX17" s="134">
        <v>18.080953801964068</v>
      </c>
      <c r="AY17" s="134">
        <v>29.577562175841205</v>
      </c>
      <c r="AZ17" s="134">
        <v>50.688300027201514</v>
      </c>
      <c r="BA17" s="134">
        <v>62.143981646078011</v>
      </c>
      <c r="BB17" s="134">
        <v>71.190681026035008</v>
      </c>
      <c r="BC17" s="134">
        <v>57.025401241843085</v>
      </c>
      <c r="BD17" s="134">
        <v>-8.6741978864939728E-2</v>
      </c>
      <c r="BE17" s="134">
        <v>-0.12142127532020722</v>
      </c>
      <c r="BF17" s="134">
        <v>-0.20228841411169737</v>
      </c>
      <c r="BG17" s="134">
        <v>0.11445426514500216</v>
      </c>
      <c r="BH17" s="134">
        <v>-3.7898689767572317E-2</v>
      </c>
      <c r="BI17" s="134">
        <v>0</v>
      </c>
      <c r="BJ17" s="134">
        <v>0</v>
      </c>
      <c r="BK17" s="134">
        <v>0</v>
      </c>
      <c r="BL17" s="134">
        <v>0</v>
      </c>
      <c r="BM17" s="134">
        <v>0</v>
      </c>
      <c r="BN17" s="134">
        <v>0</v>
      </c>
      <c r="BO17" s="134">
        <v>0</v>
      </c>
      <c r="BP17" s="134">
        <v>0</v>
      </c>
      <c r="BQ17" s="134">
        <v>0</v>
      </c>
      <c r="BR17" s="134">
        <v>0</v>
      </c>
      <c r="BS17" s="134">
        <v>0</v>
      </c>
      <c r="BT17" s="134">
        <v>0</v>
      </c>
      <c r="BU17" s="134">
        <v>0</v>
      </c>
      <c r="BV17" s="134">
        <v>0</v>
      </c>
      <c r="BW17" s="134">
        <v>0</v>
      </c>
      <c r="BX17" s="134">
        <v>0</v>
      </c>
      <c r="BY17" s="134">
        <v>0</v>
      </c>
      <c r="BZ17" s="135">
        <v>0</v>
      </c>
    </row>
    <row r="18" spans="1:78" x14ac:dyDescent="0.35">
      <c r="A18" s="132"/>
      <c r="B18" s="51" t="s">
        <v>135</v>
      </c>
      <c r="C18" s="133" t="s">
        <v>131</v>
      </c>
      <c r="D18" s="134">
        <v>0</v>
      </c>
      <c r="E18" s="134">
        <v>0</v>
      </c>
      <c r="F18" s="134">
        <v>0</v>
      </c>
      <c r="G18" s="134">
        <v>0</v>
      </c>
      <c r="H18" s="134">
        <v>0</v>
      </c>
      <c r="I18" s="134">
        <v>0</v>
      </c>
      <c r="J18" s="134">
        <v>0</v>
      </c>
      <c r="K18" s="134">
        <v>0</v>
      </c>
      <c r="L18" s="134">
        <v>0</v>
      </c>
      <c r="M18" s="134">
        <v>0</v>
      </c>
      <c r="N18" s="134">
        <v>0</v>
      </c>
      <c r="O18" s="134">
        <v>0</v>
      </c>
      <c r="P18" s="134">
        <v>0</v>
      </c>
      <c r="Q18" s="134">
        <v>0</v>
      </c>
      <c r="R18" s="134">
        <v>0</v>
      </c>
      <c r="S18" s="134">
        <v>0</v>
      </c>
      <c r="T18" s="134">
        <v>0</v>
      </c>
      <c r="U18" s="134">
        <v>0</v>
      </c>
      <c r="V18" s="134">
        <v>0</v>
      </c>
      <c r="W18" s="134">
        <v>0</v>
      </c>
      <c r="X18" s="134">
        <v>0</v>
      </c>
      <c r="Y18" s="134">
        <v>0</v>
      </c>
      <c r="Z18" s="134">
        <v>0</v>
      </c>
      <c r="AA18" s="134">
        <v>0</v>
      </c>
      <c r="AB18" s="134">
        <v>0</v>
      </c>
      <c r="AC18" s="134">
        <v>0</v>
      </c>
      <c r="AD18" s="134">
        <v>0</v>
      </c>
      <c r="AE18" s="134">
        <v>0</v>
      </c>
      <c r="AF18" s="134">
        <v>0</v>
      </c>
      <c r="AG18" s="134">
        <v>0</v>
      </c>
      <c r="AH18" s="134">
        <v>0</v>
      </c>
      <c r="AI18" s="134">
        <v>0</v>
      </c>
      <c r="AJ18" s="134">
        <v>0</v>
      </c>
      <c r="AK18" s="134">
        <v>0</v>
      </c>
      <c r="AL18" s="134">
        <v>0</v>
      </c>
      <c r="AM18" s="134">
        <v>0</v>
      </c>
      <c r="AN18" s="134">
        <v>0</v>
      </c>
      <c r="AO18" s="134">
        <v>0</v>
      </c>
      <c r="AP18" s="134">
        <v>0</v>
      </c>
      <c r="AQ18" s="134">
        <v>0</v>
      </c>
      <c r="AR18" s="134">
        <v>0</v>
      </c>
      <c r="AS18" s="134">
        <v>0</v>
      </c>
      <c r="AT18" s="134">
        <v>0</v>
      </c>
      <c r="AU18" s="134">
        <v>0</v>
      </c>
      <c r="AV18" s="134">
        <v>0</v>
      </c>
      <c r="AW18" s="134">
        <v>0</v>
      </c>
      <c r="AX18" s="134">
        <v>0</v>
      </c>
      <c r="AY18" s="134">
        <v>0</v>
      </c>
      <c r="AZ18" s="134">
        <v>0</v>
      </c>
      <c r="BA18" s="134">
        <v>0</v>
      </c>
      <c r="BB18" s="134">
        <v>0</v>
      </c>
      <c r="BC18" s="134">
        <v>0</v>
      </c>
      <c r="BD18" s="134">
        <v>0</v>
      </c>
      <c r="BE18" s="134">
        <v>9.6281180082803743</v>
      </c>
      <c r="BF18" s="134">
        <v>17.991709174260691</v>
      </c>
      <c r="BG18" s="134">
        <v>20.130187525817909</v>
      </c>
      <c r="BH18" s="134">
        <v>21.722515017637537</v>
      </c>
      <c r="BI18" s="134">
        <v>22.534566767062248</v>
      </c>
      <c r="BJ18" s="134">
        <v>24.078615377024747</v>
      </c>
      <c r="BK18" s="134">
        <v>24.711478947109558</v>
      </c>
      <c r="BL18" s="134">
        <v>24.875713330842363</v>
      </c>
      <c r="BM18" s="134">
        <v>25.235121819327784</v>
      </c>
      <c r="BN18" s="134">
        <v>24.286621196687189</v>
      </c>
      <c r="BO18" s="134">
        <v>25.036883990170306</v>
      </c>
      <c r="BP18" s="134">
        <v>62.112299685063874</v>
      </c>
      <c r="BQ18" s="134">
        <v>190.41464858642252</v>
      </c>
      <c r="BR18" s="134">
        <v>212.5818650503326</v>
      </c>
      <c r="BS18" s="134">
        <v>172.66915698477226</v>
      </c>
      <c r="BT18" s="134">
        <v>189.99671200176184</v>
      </c>
      <c r="BU18" s="134">
        <v>169.02637900137276</v>
      </c>
      <c r="BV18" s="134">
        <v>153</v>
      </c>
      <c r="BW18" s="134">
        <v>137.34318349130737</v>
      </c>
      <c r="BX18" s="134">
        <v>122.02529721595022</v>
      </c>
      <c r="BY18" s="134">
        <v>119.94085665924371</v>
      </c>
      <c r="BZ18" s="135">
        <v>117.77547646686342</v>
      </c>
    </row>
    <row r="19" spans="1:78" x14ac:dyDescent="0.35">
      <c r="A19" s="132"/>
      <c r="B19" s="51" t="s">
        <v>136</v>
      </c>
      <c r="C19" s="133" t="s">
        <v>131</v>
      </c>
      <c r="D19" s="134">
        <v>0</v>
      </c>
      <c r="E19" s="134">
        <v>0</v>
      </c>
      <c r="F19" s="134">
        <v>0</v>
      </c>
      <c r="G19" s="134">
        <v>0</v>
      </c>
      <c r="H19" s="134">
        <v>0</v>
      </c>
      <c r="I19" s="134">
        <v>0</v>
      </c>
      <c r="J19" s="134">
        <v>0</v>
      </c>
      <c r="K19" s="134">
        <v>0</v>
      </c>
      <c r="L19" s="134">
        <v>0</v>
      </c>
      <c r="M19" s="134">
        <v>0</v>
      </c>
      <c r="N19" s="134">
        <v>0</v>
      </c>
      <c r="O19" s="134">
        <v>0</v>
      </c>
      <c r="P19" s="134">
        <v>0</v>
      </c>
      <c r="Q19" s="134">
        <v>0</v>
      </c>
      <c r="R19" s="134">
        <v>0</v>
      </c>
      <c r="S19" s="134">
        <v>0</v>
      </c>
      <c r="T19" s="134">
        <v>0</v>
      </c>
      <c r="U19" s="134">
        <v>0</v>
      </c>
      <c r="V19" s="134">
        <v>0</v>
      </c>
      <c r="W19" s="134">
        <v>0</v>
      </c>
      <c r="X19" s="134">
        <v>0</v>
      </c>
      <c r="Y19" s="134">
        <v>0</v>
      </c>
      <c r="Z19" s="134">
        <v>0</v>
      </c>
      <c r="AA19" s="134">
        <v>0</v>
      </c>
      <c r="AB19" s="134">
        <v>0</v>
      </c>
      <c r="AC19" s="134">
        <v>0</v>
      </c>
      <c r="AD19" s="134">
        <v>0</v>
      </c>
      <c r="AE19" s="134">
        <v>0</v>
      </c>
      <c r="AF19" s="134">
        <v>0</v>
      </c>
      <c r="AG19" s="134">
        <v>0</v>
      </c>
      <c r="AH19" s="134">
        <v>0</v>
      </c>
      <c r="AI19" s="134">
        <v>0</v>
      </c>
      <c r="AJ19" s="134">
        <v>0</v>
      </c>
      <c r="AK19" s="134">
        <v>0</v>
      </c>
      <c r="AL19" s="134">
        <v>0</v>
      </c>
      <c r="AM19" s="134">
        <v>0</v>
      </c>
      <c r="AN19" s="134">
        <v>0</v>
      </c>
      <c r="AO19" s="134">
        <v>0</v>
      </c>
      <c r="AP19" s="134">
        <v>0</v>
      </c>
      <c r="AQ19" s="134">
        <v>0</v>
      </c>
      <c r="AR19" s="134">
        <v>0</v>
      </c>
      <c r="AS19" s="134">
        <v>0</v>
      </c>
      <c r="AT19" s="134">
        <v>0</v>
      </c>
      <c r="AU19" s="134">
        <v>0</v>
      </c>
      <c r="AV19" s="134">
        <v>0</v>
      </c>
      <c r="AW19" s="134">
        <v>0</v>
      </c>
      <c r="AX19" s="134">
        <v>0</v>
      </c>
      <c r="AY19" s="134">
        <v>0</v>
      </c>
      <c r="AZ19" s="134">
        <v>4.7564505241970911</v>
      </c>
      <c r="BA19" s="134">
        <v>34.872258105921517</v>
      </c>
      <c r="BB19" s="134">
        <v>47.22330725334465</v>
      </c>
      <c r="BC19" s="134">
        <v>39.842884954403196</v>
      </c>
      <c r="BD19" s="134">
        <v>5.9283165555398973</v>
      </c>
      <c r="BE19" s="134">
        <v>8.428466304301465E-3</v>
      </c>
      <c r="BF19" s="134">
        <v>5.9022875273305679E-2</v>
      </c>
      <c r="BG19" s="134">
        <v>0</v>
      </c>
      <c r="BH19" s="134">
        <v>0</v>
      </c>
      <c r="BI19" s="134">
        <v>0</v>
      </c>
      <c r="BJ19" s="134">
        <v>0</v>
      </c>
      <c r="BK19" s="134">
        <v>0</v>
      </c>
      <c r="BL19" s="134">
        <v>0</v>
      </c>
      <c r="BM19" s="134">
        <v>0</v>
      </c>
      <c r="BN19" s="134">
        <v>0</v>
      </c>
      <c r="BO19" s="134">
        <v>0</v>
      </c>
      <c r="BP19" s="134">
        <v>0</v>
      </c>
      <c r="BQ19" s="134">
        <v>0</v>
      </c>
      <c r="BR19" s="134">
        <v>0</v>
      </c>
      <c r="BS19" s="134">
        <v>0</v>
      </c>
      <c r="BT19" s="134">
        <v>0</v>
      </c>
      <c r="BU19" s="134">
        <v>0</v>
      </c>
      <c r="BV19" s="134">
        <v>0</v>
      </c>
      <c r="BW19" s="134">
        <v>0</v>
      </c>
      <c r="BX19" s="134">
        <v>0</v>
      </c>
      <c r="BY19" s="134">
        <v>0</v>
      </c>
      <c r="BZ19" s="135">
        <v>0</v>
      </c>
    </row>
    <row r="20" spans="1:78" ht="26.65" customHeight="1" x14ac:dyDescent="0.35">
      <c r="A20" s="132"/>
      <c r="B20" s="51" t="s">
        <v>137</v>
      </c>
      <c r="C20" s="138"/>
      <c r="D20" s="134">
        <f t="shared" ref="D20:BO20" si="2">SUM(D21:D22)</f>
        <v>0</v>
      </c>
      <c r="E20" s="134">
        <f t="shared" si="2"/>
        <v>0</v>
      </c>
      <c r="F20" s="134">
        <f t="shared" si="2"/>
        <v>0</v>
      </c>
      <c r="G20" s="134">
        <f t="shared" si="2"/>
        <v>0</v>
      </c>
      <c r="H20" s="134">
        <f t="shared" si="2"/>
        <v>0</v>
      </c>
      <c r="I20" s="134">
        <f t="shared" si="2"/>
        <v>0</v>
      </c>
      <c r="J20" s="134">
        <f t="shared" si="2"/>
        <v>0</v>
      </c>
      <c r="K20" s="134">
        <f t="shared" si="2"/>
        <v>0</v>
      </c>
      <c r="L20" s="134">
        <f t="shared" si="2"/>
        <v>0</v>
      </c>
      <c r="M20" s="134">
        <f t="shared" si="2"/>
        <v>0</v>
      </c>
      <c r="N20" s="134">
        <f t="shared" si="2"/>
        <v>0</v>
      </c>
      <c r="O20" s="134">
        <f t="shared" si="2"/>
        <v>0</v>
      </c>
      <c r="P20" s="134">
        <f t="shared" si="2"/>
        <v>0</v>
      </c>
      <c r="Q20" s="134">
        <f t="shared" si="2"/>
        <v>0</v>
      </c>
      <c r="R20" s="134">
        <f t="shared" si="2"/>
        <v>0</v>
      </c>
      <c r="S20" s="134">
        <f t="shared" si="2"/>
        <v>0</v>
      </c>
      <c r="T20" s="134">
        <f t="shared" si="2"/>
        <v>0</v>
      </c>
      <c r="U20" s="134">
        <f t="shared" si="2"/>
        <v>0</v>
      </c>
      <c r="V20" s="134">
        <f t="shared" si="2"/>
        <v>0</v>
      </c>
      <c r="W20" s="134">
        <f t="shared" si="2"/>
        <v>0</v>
      </c>
      <c r="X20" s="134">
        <f t="shared" si="2"/>
        <v>0</v>
      </c>
      <c r="Y20" s="134">
        <f t="shared" si="2"/>
        <v>0</v>
      </c>
      <c r="Z20" s="134">
        <f t="shared" si="2"/>
        <v>0</v>
      </c>
      <c r="AA20" s="134">
        <f t="shared" si="2"/>
        <v>0</v>
      </c>
      <c r="AB20" s="134">
        <f t="shared" si="2"/>
        <v>0</v>
      </c>
      <c r="AC20" s="134">
        <f t="shared" si="2"/>
        <v>0</v>
      </c>
      <c r="AD20" s="134">
        <f t="shared" si="2"/>
        <v>0</v>
      </c>
      <c r="AE20" s="134">
        <f t="shared" si="2"/>
        <v>0</v>
      </c>
      <c r="AF20" s="134">
        <f t="shared" si="2"/>
        <v>0</v>
      </c>
      <c r="AG20" s="134">
        <f t="shared" si="2"/>
        <v>0</v>
      </c>
      <c r="AH20" s="134">
        <f t="shared" si="2"/>
        <v>0</v>
      </c>
      <c r="AI20" s="134">
        <f t="shared" si="2"/>
        <v>0</v>
      </c>
      <c r="AJ20" s="134">
        <f t="shared" si="2"/>
        <v>0</v>
      </c>
      <c r="AK20" s="134">
        <f t="shared" si="2"/>
        <v>0</v>
      </c>
      <c r="AL20" s="134">
        <f t="shared" si="2"/>
        <v>0</v>
      </c>
      <c r="AM20" s="134">
        <f t="shared" si="2"/>
        <v>0</v>
      </c>
      <c r="AN20" s="134">
        <f t="shared" si="2"/>
        <v>0</v>
      </c>
      <c r="AO20" s="134">
        <f t="shared" si="2"/>
        <v>0</v>
      </c>
      <c r="AP20" s="134">
        <f t="shared" si="2"/>
        <v>0</v>
      </c>
      <c r="AQ20" s="134">
        <f t="shared" si="2"/>
        <v>0</v>
      </c>
      <c r="AR20" s="134">
        <f t="shared" si="2"/>
        <v>0</v>
      </c>
      <c r="AS20" s="134">
        <f t="shared" si="2"/>
        <v>0</v>
      </c>
      <c r="AT20" s="134">
        <f t="shared" si="2"/>
        <v>0</v>
      </c>
      <c r="AU20" s="134">
        <f t="shared" si="2"/>
        <v>0</v>
      </c>
      <c r="AV20" s="134">
        <f t="shared" si="2"/>
        <v>0</v>
      </c>
      <c r="AW20" s="134">
        <f t="shared" si="2"/>
        <v>0</v>
      </c>
      <c r="AX20" s="134">
        <f t="shared" si="2"/>
        <v>0</v>
      </c>
      <c r="AY20" s="134">
        <f t="shared" si="2"/>
        <v>0</v>
      </c>
      <c r="AZ20" s="134">
        <f t="shared" si="2"/>
        <v>0</v>
      </c>
      <c r="BA20" s="134">
        <f t="shared" si="2"/>
        <v>0</v>
      </c>
      <c r="BB20" s="134">
        <f t="shared" si="2"/>
        <v>0</v>
      </c>
      <c r="BC20" s="134">
        <f t="shared" si="2"/>
        <v>0</v>
      </c>
      <c r="BD20" s="134">
        <f t="shared" si="2"/>
        <v>0</v>
      </c>
      <c r="BE20" s="134">
        <f t="shared" si="2"/>
        <v>0</v>
      </c>
      <c r="BF20" s="134">
        <f t="shared" si="2"/>
        <v>0</v>
      </c>
      <c r="BG20" s="134">
        <f t="shared" si="2"/>
        <v>0</v>
      </c>
      <c r="BH20" s="134">
        <f t="shared" si="2"/>
        <v>0</v>
      </c>
      <c r="BI20" s="134">
        <f t="shared" si="2"/>
        <v>0</v>
      </c>
      <c r="BJ20" s="134">
        <f t="shared" si="2"/>
        <v>0</v>
      </c>
      <c r="BK20" s="134">
        <f t="shared" si="2"/>
        <v>0</v>
      </c>
      <c r="BL20" s="134">
        <f t="shared" si="2"/>
        <v>149.37765669900693</v>
      </c>
      <c r="BM20" s="134">
        <f t="shared" si="2"/>
        <v>1467.1976869241325</v>
      </c>
      <c r="BN20" s="134">
        <f t="shared" si="2"/>
        <v>2537.2129041268872</v>
      </c>
      <c r="BO20" s="134">
        <f t="shared" si="2"/>
        <v>3983.1976563124381</v>
      </c>
      <c r="BP20" s="134">
        <f t="shared" ref="BP20:BV20" si="3">SUM(BP21:BP22)</f>
        <v>7443.5352051835707</v>
      </c>
      <c r="BQ20" s="134">
        <f t="shared" si="3"/>
        <v>11266.274965732811</v>
      </c>
      <c r="BR20" s="134">
        <f t="shared" si="3"/>
        <v>13649.111626878914</v>
      </c>
      <c r="BS20" s="134">
        <f t="shared" si="3"/>
        <v>15084.070257840158</v>
      </c>
      <c r="BT20" s="134">
        <f t="shared" si="3"/>
        <v>15336.085266872215</v>
      </c>
      <c r="BU20" s="134">
        <f t="shared" si="3"/>
        <v>15092.972346745421</v>
      </c>
      <c r="BV20" s="134">
        <f t="shared" si="3"/>
        <v>15880.61595923889</v>
      </c>
      <c r="BW20" s="134">
        <f>SUM(BW21:BW22)</f>
        <v>15561.168721817037</v>
      </c>
      <c r="BX20" s="134">
        <f>SUM(BX21:BX22)</f>
        <v>15656.040777150443</v>
      </c>
      <c r="BY20" s="134">
        <f>SUM(BY21:BY22)</f>
        <v>15710.346228233982</v>
      </c>
      <c r="BZ20" s="135">
        <f>SUM(BZ21:BZ22)</f>
        <v>15766.01509274439</v>
      </c>
    </row>
    <row r="21" spans="1:78" x14ac:dyDescent="0.35">
      <c r="A21" s="132"/>
      <c r="B21" s="61" t="s">
        <v>128</v>
      </c>
      <c r="C21" s="133" t="s">
        <v>124</v>
      </c>
      <c r="D21" s="134">
        <v>0</v>
      </c>
      <c r="E21" s="134">
        <v>0</v>
      </c>
      <c r="F21" s="134">
        <v>0</v>
      </c>
      <c r="G21" s="134">
        <v>0</v>
      </c>
      <c r="H21" s="134">
        <v>0</v>
      </c>
      <c r="I21" s="134">
        <v>0</v>
      </c>
      <c r="J21" s="134">
        <v>0</v>
      </c>
      <c r="K21" s="134">
        <v>0</v>
      </c>
      <c r="L21" s="134">
        <v>0</v>
      </c>
      <c r="M21" s="134">
        <v>0</v>
      </c>
      <c r="N21" s="134">
        <v>0</v>
      </c>
      <c r="O21" s="134">
        <v>0</v>
      </c>
      <c r="P21" s="134">
        <v>0</v>
      </c>
      <c r="Q21" s="134">
        <v>0</v>
      </c>
      <c r="R21" s="134">
        <v>0</v>
      </c>
      <c r="S21" s="134">
        <v>0</v>
      </c>
      <c r="T21" s="134">
        <v>0</v>
      </c>
      <c r="U21" s="134">
        <v>0</v>
      </c>
      <c r="V21" s="134">
        <v>0</v>
      </c>
      <c r="W21" s="134">
        <v>0</v>
      </c>
      <c r="X21" s="134">
        <v>0</v>
      </c>
      <c r="Y21" s="134">
        <v>0</v>
      </c>
      <c r="Z21" s="134">
        <v>0</v>
      </c>
      <c r="AA21" s="134">
        <v>0</v>
      </c>
      <c r="AB21" s="134">
        <v>0</v>
      </c>
      <c r="AC21" s="134">
        <v>0</v>
      </c>
      <c r="AD21" s="134">
        <v>0</v>
      </c>
      <c r="AE21" s="134">
        <v>0</v>
      </c>
      <c r="AF21" s="134">
        <v>0</v>
      </c>
      <c r="AG21" s="134">
        <v>0</v>
      </c>
      <c r="AH21" s="134">
        <v>0</v>
      </c>
      <c r="AI21" s="134">
        <v>0</v>
      </c>
      <c r="AJ21" s="134">
        <v>0</v>
      </c>
      <c r="AK21" s="134">
        <v>0</v>
      </c>
      <c r="AL21" s="134">
        <v>0</v>
      </c>
      <c r="AM21" s="134">
        <v>0</v>
      </c>
      <c r="AN21" s="134">
        <v>0</v>
      </c>
      <c r="AO21" s="134">
        <v>0</v>
      </c>
      <c r="AP21" s="134">
        <v>0</v>
      </c>
      <c r="AQ21" s="134">
        <v>0</v>
      </c>
      <c r="AR21" s="134">
        <v>0</v>
      </c>
      <c r="AS21" s="134">
        <v>0</v>
      </c>
      <c r="AT21" s="134">
        <v>0</v>
      </c>
      <c r="AU21" s="134">
        <v>0</v>
      </c>
      <c r="AV21" s="134">
        <v>0</v>
      </c>
      <c r="AW21" s="134">
        <v>0</v>
      </c>
      <c r="AX21" s="134">
        <v>0</v>
      </c>
      <c r="AY21" s="134">
        <v>0</v>
      </c>
      <c r="AZ21" s="134">
        <v>0</v>
      </c>
      <c r="BA21" s="134">
        <v>0</v>
      </c>
      <c r="BB21" s="134">
        <v>0</v>
      </c>
      <c r="BC21" s="134">
        <v>0</v>
      </c>
      <c r="BD21" s="134">
        <v>0</v>
      </c>
      <c r="BE21" s="134">
        <v>0</v>
      </c>
      <c r="BF21" s="134">
        <v>0</v>
      </c>
      <c r="BG21" s="134">
        <v>0</v>
      </c>
      <c r="BH21" s="134">
        <v>0</v>
      </c>
      <c r="BI21" s="134">
        <v>0</v>
      </c>
      <c r="BJ21" s="134">
        <v>0</v>
      </c>
      <c r="BK21" s="134">
        <v>0</v>
      </c>
      <c r="BL21" s="134">
        <v>75.611721776568004</v>
      </c>
      <c r="BM21" s="134">
        <v>672.54733379421441</v>
      </c>
      <c r="BN21" s="134">
        <v>1085.5343724964696</v>
      </c>
      <c r="BO21" s="134">
        <v>1567.3632779585616</v>
      </c>
      <c r="BP21" s="134">
        <v>2530.4462972037477</v>
      </c>
      <c r="BQ21" s="134">
        <v>3820.1695928039294</v>
      </c>
      <c r="BR21" s="134">
        <v>4363.6264362854508</v>
      </c>
      <c r="BS21" s="134">
        <v>4710.3960134082781</v>
      </c>
      <c r="BT21" s="134">
        <v>4846.8114260583634</v>
      </c>
      <c r="BU21" s="134">
        <v>4795.6667205624917</v>
      </c>
      <c r="BV21" s="134">
        <v>4606.3259699992532</v>
      </c>
      <c r="BW21" s="134">
        <v>4486.6280334883595</v>
      </c>
      <c r="BX21" s="134">
        <v>4411.4906955550096</v>
      </c>
      <c r="BY21" s="134">
        <v>4322.3625816230387</v>
      </c>
      <c r="BZ21" s="135">
        <v>4239.3132848621271</v>
      </c>
    </row>
    <row r="22" spans="1:78" x14ac:dyDescent="0.35">
      <c r="A22" s="132"/>
      <c r="B22" s="61" t="s">
        <v>138</v>
      </c>
      <c r="C22" s="133" t="s">
        <v>131</v>
      </c>
      <c r="D22" s="134">
        <v>0</v>
      </c>
      <c r="E22" s="134">
        <v>0</v>
      </c>
      <c r="F22" s="134">
        <v>0</v>
      </c>
      <c r="G22" s="134">
        <v>0</v>
      </c>
      <c r="H22" s="134">
        <v>0</v>
      </c>
      <c r="I22" s="134">
        <v>0</v>
      </c>
      <c r="J22" s="134">
        <v>0</v>
      </c>
      <c r="K22" s="134">
        <v>0</v>
      </c>
      <c r="L22" s="134">
        <v>0</v>
      </c>
      <c r="M22" s="134">
        <v>0</v>
      </c>
      <c r="N22" s="134">
        <v>0</v>
      </c>
      <c r="O22" s="134">
        <v>0</v>
      </c>
      <c r="P22" s="134">
        <v>0</v>
      </c>
      <c r="Q22" s="134">
        <v>0</v>
      </c>
      <c r="R22" s="134">
        <v>0</v>
      </c>
      <c r="S22" s="134">
        <v>0</v>
      </c>
      <c r="T22" s="134">
        <v>0</v>
      </c>
      <c r="U22" s="134">
        <v>0</v>
      </c>
      <c r="V22" s="134">
        <v>0</v>
      </c>
      <c r="W22" s="134">
        <v>0</v>
      </c>
      <c r="X22" s="134">
        <v>0</v>
      </c>
      <c r="Y22" s="134">
        <v>0</v>
      </c>
      <c r="Z22" s="134">
        <v>0</v>
      </c>
      <c r="AA22" s="134">
        <v>0</v>
      </c>
      <c r="AB22" s="134">
        <v>0</v>
      </c>
      <c r="AC22" s="134">
        <v>0</v>
      </c>
      <c r="AD22" s="134">
        <v>0</v>
      </c>
      <c r="AE22" s="134">
        <v>0</v>
      </c>
      <c r="AF22" s="134">
        <v>0</v>
      </c>
      <c r="AG22" s="134">
        <v>0</v>
      </c>
      <c r="AH22" s="134">
        <v>0</v>
      </c>
      <c r="AI22" s="134">
        <v>0</v>
      </c>
      <c r="AJ22" s="134">
        <v>0</v>
      </c>
      <c r="AK22" s="134">
        <v>0</v>
      </c>
      <c r="AL22" s="134">
        <v>0</v>
      </c>
      <c r="AM22" s="134">
        <v>0</v>
      </c>
      <c r="AN22" s="134">
        <v>0</v>
      </c>
      <c r="AO22" s="134">
        <v>0</v>
      </c>
      <c r="AP22" s="134">
        <v>0</v>
      </c>
      <c r="AQ22" s="134">
        <v>0</v>
      </c>
      <c r="AR22" s="134">
        <v>0</v>
      </c>
      <c r="AS22" s="134">
        <v>0</v>
      </c>
      <c r="AT22" s="134">
        <v>0</v>
      </c>
      <c r="AU22" s="134">
        <v>0</v>
      </c>
      <c r="AV22" s="134">
        <v>0</v>
      </c>
      <c r="AW22" s="134">
        <v>0</v>
      </c>
      <c r="AX22" s="134">
        <v>0</v>
      </c>
      <c r="AY22" s="134">
        <v>0</v>
      </c>
      <c r="AZ22" s="134">
        <v>0</v>
      </c>
      <c r="BA22" s="134">
        <v>0</v>
      </c>
      <c r="BB22" s="134">
        <v>0</v>
      </c>
      <c r="BC22" s="134">
        <v>0</v>
      </c>
      <c r="BD22" s="134">
        <v>0</v>
      </c>
      <c r="BE22" s="134">
        <v>0</v>
      </c>
      <c r="BF22" s="134">
        <v>0</v>
      </c>
      <c r="BG22" s="134">
        <v>0</v>
      </c>
      <c r="BH22" s="134">
        <v>0</v>
      </c>
      <c r="BI22" s="134">
        <v>0</v>
      </c>
      <c r="BJ22" s="134">
        <v>0</v>
      </c>
      <c r="BK22" s="134">
        <v>0</v>
      </c>
      <c r="BL22" s="134">
        <v>73.765934922438944</v>
      </c>
      <c r="BM22" s="134">
        <v>794.65035312991813</v>
      </c>
      <c r="BN22" s="134">
        <v>1451.6785316304176</v>
      </c>
      <c r="BO22" s="134">
        <v>2415.8343783538767</v>
      </c>
      <c r="BP22" s="134">
        <v>4913.0889079798226</v>
      </c>
      <c r="BQ22" s="134">
        <v>7446.1053729288815</v>
      </c>
      <c r="BR22" s="134">
        <v>9285.4851905934629</v>
      </c>
      <c r="BS22" s="134">
        <v>10373.674244431881</v>
      </c>
      <c r="BT22" s="134">
        <v>10489.27384081385</v>
      </c>
      <c r="BU22" s="134">
        <v>10297.305626182928</v>
      </c>
      <c r="BV22" s="134">
        <v>11274.289989239638</v>
      </c>
      <c r="BW22" s="134">
        <v>11074.540688328678</v>
      </c>
      <c r="BX22" s="134">
        <v>11244.550081595435</v>
      </c>
      <c r="BY22" s="134">
        <v>11387.983646610943</v>
      </c>
      <c r="BZ22" s="135">
        <v>11526.701807882264</v>
      </c>
    </row>
    <row r="23" spans="1:78" x14ac:dyDescent="0.35">
      <c r="A23" s="132"/>
      <c r="B23" s="51" t="s">
        <v>139</v>
      </c>
      <c r="C23" s="133" t="s">
        <v>131</v>
      </c>
      <c r="D23" s="134">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c r="AA23" s="134">
        <v>44.293880064389185</v>
      </c>
      <c r="AB23" s="134">
        <v>108.09129206285638</v>
      </c>
      <c r="AC23" s="134">
        <v>127.69945790302253</v>
      </c>
      <c r="AD23" s="134">
        <v>99.530095920267627</v>
      </c>
      <c r="AE23" s="134">
        <v>80.639207890818838</v>
      </c>
      <c r="AF23" s="134">
        <v>104.69478681181306</v>
      </c>
      <c r="AG23" s="134">
        <v>132.27659490396735</v>
      </c>
      <c r="AH23" s="134">
        <v>112.8514743442601</v>
      </c>
      <c r="AI23" s="134">
        <v>108.61502638213967</v>
      </c>
      <c r="AJ23" s="134">
        <v>141.79841751133321</v>
      </c>
      <c r="AK23" s="134">
        <v>201.63519539278622</v>
      </c>
      <c r="AL23" s="134">
        <v>267.6589092555426</v>
      </c>
      <c r="AM23" s="134">
        <v>334.35732847120624</v>
      </c>
      <c r="AN23" s="134">
        <v>323.91531481638611</v>
      </c>
      <c r="AO23" s="134">
        <v>316.28781663238908</v>
      </c>
      <c r="AP23" s="134">
        <v>376.13864638288544</v>
      </c>
      <c r="AQ23" s="134">
        <v>397.7482760289073</v>
      </c>
      <c r="AR23" s="134">
        <v>819.35523958814974</v>
      </c>
      <c r="AS23" s="134">
        <v>820.74232475225938</v>
      </c>
      <c r="AT23" s="134">
        <v>882.28060374873132</v>
      </c>
      <c r="AU23" s="134">
        <v>1057.1606217019132</v>
      </c>
      <c r="AV23" s="134">
        <v>1529.3821061169763</v>
      </c>
      <c r="AW23" s="134">
        <v>1943.4586309024205</v>
      </c>
      <c r="AX23" s="134">
        <v>2291.405048377907</v>
      </c>
      <c r="AY23" s="134">
        <v>2684.9675307255052</v>
      </c>
      <c r="AZ23" s="134">
        <v>3103.9526552643265</v>
      </c>
      <c r="BA23" s="134">
        <v>3439.954625962117</v>
      </c>
      <c r="BB23" s="134">
        <v>3541.1342809620223</v>
      </c>
      <c r="BC23" s="134">
        <v>2751.5815673178972</v>
      </c>
      <c r="BD23" s="134">
        <v>2.4316194075253597</v>
      </c>
      <c r="BE23" s="134">
        <v>-1.1504887690696826</v>
      </c>
      <c r="BF23" s="134">
        <v>-1.0156103071890381</v>
      </c>
      <c r="BG23" s="134">
        <v>0.11445426514500216</v>
      </c>
      <c r="BH23" s="134">
        <v>-3.7898689767572317E-2</v>
      </c>
      <c r="BI23" s="134">
        <v>0</v>
      </c>
      <c r="BJ23" s="134">
        <v>0</v>
      </c>
      <c r="BK23" s="134">
        <v>0</v>
      </c>
      <c r="BL23" s="134">
        <v>0</v>
      </c>
      <c r="BM23" s="134">
        <v>0</v>
      </c>
      <c r="BN23" s="134">
        <v>0</v>
      </c>
      <c r="BO23" s="134">
        <v>0</v>
      </c>
      <c r="BP23" s="134">
        <v>0</v>
      </c>
      <c r="BQ23" s="134">
        <v>0</v>
      </c>
      <c r="BR23" s="134">
        <v>0</v>
      </c>
      <c r="BS23" s="134">
        <v>0</v>
      </c>
      <c r="BT23" s="134">
        <v>0</v>
      </c>
      <c r="BU23" s="134">
        <v>0</v>
      </c>
      <c r="BV23" s="134">
        <v>0</v>
      </c>
      <c r="BW23" s="134">
        <v>0</v>
      </c>
      <c r="BX23" s="134">
        <v>0</v>
      </c>
      <c r="BY23" s="134">
        <v>0</v>
      </c>
      <c r="BZ23" s="135">
        <v>0</v>
      </c>
    </row>
    <row r="24" spans="1:78" x14ac:dyDescent="0.35">
      <c r="A24" s="132"/>
      <c r="B24" s="51" t="s">
        <v>140</v>
      </c>
      <c r="C24" s="133" t="s">
        <v>121</v>
      </c>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v>0</v>
      </c>
      <c r="BA24" s="134">
        <v>0</v>
      </c>
      <c r="BB24" s="134">
        <v>0</v>
      </c>
      <c r="BC24" s="134">
        <v>0</v>
      </c>
      <c r="BD24" s="134">
        <v>0</v>
      </c>
      <c r="BE24" s="134">
        <v>0</v>
      </c>
      <c r="BF24" s="134">
        <v>0</v>
      </c>
      <c r="BG24" s="134">
        <v>0</v>
      </c>
      <c r="BH24" s="134">
        <v>0</v>
      </c>
      <c r="BI24" s="134">
        <v>3.8208073373428069</v>
      </c>
      <c r="BJ24" s="134">
        <v>8.6444784615579806</v>
      </c>
      <c r="BK24" s="134">
        <v>16.264033005355859</v>
      </c>
      <c r="BL24" s="134">
        <v>45.257437339934654</v>
      </c>
      <c r="BM24" s="134">
        <v>39.538746371119238</v>
      </c>
      <c r="BN24" s="134">
        <v>52.033026727378939</v>
      </c>
      <c r="BO24" s="134">
        <v>83.087654823810425</v>
      </c>
      <c r="BP24" s="134">
        <v>121.7737573788658</v>
      </c>
      <c r="BQ24" s="134">
        <v>172.45037204632516</v>
      </c>
      <c r="BR24" s="134">
        <v>199.9312315412038</v>
      </c>
      <c r="BS24" s="134">
        <v>220.70701005215298</v>
      </c>
      <c r="BT24" s="134">
        <v>201.3740481859403</v>
      </c>
      <c r="BU24" s="134">
        <v>214.63517371003718</v>
      </c>
      <c r="BV24" s="134">
        <v>229.32216120440148</v>
      </c>
      <c r="BW24" s="134">
        <v>235.77082026595318</v>
      </c>
      <c r="BX24" s="134">
        <v>240.11933757976169</v>
      </c>
      <c r="BY24" s="134">
        <v>246.71895636639195</v>
      </c>
      <c r="BZ24" s="135">
        <v>250.36553085720257</v>
      </c>
    </row>
    <row r="25" spans="1:78" ht="26.65" customHeight="1" x14ac:dyDescent="0.35">
      <c r="A25" s="132"/>
      <c r="B25" s="51" t="s">
        <v>141</v>
      </c>
      <c r="C25" s="133" t="s">
        <v>131</v>
      </c>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v>33.159707255464916</v>
      </c>
      <c r="AR25" s="134">
        <v>39.57271015992076</v>
      </c>
      <c r="AS25" s="134">
        <v>44.592446936547439</v>
      </c>
      <c r="AT25" s="134">
        <v>51.756816503011429</v>
      </c>
      <c r="AU25" s="134">
        <v>63.406510410056065</v>
      </c>
      <c r="AV25" s="134">
        <v>76.192519182201835</v>
      </c>
      <c r="AW25" s="134">
        <v>95.139402249678625</v>
      </c>
      <c r="AX25" s="134">
        <v>96.214402595762351</v>
      </c>
      <c r="AY25" s="134">
        <v>71.837837308885724</v>
      </c>
      <c r="AZ25" s="134">
        <v>61.482299556901523</v>
      </c>
      <c r="BA25" s="134">
        <v>54.402970274136386</v>
      </c>
      <c r="BB25" s="134">
        <v>55.275120230629859</v>
      </c>
      <c r="BC25" s="134">
        <v>54.285023580862642</v>
      </c>
      <c r="BD25" s="134">
        <v>49.559531924604578</v>
      </c>
      <c r="BE25" s="134">
        <v>53.380286593909283</v>
      </c>
      <c r="BF25" s="134">
        <v>55.466403881837429</v>
      </c>
      <c r="BG25" s="134">
        <v>62.250417843934684</v>
      </c>
      <c r="BH25" s="134">
        <v>60.7568271029036</v>
      </c>
      <c r="BI25" s="134">
        <v>56.463890831252009</v>
      </c>
      <c r="BJ25" s="134">
        <v>57.594455212877293</v>
      </c>
      <c r="BK25" s="134">
        <v>56.224501885654341</v>
      </c>
      <c r="BL25" s="134">
        <v>58.769009176177867</v>
      </c>
      <c r="BM25" s="134">
        <v>55.058724724824415</v>
      </c>
      <c r="BN25" s="134">
        <v>50.706778542686841</v>
      </c>
      <c r="BO25" s="134">
        <v>52.179573660563129</v>
      </c>
      <c r="BP25" s="134">
        <v>48.249302187636388</v>
      </c>
      <c r="BQ25" s="134">
        <v>47.604231845087597</v>
      </c>
      <c r="BR25" s="134">
        <v>46.994235292672244</v>
      </c>
      <c r="BS25" s="134">
        <v>42.110323508319745</v>
      </c>
      <c r="BT25" s="134">
        <v>39.648773405903178</v>
      </c>
      <c r="BU25" s="134">
        <v>37.254037034690903</v>
      </c>
      <c r="BV25" s="134">
        <v>37.978867824876502</v>
      </c>
      <c r="BW25" s="134">
        <v>38.74054618790268</v>
      </c>
      <c r="BX25" s="134">
        <v>39.260386949262966</v>
      </c>
      <c r="BY25" s="134">
        <v>39.668731050708857</v>
      </c>
      <c r="BZ25" s="135">
        <v>39.964660661486612</v>
      </c>
    </row>
    <row r="26" spans="1:78" x14ac:dyDescent="0.35">
      <c r="A26" s="132"/>
      <c r="B26" s="51" t="s">
        <v>142</v>
      </c>
      <c r="C26" s="133" t="s">
        <v>124</v>
      </c>
      <c r="D26" s="134">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9.0118009284477001</v>
      </c>
      <c r="AA26" s="134">
        <v>9.5770551490571219</v>
      </c>
      <c r="AB26" s="134">
        <v>9.9267513118949733</v>
      </c>
      <c r="AC26" s="134">
        <v>11.148365372486095</v>
      </c>
      <c r="AD26" s="134">
        <v>12.652130837322156</v>
      </c>
      <c r="AE26" s="134">
        <v>13.552808048877116</v>
      </c>
      <c r="AF26" s="134">
        <v>13.086848351476633</v>
      </c>
      <c r="AG26" s="134">
        <v>10.979480209420215</v>
      </c>
      <c r="AH26" s="134">
        <v>9.4042895286883414</v>
      </c>
      <c r="AI26" s="134">
        <v>8.0455575097881251</v>
      </c>
      <c r="AJ26" s="134">
        <v>6.7523055957777718</v>
      </c>
      <c r="AK26" s="134">
        <v>6.1101574361450366</v>
      </c>
      <c r="AL26" s="134">
        <v>5.6948704096923954</v>
      </c>
      <c r="AM26" s="134">
        <v>5.4367045279870929</v>
      </c>
      <c r="AN26" s="134">
        <v>5.1415129335934298</v>
      </c>
      <c r="AO26" s="134">
        <v>2.4329832048645312</v>
      </c>
      <c r="AP26" s="134">
        <v>4.6725297687314962</v>
      </c>
      <c r="AQ26" s="134">
        <v>3.173876665621191</v>
      </c>
      <c r="AR26" s="134">
        <v>2.8098473891188944</v>
      </c>
      <c r="AS26" s="134">
        <v>2.6157041384857913</v>
      </c>
      <c r="AT26" s="134">
        <v>2.768097324005887</v>
      </c>
      <c r="AU26" s="134">
        <v>2.4831867312689351</v>
      </c>
      <c r="AV26" s="134">
        <v>3.2936722077638803</v>
      </c>
      <c r="AW26" s="134">
        <v>1.6091230824469958</v>
      </c>
      <c r="AX26" s="134">
        <v>1.5903732783854401</v>
      </c>
      <c r="AY26" s="134">
        <v>2.6563160520076563</v>
      </c>
      <c r="AZ26" s="134">
        <v>2.2285154977133881</v>
      </c>
      <c r="BA26" s="134">
        <v>2.3245214664168521</v>
      </c>
      <c r="BB26" s="134">
        <v>2.5906340142378808</v>
      </c>
      <c r="BC26" s="134">
        <v>1.9725493862671748</v>
      </c>
      <c r="BD26" s="134">
        <v>2.0647434969162703</v>
      </c>
      <c r="BE26" s="134">
        <v>2.2706867237792854</v>
      </c>
      <c r="BF26" s="134">
        <v>2.1972299730692835</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5">
        <v>0</v>
      </c>
    </row>
    <row r="27" spans="1:78" x14ac:dyDescent="0.35">
      <c r="A27" s="132"/>
      <c r="B27" s="51" t="s">
        <v>143</v>
      </c>
      <c r="C27" s="133" t="s">
        <v>131</v>
      </c>
      <c r="D27" s="134">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283.22802917978487</v>
      </c>
      <c r="AA27" s="134">
        <v>239.42637872642803</v>
      </c>
      <c r="AB27" s="134">
        <v>1158.1209863877468</v>
      </c>
      <c r="AC27" s="134">
        <v>2280.3474625539739</v>
      </c>
      <c r="AD27" s="134">
        <v>1163.9960370336382</v>
      </c>
      <c r="AE27" s="134">
        <v>1314.6223807410802</v>
      </c>
      <c r="AF27" s="134">
        <v>1195.6620539303651</v>
      </c>
      <c r="AG27" s="134">
        <v>3576.1735539254414</v>
      </c>
      <c r="AH27" s="134">
        <v>3390.246375092147</v>
      </c>
      <c r="AI27" s="134">
        <v>3190.0635526309911</v>
      </c>
      <c r="AJ27" s="134">
        <v>3457.1804650382192</v>
      </c>
      <c r="AK27" s="134">
        <v>5057.9883256408611</v>
      </c>
      <c r="AL27" s="134">
        <v>6059.3421159127083</v>
      </c>
      <c r="AM27" s="134">
        <v>6839.3742962077631</v>
      </c>
      <c r="AN27" s="134">
        <v>7282.9530704350937</v>
      </c>
      <c r="AO27" s="134">
        <v>7729.5876418546159</v>
      </c>
      <c r="AP27" s="134">
        <v>7978.3445801090302</v>
      </c>
      <c r="AQ27" s="134">
        <v>7826.2398114620173</v>
      </c>
      <c r="AR27" s="134">
        <v>7738.4049195024827</v>
      </c>
      <c r="AS27" s="134">
        <v>8170.5273411027574</v>
      </c>
      <c r="AT27" s="134">
        <v>9093.7458330093377</v>
      </c>
      <c r="AU27" s="134">
        <v>10734.004265912085</v>
      </c>
      <c r="AV27" s="134">
        <v>12865.241739791689</v>
      </c>
      <c r="AW27" s="134">
        <v>14831.038036836182</v>
      </c>
      <c r="AX27" s="134">
        <v>16067.916432391938</v>
      </c>
      <c r="AY27" s="134">
        <v>16784.748227487064</v>
      </c>
      <c r="AZ27" s="134">
        <v>16951.855547654985</v>
      </c>
      <c r="BA27" s="134">
        <v>16526.572967615506</v>
      </c>
      <c r="BB27" s="134">
        <v>16131.040052456303</v>
      </c>
      <c r="BC27" s="134">
        <v>16059.228251050614</v>
      </c>
      <c r="BD27" s="134">
        <v>15872.884814668207</v>
      </c>
      <c r="BE27" s="134">
        <v>16279.154403742661</v>
      </c>
      <c r="BF27" s="134">
        <v>17344.792128827139</v>
      </c>
      <c r="BG27" s="134">
        <v>16585.299845485184</v>
      </c>
      <c r="BH27" s="134">
        <v>17194.988477710755</v>
      </c>
      <c r="BI27" s="134">
        <v>17738.996125274589</v>
      </c>
      <c r="BJ27" s="134">
        <v>18326.970566414759</v>
      </c>
      <c r="BK27" s="134">
        <v>18956.95690474111</v>
      </c>
      <c r="BL27" s="134">
        <f>SUM(BL28:BL30)</f>
        <v>20087.377657303237</v>
      </c>
      <c r="BM27" s="134">
        <f t="shared" ref="BM27:BW27" si="4">SUM(BM28:BM30)</f>
        <v>23140.421288248348</v>
      </c>
      <c r="BN27" s="134">
        <f t="shared" si="4"/>
        <v>24359.751850345405</v>
      </c>
      <c r="BO27" s="134">
        <f t="shared" si="4"/>
        <v>25575.439483724156</v>
      </c>
      <c r="BP27" s="134">
        <f t="shared" si="4"/>
        <v>26239.943289959843</v>
      </c>
      <c r="BQ27" s="134">
        <f t="shared" si="4"/>
        <v>26090.957348617187</v>
      </c>
      <c r="BR27" s="134">
        <f t="shared" si="4"/>
        <v>25874.298725265686</v>
      </c>
      <c r="BS27" s="134">
        <f t="shared" si="4"/>
        <v>25623.980340300095</v>
      </c>
      <c r="BT27" s="134">
        <f t="shared" si="4"/>
        <v>24239.801537228956</v>
      </c>
      <c r="BU27" s="134">
        <f t="shared" si="4"/>
        <v>22834.356221336784</v>
      </c>
      <c r="BV27" s="134">
        <f t="shared" si="4"/>
        <v>23954.758434746254</v>
      </c>
      <c r="BW27" s="134">
        <f t="shared" si="4"/>
        <v>23665.093556239797</v>
      </c>
      <c r="BX27" s="134">
        <f>SUM(BX28:BX30)</f>
        <v>22871.569446610523</v>
      </c>
      <c r="BY27" s="134">
        <f>SUM(BY28:BY30)</f>
        <v>22957.449195745088</v>
      </c>
      <c r="BZ27" s="135">
        <f>SUM(BZ28:BZ30)</f>
        <v>23023.88559646859</v>
      </c>
    </row>
    <row r="28" spans="1:78" x14ac:dyDescent="0.35">
      <c r="A28" s="132"/>
      <c r="B28" s="61" t="s">
        <v>144</v>
      </c>
      <c r="C28" s="133"/>
      <c r="D28" s="134">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17783.473430479575</v>
      </c>
      <c r="BM28" s="134">
        <v>19591.112250380815</v>
      </c>
      <c r="BN28" s="134">
        <v>20484.492005432458</v>
      </c>
      <c r="BO28" s="134">
        <v>21355.905470100064</v>
      </c>
      <c r="BP28" s="134">
        <v>21826.344012242378</v>
      </c>
      <c r="BQ28" s="134">
        <v>22154.010388942741</v>
      </c>
      <c r="BR28" s="134">
        <v>22769.590072366096</v>
      </c>
      <c r="BS28" s="134">
        <v>22988.615075702506</v>
      </c>
      <c r="BT28" s="134">
        <v>22024.163714591679</v>
      </c>
      <c r="BU28" s="134">
        <v>20736.971062458906</v>
      </c>
      <c r="BV28" s="134">
        <v>21219.525551759871</v>
      </c>
      <c r="BW28" s="134">
        <v>20817.349577753059</v>
      </c>
      <c r="BX28" s="134">
        <v>20085.410274625126</v>
      </c>
      <c r="BY28" s="134">
        <v>20092.354987475126</v>
      </c>
      <c r="BZ28" s="135">
        <v>20106.368094147707</v>
      </c>
    </row>
    <row r="29" spans="1:78" x14ac:dyDescent="0.35">
      <c r="A29" s="132"/>
      <c r="B29" s="61" t="s">
        <v>145</v>
      </c>
      <c r="C29" s="133"/>
      <c r="D29" s="134">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c r="AA29" s="134">
        <v>0</v>
      </c>
      <c r="AB29" s="134">
        <v>0</v>
      </c>
      <c r="AC29" s="134">
        <v>0</v>
      </c>
      <c r="AD29" s="134">
        <v>0</v>
      </c>
      <c r="AE29" s="134">
        <v>0</v>
      </c>
      <c r="AF29" s="134">
        <v>0</v>
      </c>
      <c r="AG29" s="134">
        <v>0</v>
      </c>
      <c r="AH29" s="134">
        <v>0</v>
      </c>
      <c r="AI29" s="134">
        <v>0</v>
      </c>
      <c r="AJ29" s="134">
        <v>0</v>
      </c>
      <c r="AK29" s="134">
        <v>0</v>
      </c>
      <c r="AL29" s="134">
        <v>0</v>
      </c>
      <c r="AM29" s="134">
        <v>0</v>
      </c>
      <c r="AN29" s="134">
        <v>0</v>
      </c>
      <c r="AO29" s="134">
        <v>0</v>
      </c>
      <c r="AP29" s="134">
        <v>0</v>
      </c>
      <c r="AQ29" s="134">
        <v>0</v>
      </c>
      <c r="AR29" s="134">
        <v>0</v>
      </c>
      <c r="AS29" s="134">
        <v>0</v>
      </c>
      <c r="AT29" s="134">
        <v>0</v>
      </c>
      <c r="AU29" s="134">
        <v>0</v>
      </c>
      <c r="AV29" s="134">
        <v>0</v>
      </c>
      <c r="AW29" s="134">
        <v>0</v>
      </c>
      <c r="AX29" s="134">
        <v>0</v>
      </c>
      <c r="AY29" s="134">
        <v>0</v>
      </c>
      <c r="AZ29" s="134">
        <v>0</v>
      </c>
      <c r="BA29" s="134">
        <v>0</v>
      </c>
      <c r="BB29" s="134">
        <v>0</v>
      </c>
      <c r="BC29" s="134">
        <v>0</v>
      </c>
      <c r="BD29" s="134">
        <v>0</v>
      </c>
      <c r="BE29" s="134">
        <v>0</v>
      </c>
      <c r="BF29" s="134">
        <v>0</v>
      </c>
      <c r="BG29" s="134">
        <v>0</v>
      </c>
      <c r="BH29" s="134">
        <v>0</v>
      </c>
      <c r="BI29" s="134">
        <v>0</v>
      </c>
      <c r="BJ29" s="134">
        <v>0</v>
      </c>
      <c r="BK29" s="134">
        <v>0</v>
      </c>
      <c r="BL29" s="134">
        <v>1894.9100202239813</v>
      </c>
      <c r="BM29" s="134">
        <v>3102.4226939047585</v>
      </c>
      <c r="BN29" s="134">
        <v>3421.0803425040854</v>
      </c>
      <c r="BO29" s="134">
        <v>3734.0275093311807</v>
      </c>
      <c r="BP29" s="134">
        <v>3922.9094782656421</v>
      </c>
      <c r="BQ29" s="134">
        <v>3428.6248052185001</v>
      </c>
      <c r="BR29" s="134">
        <v>2504.6124789787273</v>
      </c>
      <c r="BS29" s="134">
        <v>1971.3302260966586</v>
      </c>
      <c r="BT29" s="134">
        <v>1650.9141606168012</v>
      </c>
      <c r="BU29" s="134">
        <v>1511.186603855763</v>
      </c>
      <c r="BV29" s="134">
        <v>2153.9513873290434</v>
      </c>
      <c r="BW29" s="134">
        <v>2271.6379217407593</v>
      </c>
      <c r="BX29" s="134">
        <v>2203.2241476711988</v>
      </c>
      <c r="BY29" s="134">
        <v>2274.6209300682776</v>
      </c>
      <c r="BZ29" s="135">
        <v>2319.1405798453416</v>
      </c>
    </row>
    <row r="30" spans="1:78" x14ac:dyDescent="0.35">
      <c r="A30" s="132"/>
      <c r="B30" s="61" t="s">
        <v>146</v>
      </c>
      <c r="C30" s="133"/>
      <c r="D30" s="134">
        <v>0</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0</v>
      </c>
      <c r="AW30" s="134">
        <v>0</v>
      </c>
      <c r="AX30" s="134">
        <v>0</v>
      </c>
      <c r="AY30" s="134">
        <v>0</v>
      </c>
      <c r="AZ30" s="134">
        <v>0</v>
      </c>
      <c r="BA30" s="134">
        <v>0</v>
      </c>
      <c r="BB30" s="134">
        <v>0</v>
      </c>
      <c r="BC30" s="134">
        <v>0</v>
      </c>
      <c r="BD30" s="134">
        <v>0</v>
      </c>
      <c r="BE30" s="134">
        <v>0</v>
      </c>
      <c r="BF30" s="134">
        <v>0</v>
      </c>
      <c r="BG30" s="134">
        <v>0</v>
      </c>
      <c r="BH30" s="134">
        <v>0</v>
      </c>
      <c r="BI30" s="134">
        <v>0</v>
      </c>
      <c r="BJ30" s="134">
        <v>0</v>
      </c>
      <c r="BK30" s="134">
        <v>0</v>
      </c>
      <c r="BL30" s="134">
        <v>408.99420659967944</v>
      </c>
      <c r="BM30" s="134">
        <v>446.88634396277587</v>
      </c>
      <c r="BN30" s="134">
        <v>454.17950240886165</v>
      </c>
      <c r="BO30" s="134">
        <v>485.50650429291295</v>
      </c>
      <c r="BP30" s="134">
        <v>490.68979945182349</v>
      </c>
      <c r="BQ30" s="134">
        <v>508.322154455945</v>
      </c>
      <c r="BR30" s="134">
        <v>600.0961739208617</v>
      </c>
      <c r="BS30" s="134">
        <v>664.03503850093114</v>
      </c>
      <c r="BT30" s="134">
        <v>564.72366202047419</v>
      </c>
      <c r="BU30" s="134">
        <v>586.19855502211487</v>
      </c>
      <c r="BV30" s="134">
        <v>581.28149565734213</v>
      </c>
      <c r="BW30" s="134">
        <v>576.10605674597934</v>
      </c>
      <c r="BX30" s="134">
        <v>582.9350243142012</v>
      </c>
      <c r="BY30" s="134">
        <v>590.47327820168209</v>
      </c>
      <c r="BZ30" s="135">
        <v>598.37692247554071</v>
      </c>
    </row>
    <row r="31" spans="1:78" ht="26.65" customHeight="1" x14ac:dyDescent="0.35">
      <c r="A31" s="132"/>
      <c r="B31" s="51" t="s">
        <v>147</v>
      </c>
      <c r="C31" s="133" t="s">
        <v>124</v>
      </c>
      <c r="D31" s="134">
        <v>0</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11765.797725445231</v>
      </c>
      <c r="AZ31" s="134">
        <v>11413.133570623557</v>
      </c>
      <c r="BA31" s="134">
        <v>10960.550495496549</v>
      </c>
      <c r="BB31" s="134">
        <v>10570.413661954439</v>
      </c>
      <c r="BC31" s="134">
        <v>9855.5476340909245</v>
      </c>
      <c r="BD31" s="134">
        <v>9621.5098816772879</v>
      </c>
      <c r="BE31" s="134">
        <v>9480.6807476376216</v>
      </c>
      <c r="BF31" s="134">
        <v>9276.1373508034412</v>
      </c>
      <c r="BG31" s="134">
        <v>9032.010636396144</v>
      </c>
      <c r="BH31" s="134">
        <v>8706.2791205582944</v>
      </c>
      <c r="BI31" s="134">
        <v>8469.3678860109758</v>
      </c>
      <c r="BJ31" s="134">
        <v>8108.7298956745954</v>
      </c>
      <c r="BK31" s="134">
        <v>8021.7432707731905</v>
      </c>
      <c r="BL31" s="134">
        <v>7652.624402001592</v>
      </c>
      <c r="BM31" s="134">
        <v>7071.2882474395838</v>
      </c>
      <c r="BN31" s="134">
        <v>6316.5046061983048</v>
      </c>
      <c r="BO31" s="134">
        <v>5531.128101184795</v>
      </c>
      <c r="BP31" s="134">
        <v>3596.624422003229</v>
      </c>
      <c r="BQ31" s="134">
        <v>1281.1314900379107</v>
      </c>
      <c r="BR31" s="134">
        <v>260.19272985183341</v>
      </c>
      <c r="BS31" s="134">
        <v>65.452922590832685</v>
      </c>
      <c r="BT31" s="134">
        <v>15.403222321458859</v>
      </c>
      <c r="BU31" s="134">
        <v>6.7390039998167053</v>
      </c>
      <c r="BV31" s="134">
        <v>0.32997138366712919</v>
      </c>
      <c r="BW31" s="134">
        <v>0.88436993564064692</v>
      </c>
      <c r="BX31" s="134">
        <v>0.90972516546086901</v>
      </c>
      <c r="BY31" s="134">
        <v>0.67949256056305085</v>
      </c>
      <c r="BZ31" s="135">
        <v>0.44718547758140553</v>
      </c>
    </row>
    <row r="32" spans="1:78" x14ac:dyDescent="0.35">
      <c r="A32" s="132"/>
      <c r="B32" s="51" t="s">
        <v>26</v>
      </c>
      <c r="C32" s="133" t="s">
        <v>131</v>
      </c>
      <c r="D32" s="134">
        <v>1993.3967557991737</v>
      </c>
      <c r="E32" s="134">
        <v>2338.4936021631265</v>
      </c>
      <c r="F32" s="134">
        <v>2563.6054668238739</v>
      </c>
      <c r="G32" s="134">
        <v>2674.3410875801706</v>
      </c>
      <c r="H32" s="134">
        <v>3073.4191180911653</v>
      </c>
      <c r="I32" s="134">
        <v>3053.8512846311769</v>
      </c>
      <c r="J32" s="134">
        <v>3119.6499756516591</v>
      </c>
      <c r="K32" s="134">
        <v>2729.3588380402271</v>
      </c>
      <c r="L32" s="134">
        <v>2729.5472824018275</v>
      </c>
      <c r="M32" s="134">
        <v>2570.9012212255061</v>
      </c>
      <c r="N32" s="134">
        <v>2763.8483814989627</v>
      </c>
      <c r="O32" s="134">
        <v>3308.1339653670207</v>
      </c>
      <c r="P32" s="134">
        <v>3670.1013407753444</v>
      </c>
      <c r="Q32" s="134">
        <v>3386.0291868118543</v>
      </c>
      <c r="R32" s="134">
        <v>3833.9773576137973</v>
      </c>
      <c r="S32" s="134">
        <v>4106.832986714594</v>
      </c>
      <c r="T32" s="134">
        <v>4027.8268968309517</v>
      </c>
      <c r="U32" s="134">
        <v>4211.9847577969304</v>
      </c>
      <c r="V32" s="134">
        <v>4852.5489908462423</v>
      </c>
      <c r="W32" s="134">
        <v>6120.6676802630691</v>
      </c>
      <c r="X32" s="134">
        <v>6475.948348359535</v>
      </c>
      <c r="Y32" s="134">
        <v>6659.300913066435</v>
      </c>
      <c r="Z32" s="134">
        <v>6743.4018947441509</v>
      </c>
      <c r="AA32" s="134">
        <v>7678.4039657565463</v>
      </c>
      <c r="AB32" s="134">
        <v>7759.4106087979035</v>
      </c>
      <c r="AC32" s="134">
        <v>7131.9133751076952</v>
      </c>
      <c r="AD32" s="134">
        <v>8092.3028835512505</v>
      </c>
      <c r="AE32" s="134">
        <v>8864.8917447705226</v>
      </c>
      <c r="AF32" s="134">
        <v>10203.57771694903</v>
      </c>
      <c r="AG32" s="134">
        <v>7481.7315141334884</v>
      </c>
      <c r="AH32" s="134">
        <v>7340.0479771412502</v>
      </c>
      <c r="AI32" s="134">
        <v>6738.1544144475538</v>
      </c>
      <c r="AJ32" s="134">
        <v>7309.3708074294382</v>
      </c>
      <c r="AK32" s="134">
        <v>9913.883194081227</v>
      </c>
      <c r="AL32" s="134">
        <v>13132.371164750663</v>
      </c>
      <c r="AM32" s="134">
        <v>15201.025860251912</v>
      </c>
      <c r="AN32" s="134">
        <v>16632.794340174747</v>
      </c>
      <c r="AO32" s="134">
        <v>18115.992943421301</v>
      </c>
      <c r="AP32" s="134">
        <v>18608.349803973182</v>
      </c>
      <c r="AQ32" s="134">
        <v>17609.039575789539</v>
      </c>
      <c r="AR32" s="134">
        <v>15757.543104888688</v>
      </c>
      <c r="AS32" s="134">
        <v>14816.000718611425</v>
      </c>
      <c r="AT32" s="134">
        <v>15875.395096735854</v>
      </c>
      <c r="AU32" s="134">
        <v>19659.585000762541</v>
      </c>
      <c r="AV32" s="134">
        <v>24356.68621438065</v>
      </c>
      <c r="AW32" s="134">
        <v>25922.366218819017</v>
      </c>
      <c r="AX32" s="134">
        <v>26061.52325081957</v>
      </c>
      <c r="AY32" s="134">
        <v>25764.464472148469</v>
      </c>
      <c r="AZ32" s="134">
        <v>21517.531194681211</v>
      </c>
      <c r="BA32" s="134">
        <v>17693.152811057564</v>
      </c>
      <c r="BB32" s="134">
        <v>17189.286755956353</v>
      </c>
      <c r="BC32" s="134">
        <v>17537.142638544799</v>
      </c>
      <c r="BD32" s="134">
        <v>18658.380247804533</v>
      </c>
      <c r="BE32" s="134">
        <v>19808.170086008355</v>
      </c>
      <c r="BF32" s="134">
        <v>19542.494195612919</v>
      </c>
      <c r="BG32" s="134">
        <v>17272.554360347043</v>
      </c>
      <c r="BH32" s="134">
        <v>13106.298706654241</v>
      </c>
      <c r="BI32" s="134">
        <v>11653.457290350718</v>
      </c>
      <c r="BJ32" s="134">
        <v>10915.223461435577</v>
      </c>
      <c r="BK32" s="134">
        <v>10878.801700203612</v>
      </c>
      <c r="BL32" s="134">
        <v>10199.907620637889</v>
      </c>
      <c r="BM32" s="134">
        <v>9693.8362425210398</v>
      </c>
      <c r="BN32" s="134">
        <v>8931.7190354875256</v>
      </c>
      <c r="BO32" s="134">
        <v>7842.006352249844</v>
      </c>
      <c r="BP32" s="134">
        <v>5828.7814887304521</v>
      </c>
      <c r="BQ32" s="134">
        <v>3867.608800362319</v>
      </c>
      <c r="BR32" s="134">
        <v>3078.834238209447</v>
      </c>
      <c r="BS32" s="134">
        <v>2683.6710345849037</v>
      </c>
      <c r="BT32" s="134">
        <v>2307.9719773187167</v>
      </c>
      <c r="BU32" s="134">
        <v>2177.3500467628164</v>
      </c>
      <c r="BV32" s="134">
        <v>2183.8372612775042</v>
      </c>
      <c r="BW32" s="134">
        <v>2102.9991834069342</v>
      </c>
      <c r="BX32" s="134">
        <v>2048.5512733986825</v>
      </c>
      <c r="BY32" s="134">
        <v>2028.1643556294034</v>
      </c>
      <c r="BZ32" s="135">
        <v>2058.5582519023701</v>
      </c>
    </row>
    <row r="33" spans="1:78" x14ac:dyDescent="0.35">
      <c r="A33" s="132"/>
      <c r="B33" s="51" t="s">
        <v>148</v>
      </c>
      <c r="C33" s="133" t="s">
        <v>131</v>
      </c>
      <c r="D33" s="134">
        <v>0</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2.6498190984664127</v>
      </c>
      <c r="AS33" s="134">
        <v>20.715218531432491</v>
      </c>
      <c r="AT33" s="134">
        <v>43.57745477772518</v>
      </c>
      <c r="AU33" s="134">
        <v>77.483528868282875</v>
      </c>
      <c r="AV33" s="134">
        <v>142.38709637773641</v>
      </c>
      <c r="AW33" s="134">
        <v>181.57988511564878</v>
      </c>
      <c r="AX33" s="134">
        <v>161.12548795306409</v>
      </c>
      <c r="AY33" s="134">
        <v>161.32836879953297</v>
      </c>
      <c r="AZ33" s="134">
        <v>162.99296805702261</v>
      </c>
      <c r="BA33" s="134">
        <v>158.94728813397828</v>
      </c>
      <c r="BB33" s="134">
        <v>163.36010345042854</v>
      </c>
      <c r="BC33" s="134">
        <v>181.84757163979617</v>
      </c>
      <c r="BD33" s="134">
        <v>188.2101861417699</v>
      </c>
      <c r="BE33" s="134">
        <v>208.93746545048117</v>
      </c>
      <c r="BF33" s="134">
        <v>231.06906619496635</v>
      </c>
      <c r="BG33" s="134">
        <v>253.97831987633811</v>
      </c>
      <c r="BH33" s="134">
        <v>273.67427991986744</v>
      </c>
      <c r="BI33" s="134">
        <v>294.34662187708824</v>
      </c>
      <c r="BJ33" s="134">
        <v>320.23570890597591</v>
      </c>
      <c r="BK33" s="134">
        <v>356.9693733170979</v>
      </c>
      <c r="BL33" s="134">
        <v>381.65502889546025</v>
      </c>
      <c r="BM33" s="134">
        <v>394.87250065468783</v>
      </c>
      <c r="BN33" s="134">
        <v>397.7188596533652</v>
      </c>
      <c r="BO33" s="134">
        <v>365.33412007863768</v>
      </c>
      <c r="BP33" s="134">
        <v>333.7860067782384</v>
      </c>
      <c r="BQ33" s="134">
        <v>308.27947414499454</v>
      </c>
      <c r="BR33" s="134">
        <v>289.01906930737789</v>
      </c>
      <c r="BS33" s="134">
        <v>0</v>
      </c>
      <c r="BT33" s="134">
        <v>0</v>
      </c>
      <c r="BU33" s="134">
        <v>0</v>
      </c>
      <c r="BV33" s="134">
        <v>0</v>
      </c>
      <c r="BW33" s="134">
        <v>0</v>
      </c>
      <c r="BX33" s="134">
        <v>0</v>
      </c>
      <c r="BY33" s="134">
        <v>0</v>
      </c>
      <c r="BZ33" s="135">
        <v>0</v>
      </c>
    </row>
    <row r="34" spans="1:78" x14ac:dyDescent="0.35">
      <c r="A34" s="132"/>
      <c r="B34" s="51" t="s">
        <v>27</v>
      </c>
      <c r="C34" s="133" t="s">
        <v>121</v>
      </c>
      <c r="D34" s="134">
        <v>0</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987.43590173134078</v>
      </c>
      <c r="AA34" s="134">
        <v>1003.1965268637335</v>
      </c>
      <c r="AB34" s="134">
        <v>1022.4553851251823</v>
      </c>
      <c r="AC34" s="134">
        <v>1050.9868082970982</v>
      </c>
      <c r="AD34" s="134">
        <v>1103.2658090144919</v>
      </c>
      <c r="AE34" s="134">
        <v>1159.4427285814372</v>
      </c>
      <c r="AF34" s="134">
        <v>1170.0832139706606</v>
      </c>
      <c r="AG34" s="134">
        <v>1174.2815500170382</v>
      </c>
      <c r="AH34" s="134">
        <v>1189.6426253790751</v>
      </c>
      <c r="AI34" s="134">
        <v>1146.4919451448077</v>
      </c>
      <c r="AJ34" s="134">
        <v>1110.7542705054434</v>
      </c>
      <c r="AK34" s="134">
        <v>1121.2138895326143</v>
      </c>
      <c r="AL34" s="134">
        <v>1136.1266467336329</v>
      </c>
      <c r="AM34" s="134">
        <v>1163.4547689892379</v>
      </c>
      <c r="AN34" s="134">
        <v>1133.7036018573513</v>
      </c>
      <c r="AO34" s="134">
        <v>1143.5021062863298</v>
      </c>
      <c r="AP34" s="134">
        <v>1179.8137666047028</v>
      </c>
      <c r="AQ34" s="134">
        <v>1137.8635575656804</v>
      </c>
      <c r="AR34" s="134">
        <v>1067.3741506256279</v>
      </c>
      <c r="AS34" s="134">
        <v>1029.1743712059319</v>
      </c>
      <c r="AT34" s="134">
        <v>1042.9373316096996</v>
      </c>
      <c r="AU34" s="134">
        <v>1105.1193711717933</v>
      </c>
      <c r="AV34" s="134">
        <v>1099.2696866856104</v>
      </c>
      <c r="AW34" s="134">
        <v>1104.3154255140539</v>
      </c>
      <c r="AX34" s="134">
        <v>1123.7020954424083</v>
      </c>
      <c r="AY34" s="134">
        <v>1128.042195038721</v>
      </c>
      <c r="AZ34" s="134">
        <v>1106.7186332591491</v>
      </c>
      <c r="BA34" s="134">
        <v>1104.5602547471972</v>
      </c>
      <c r="BB34" s="134">
        <v>1109.311817487782</v>
      </c>
      <c r="BC34" s="134">
        <v>1093.2118351742306</v>
      </c>
      <c r="BD34" s="134">
        <v>1079.2977370244141</v>
      </c>
      <c r="BE34" s="134">
        <v>1093.5345037189852</v>
      </c>
      <c r="BF34" s="134">
        <v>1074.0894755571792</v>
      </c>
      <c r="BG34" s="134">
        <v>1052.3992423294885</v>
      </c>
      <c r="BH34" s="134">
        <v>1038.3613707656593</v>
      </c>
      <c r="BI34" s="134">
        <v>1003.0757119607318</v>
      </c>
      <c r="BJ34" s="134">
        <v>976.15969855622359</v>
      </c>
      <c r="BK34" s="134">
        <v>957.74747536545954</v>
      </c>
      <c r="BL34" s="134">
        <v>958.62507135432941</v>
      </c>
      <c r="BM34" s="134">
        <v>976.85157224269517</v>
      </c>
      <c r="BN34" s="134">
        <v>1010.0500972392701</v>
      </c>
      <c r="BO34" s="134">
        <v>994.80486798069353</v>
      </c>
      <c r="BP34" s="134">
        <v>993.89208476370402</v>
      </c>
      <c r="BQ34" s="134">
        <v>972.28659081344745</v>
      </c>
      <c r="BR34" s="134">
        <v>966.11468472343881</v>
      </c>
      <c r="BS34" s="134">
        <v>942.79486272339568</v>
      </c>
      <c r="BT34" s="134">
        <v>890.47265025007437</v>
      </c>
      <c r="BU34" s="134">
        <v>856.88614638291187</v>
      </c>
      <c r="BV34" s="134">
        <v>853.92344815319518</v>
      </c>
      <c r="BW34" s="134">
        <v>846.89861969396429</v>
      </c>
      <c r="BX34" s="134">
        <v>829.85426414248741</v>
      </c>
      <c r="BY34" s="134">
        <v>816.58841176396209</v>
      </c>
      <c r="BZ34" s="135">
        <v>803.03123741760146</v>
      </c>
    </row>
    <row r="35" spans="1:78" x14ac:dyDescent="0.35">
      <c r="A35" s="132"/>
      <c r="B35" s="51" t="s">
        <v>150</v>
      </c>
      <c r="C35" s="133" t="s">
        <v>124</v>
      </c>
      <c r="D35" s="134">
        <v>0</v>
      </c>
      <c r="E35" s="134">
        <v>0</v>
      </c>
      <c r="F35" s="134">
        <v>0</v>
      </c>
      <c r="G35" s="134">
        <v>0</v>
      </c>
      <c r="H35" s="134">
        <v>0</v>
      </c>
      <c r="I35" s="134">
        <v>0</v>
      </c>
      <c r="J35" s="134">
        <v>0</v>
      </c>
      <c r="K35" s="134">
        <v>0</v>
      </c>
      <c r="L35" s="134">
        <v>0</v>
      </c>
      <c r="M35" s="134">
        <v>0</v>
      </c>
      <c r="N35" s="134">
        <v>0</v>
      </c>
      <c r="O35" s="134">
        <v>0</v>
      </c>
      <c r="P35" s="134">
        <v>0</v>
      </c>
      <c r="Q35" s="134">
        <v>0</v>
      </c>
      <c r="R35" s="134">
        <v>0</v>
      </c>
      <c r="S35" s="134">
        <v>0</v>
      </c>
      <c r="T35" s="134">
        <v>0</v>
      </c>
      <c r="U35" s="134">
        <v>0</v>
      </c>
      <c r="V35" s="134">
        <v>0</v>
      </c>
      <c r="W35" s="134">
        <v>0</v>
      </c>
      <c r="X35" s="134">
        <v>0</v>
      </c>
      <c r="Y35" s="134">
        <v>0</v>
      </c>
      <c r="Z35" s="134">
        <v>0</v>
      </c>
      <c r="AA35" s="134">
        <v>1089.3900232052476</v>
      </c>
      <c r="AB35" s="134">
        <v>2161.8258412571276</v>
      </c>
      <c r="AC35" s="134">
        <v>2447.9884731233306</v>
      </c>
      <c r="AD35" s="134">
        <v>2695.6208224304005</v>
      </c>
      <c r="AE35" s="134">
        <v>3037.4417871062901</v>
      </c>
      <c r="AF35" s="134">
        <v>3347.9013395444817</v>
      </c>
      <c r="AG35" s="134">
        <v>3666.2000633187781</v>
      </c>
      <c r="AH35" s="134">
        <v>3949.8016020491032</v>
      </c>
      <c r="AI35" s="134">
        <v>4002.6648611195919</v>
      </c>
      <c r="AJ35" s="134">
        <v>3882.5757175722188</v>
      </c>
      <c r="AK35" s="134">
        <v>4185.45784375935</v>
      </c>
      <c r="AL35" s="134">
        <v>4535.9642813199926</v>
      </c>
      <c r="AM35" s="134">
        <v>5088.7554381959189</v>
      </c>
      <c r="AN35" s="134">
        <v>5506.5603518785638</v>
      </c>
      <c r="AO35" s="134">
        <v>5715.0775482267836</v>
      </c>
      <c r="AP35" s="134">
        <v>6246.7938258827426</v>
      </c>
      <c r="AQ35" s="134">
        <v>6569.9800304137189</v>
      </c>
      <c r="AR35" s="134">
        <v>6981.7184211654367</v>
      </c>
      <c r="AS35" s="134">
        <v>7406.2765041059583</v>
      </c>
      <c r="AT35" s="134">
        <v>7908.1185277364557</v>
      </c>
      <c r="AU35" s="134">
        <v>9259.9029184661995</v>
      </c>
      <c r="AV35" s="134">
        <v>10226.196764337503</v>
      </c>
      <c r="AW35" s="134">
        <v>11373.005177565185</v>
      </c>
      <c r="AX35" s="134">
        <v>12254.03921997912</v>
      </c>
      <c r="AY35" s="134">
        <v>418.28102852648158</v>
      </c>
      <c r="AZ35" s="134">
        <v>0</v>
      </c>
      <c r="BA35" s="134">
        <v>0</v>
      </c>
      <c r="BB35" s="134">
        <v>0</v>
      </c>
      <c r="BC35" s="134">
        <v>0</v>
      </c>
      <c r="BD35" s="134">
        <v>0</v>
      </c>
      <c r="BE35" s="134">
        <v>0</v>
      </c>
      <c r="BF35" s="134">
        <v>0</v>
      </c>
      <c r="BG35" s="134">
        <v>0</v>
      </c>
      <c r="BH35" s="134">
        <v>0</v>
      </c>
      <c r="BI35" s="134">
        <v>0</v>
      </c>
      <c r="BJ35" s="134">
        <v>0</v>
      </c>
      <c r="BK35" s="134">
        <v>0</v>
      </c>
      <c r="BL35" s="134">
        <v>0</v>
      </c>
      <c r="BM35" s="134">
        <v>0</v>
      </c>
      <c r="BN35" s="134">
        <v>0</v>
      </c>
      <c r="BO35" s="134">
        <v>0</v>
      </c>
      <c r="BP35" s="134">
        <v>0</v>
      </c>
      <c r="BQ35" s="134">
        <v>0</v>
      </c>
      <c r="BR35" s="134">
        <v>0</v>
      </c>
      <c r="BS35" s="134">
        <v>0</v>
      </c>
      <c r="BT35" s="134">
        <v>0</v>
      </c>
      <c r="BU35" s="134">
        <v>0</v>
      </c>
      <c r="BV35" s="134">
        <v>0</v>
      </c>
      <c r="BW35" s="134">
        <v>0</v>
      </c>
      <c r="BX35" s="134">
        <v>0</v>
      </c>
      <c r="BY35" s="134">
        <v>0</v>
      </c>
      <c r="BZ35" s="135">
        <v>0</v>
      </c>
    </row>
    <row r="36" spans="1:78" ht="26.65" customHeight="1" x14ac:dyDescent="0.35">
      <c r="A36" s="132"/>
      <c r="B36" s="51" t="s">
        <v>151</v>
      </c>
      <c r="C36" s="133" t="s">
        <v>131</v>
      </c>
      <c r="D36" s="134">
        <v>0</v>
      </c>
      <c r="E36" s="134">
        <v>0</v>
      </c>
      <c r="F36" s="134">
        <v>0</v>
      </c>
      <c r="G36" s="134">
        <v>0</v>
      </c>
      <c r="H36" s="134">
        <v>0</v>
      </c>
      <c r="I36" s="134">
        <v>0</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106.69973553694211</v>
      </c>
      <c r="BM36" s="134">
        <v>123.83183100536094</v>
      </c>
      <c r="BN36" s="134">
        <v>124.96535733212262</v>
      </c>
      <c r="BO36" s="134">
        <v>129.96037989871948</v>
      </c>
      <c r="BP36" s="134">
        <v>120.8016968934424</v>
      </c>
      <c r="BQ36" s="134">
        <v>109.44158512387315</v>
      </c>
      <c r="BR36" s="134">
        <v>16.704647915118905</v>
      </c>
      <c r="BS36" s="134">
        <v>0</v>
      </c>
      <c r="BT36" s="134">
        <v>0</v>
      </c>
      <c r="BU36" s="134">
        <v>0</v>
      </c>
      <c r="BV36" s="134">
        <v>0</v>
      </c>
      <c r="BW36" s="134">
        <v>0</v>
      </c>
      <c r="BX36" s="134">
        <v>0</v>
      </c>
      <c r="BY36" s="134">
        <v>0</v>
      </c>
      <c r="BZ36" s="135">
        <v>0</v>
      </c>
    </row>
    <row r="37" spans="1:78" x14ac:dyDescent="0.35">
      <c r="A37" s="132"/>
      <c r="B37" s="51" t="s">
        <v>152</v>
      </c>
      <c r="C37" s="133" t="s">
        <v>121</v>
      </c>
      <c r="D37" s="134">
        <v>0</v>
      </c>
      <c r="E37" s="134">
        <v>0</v>
      </c>
      <c r="F37" s="134">
        <v>0</v>
      </c>
      <c r="G37" s="134">
        <v>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0</v>
      </c>
      <c r="BD37" s="134">
        <v>0</v>
      </c>
      <c r="BE37" s="134">
        <v>7.3847412269521335</v>
      </c>
      <c r="BF37" s="134">
        <v>7.7731754109937237</v>
      </c>
      <c r="BG37" s="134">
        <v>6.7074512792712424</v>
      </c>
      <c r="BH37" s="134">
        <v>23.895777324139992</v>
      </c>
      <c r="BI37" s="134">
        <v>48.56774306527408</v>
      </c>
      <c r="BJ37" s="134">
        <v>49.739599115694062</v>
      </c>
      <c r="BK37" s="134">
        <v>56.552361622310734</v>
      </c>
      <c r="BL37" s="134">
        <v>45.369625357199617</v>
      </c>
      <c r="BM37" s="134">
        <v>56.10459143898251</v>
      </c>
      <c r="BN37" s="134">
        <v>69.03210535285794</v>
      </c>
      <c r="BO37" s="134">
        <v>58.683207738193111</v>
      </c>
      <c r="BP37" s="134">
        <v>62.394914082273743</v>
      </c>
      <c r="BQ37" s="134">
        <v>0.67245412547435712</v>
      </c>
      <c r="BR37" s="134">
        <v>0.22315390060826287</v>
      </c>
      <c r="BS37" s="134">
        <v>0.16040135287865578</v>
      </c>
      <c r="BT37" s="134">
        <v>0</v>
      </c>
      <c r="BU37" s="134">
        <v>0</v>
      </c>
      <c r="BV37" s="134">
        <v>0</v>
      </c>
      <c r="BW37" s="134">
        <v>0</v>
      </c>
      <c r="BX37" s="134">
        <v>0</v>
      </c>
      <c r="BY37" s="134">
        <v>0</v>
      </c>
      <c r="BZ37" s="135">
        <v>0</v>
      </c>
    </row>
    <row r="38" spans="1:78" x14ac:dyDescent="0.35">
      <c r="A38" s="132"/>
      <c r="B38" s="51" t="s">
        <v>153</v>
      </c>
      <c r="C38" s="138"/>
      <c r="D38" s="134">
        <f t="shared" ref="D38:AI38" si="5">SUM(D39:D40)</f>
        <v>0</v>
      </c>
      <c r="E38" s="134">
        <f t="shared" si="5"/>
        <v>0</v>
      </c>
      <c r="F38" s="134">
        <f t="shared" si="5"/>
        <v>0</v>
      </c>
      <c r="G38" s="134">
        <f t="shared" si="5"/>
        <v>0</v>
      </c>
      <c r="H38" s="134">
        <f t="shared" si="5"/>
        <v>0</v>
      </c>
      <c r="I38" s="134">
        <f t="shared" si="5"/>
        <v>0</v>
      </c>
      <c r="J38" s="134">
        <f t="shared" si="5"/>
        <v>0</v>
      </c>
      <c r="K38" s="134">
        <f t="shared" si="5"/>
        <v>0</v>
      </c>
      <c r="L38" s="134">
        <f t="shared" si="5"/>
        <v>0</v>
      </c>
      <c r="M38" s="134">
        <f t="shared" si="5"/>
        <v>0</v>
      </c>
      <c r="N38" s="134">
        <f t="shared" si="5"/>
        <v>0</v>
      </c>
      <c r="O38" s="134">
        <f t="shared" si="5"/>
        <v>0</v>
      </c>
      <c r="P38" s="134">
        <f t="shared" si="5"/>
        <v>0</v>
      </c>
      <c r="Q38" s="134">
        <f t="shared" si="5"/>
        <v>0</v>
      </c>
      <c r="R38" s="134">
        <f t="shared" si="5"/>
        <v>0</v>
      </c>
      <c r="S38" s="134">
        <f t="shared" si="5"/>
        <v>0</v>
      </c>
      <c r="T38" s="134">
        <f t="shared" si="5"/>
        <v>0</v>
      </c>
      <c r="U38" s="134">
        <f t="shared" si="5"/>
        <v>0</v>
      </c>
      <c r="V38" s="134">
        <f t="shared" si="5"/>
        <v>0</v>
      </c>
      <c r="W38" s="134">
        <f t="shared" si="5"/>
        <v>0</v>
      </c>
      <c r="X38" s="134">
        <f t="shared" si="5"/>
        <v>0</v>
      </c>
      <c r="Y38" s="134">
        <f t="shared" si="5"/>
        <v>0</v>
      </c>
      <c r="Z38" s="134">
        <f t="shared" si="5"/>
        <v>0</v>
      </c>
      <c r="AA38" s="134">
        <f t="shared" si="5"/>
        <v>0</v>
      </c>
      <c r="AB38" s="134">
        <f t="shared" si="5"/>
        <v>0</v>
      </c>
      <c r="AC38" s="134">
        <f t="shared" si="5"/>
        <v>0</v>
      </c>
      <c r="AD38" s="134">
        <f t="shared" si="5"/>
        <v>0</v>
      </c>
      <c r="AE38" s="134">
        <f t="shared" si="5"/>
        <v>0</v>
      </c>
      <c r="AF38" s="134">
        <f t="shared" si="5"/>
        <v>0</v>
      </c>
      <c r="AG38" s="134">
        <f t="shared" si="5"/>
        <v>0</v>
      </c>
      <c r="AH38" s="134">
        <f t="shared" si="5"/>
        <v>0</v>
      </c>
      <c r="AI38" s="134">
        <f t="shared" si="5"/>
        <v>0</v>
      </c>
      <c r="AJ38" s="134">
        <f t="shared" ref="AJ38:BV38" si="6">SUM(AJ39:AJ40)</f>
        <v>0</v>
      </c>
      <c r="AK38" s="134">
        <f t="shared" si="6"/>
        <v>0</v>
      </c>
      <c r="AL38" s="134">
        <f t="shared" si="6"/>
        <v>0</v>
      </c>
      <c r="AM38" s="134">
        <f t="shared" si="6"/>
        <v>0</v>
      </c>
      <c r="AN38" s="134">
        <f t="shared" si="6"/>
        <v>0</v>
      </c>
      <c r="AO38" s="134">
        <f t="shared" si="6"/>
        <v>0</v>
      </c>
      <c r="AP38" s="134">
        <f t="shared" si="6"/>
        <v>0</v>
      </c>
      <c r="AQ38" s="134">
        <f t="shared" si="6"/>
        <v>0</v>
      </c>
      <c r="AR38" s="134">
        <f t="shared" si="6"/>
        <v>0</v>
      </c>
      <c r="AS38" s="134">
        <f t="shared" si="6"/>
        <v>0</v>
      </c>
      <c r="AT38" s="134">
        <f t="shared" si="6"/>
        <v>0</v>
      </c>
      <c r="AU38" s="134">
        <f t="shared" si="6"/>
        <v>0</v>
      </c>
      <c r="AV38" s="134">
        <f t="shared" si="6"/>
        <v>0</v>
      </c>
      <c r="AW38" s="134">
        <f t="shared" si="6"/>
        <v>0</v>
      </c>
      <c r="AX38" s="134">
        <f t="shared" si="6"/>
        <v>0</v>
      </c>
      <c r="AY38" s="134">
        <f t="shared" si="6"/>
        <v>0</v>
      </c>
      <c r="AZ38" s="134">
        <f t="shared" si="6"/>
        <v>3226.4658906108789</v>
      </c>
      <c r="BA38" s="134">
        <f t="shared" si="6"/>
        <v>5757.2807224962826</v>
      </c>
      <c r="BB38" s="134">
        <f t="shared" si="6"/>
        <v>5186.6519403579123</v>
      </c>
      <c r="BC38" s="134">
        <f t="shared" si="6"/>
        <v>4724.66364352235</v>
      </c>
      <c r="BD38" s="134">
        <f t="shared" si="6"/>
        <v>4098.5158413787967</v>
      </c>
      <c r="BE38" s="134">
        <f t="shared" si="6"/>
        <v>3660.1610909966616</v>
      </c>
      <c r="BF38" s="134">
        <f t="shared" si="6"/>
        <v>3601.9270609393511</v>
      </c>
      <c r="BG38" s="134">
        <f t="shared" si="6"/>
        <v>3437.5657544933338</v>
      </c>
      <c r="BH38" s="134">
        <f t="shared" si="6"/>
        <v>2880.9316315478313</v>
      </c>
      <c r="BI38" s="134">
        <f t="shared" si="6"/>
        <v>2943.5554642461329</v>
      </c>
      <c r="BJ38" s="134">
        <f t="shared" si="6"/>
        <v>3012.9692051026118</v>
      </c>
      <c r="BK38" s="134">
        <f t="shared" si="6"/>
        <v>2701.0127546086887</v>
      </c>
      <c r="BL38" s="134">
        <f t="shared" si="6"/>
        <v>3355.2415966935978</v>
      </c>
      <c r="BM38" s="134">
        <f t="shared" si="6"/>
        <v>5422.4266516032876</v>
      </c>
      <c r="BN38" s="134">
        <f t="shared" si="6"/>
        <v>5085.7814595717764</v>
      </c>
      <c r="BO38" s="134">
        <f t="shared" si="6"/>
        <v>5529.6770530507138</v>
      </c>
      <c r="BP38" s="134">
        <f t="shared" si="6"/>
        <v>5676.047437301766</v>
      </c>
      <c r="BQ38" s="134">
        <f t="shared" si="6"/>
        <v>4682.8400731001129</v>
      </c>
      <c r="BR38" s="134">
        <f t="shared" si="6"/>
        <v>3261.3893820025346</v>
      </c>
      <c r="BS38" s="134">
        <f t="shared" si="6"/>
        <v>2445.2313605390264</v>
      </c>
      <c r="BT38" s="134">
        <f t="shared" si="6"/>
        <v>1939.4224083376216</v>
      </c>
      <c r="BU38" s="134">
        <f t="shared" si="6"/>
        <v>1744.0371975346116</v>
      </c>
      <c r="BV38" s="134">
        <f t="shared" si="6"/>
        <v>2526.2193584395468</v>
      </c>
      <c r="BW38" s="134">
        <f>SUM(BW39:BW40)</f>
        <v>2661.19169018515</v>
      </c>
      <c r="BX38" s="134">
        <f>SUM(BX39:BX40)</f>
        <v>2770.8318454075043</v>
      </c>
      <c r="BY38" s="134">
        <f>SUM(BY39:BY40)</f>
        <v>2823.6052333345783</v>
      </c>
      <c r="BZ38" s="135">
        <f>SUM(BZ39:BZ40)</f>
        <v>2828.9290711346152</v>
      </c>
    </row>
    <row r="39" spans="1:78" x14ac:dyDescent="0.35">
      <c r="A39" s="132"/>
      <c r="B39" s="61" t="s">
        <v>128</v>
      </c>
      <c r="C39" s="133" t="s">
        <v>124</v>
      </c>
      <c r="D39" s="134">
        <v>0</v>
      </c>
      <c r="E39" s="134">
        <v>0</v>
      </c>
      <c r="F39" s="134">
        <v>0</v>
      </c>
      <c r="G39" s="134">
        <v>0</v>
      </c>
      <c r="H39" s="134">
        <v>0</v>
      </c>
      <c r="I39" s="134">
        <v>0</v>
      </c>
      <c r="J39" s="134">
        <v>0</v>
      </c>
      <c r="K39" s="134">
        <v>0</v>
      </c>
      <c r="L39" s="134">
        <v>0</v>
      </c>
      <c r="M39" s="134">
        <v>0</v>
      </c>
      <c r="N39" s="134">
        <v>0</v>
      </c>
      <c r="O39" s="134">
        <v>0</v>
      </c>
      <c r="P39" s="134">
        <v>0</v>
      </c>
      <c r="Q39" s="134">
        <v>0</v>
      </c>
      <c r="R39" s="134">
        <v>0</v>
      </c>
      <c r="S39" s="134">
        <v>0</v>
      </c>
      <c r="T39" s="134">
        <v>0</v>
      </c>
      <c r="U39" s="134">
        <v>0</v>
      </c>
      <c r="V39" s="134">
        <v>0</v>
      </c>
      <c r="W39" s="134">
        <v>0</v>
      </c>
      <c r="X39" s="134">
        <v>0</v>
      </c>
      <c r="Y39" s="134">
        <v>0</v>
      </c>
      <c r="Z39" s="134">
        <v>0</v>
      </c>
      <c r="AA39" s="134">
        <v>0</v>
      </c>
      <c r="AB39" s="134">
        <v>0</v>
      </c>
      <c r="AC39" s="134">
        <v>0</v>
      </c>
      <c r="AD39" s="134">
        <v>0</v>
      </c>
      <c r="AE39" s="134">
        <v>0</v>
      </c>
      <c r="AF39" s="134">
        <v>0</v>
      </c>
      <c r="AG39" s="134">
        <v>0</v>
      </c>
      <c r="AH39" s="134">
        <v>0</v>
      </c>
      <c r="AI39" s="134">
        <v>0</v>
      </c>
      <c r="AJ39" s="134">
        <v>0</v>
      </c>
      <c r="AK39" s="134">
        <v>0</v>
      </c>
      <c r="AL39" s="134">
        <v>0</v>
      </c>
      <c r="AM39" s="134">
        <v>0</v>
      </c>
      <c r="AN39" s="134">
        <v>0</v>
      </c>
      <c r="AO39" s="134">
        <v>0</v>
      </c>
      <c r="AP39" s="134">
        <v>0</v>
      </c>
      <c r="AQ39" s="134">
        <v>0</v>
      </c>
      <c r="AR39" s="134">
        <v>0</v>
      </c>
      <c r="AS39" s="134">
        <v>0</v>
      </c>
      <c r="AT39" s="134">
        <v>0</v>
      </c>
      <c r="AU39" s="134">
        <v>0</v>
      </c>
      <c r="AV39" s="134">
        <v>0</v>
      </c>
      <c r="AW39" s="134">
        <v>0</v>
      </c>
      <c r="AX39" s="134">
        <v>0</v>
      </c>
      <c r="AY39" s="134">
        <v>0</v>
      </c>
      <c r="AZ39" s="134">
        <v>495.61827153290517</v>
      </c>
      <c r="BA39" s="134">
        <v>702.395860508738</v>
      </c>
      <c r="BB39" s="134">
        <v>691.38583986957212</v>
      </c>
      <c r="BC39" s="134">
        <v>666.25286735465215</v>
      </c>
      <c r="BD39" s="134">
        <v>635.56843314098808</v>
      </c>
      <c r="BE39" s="134">
        <v>659.89539284269313</v>
      </c>
      <c r="BF39" s="134">
        <v>711.90884471721574</v>
      </c>
      <c r="BG39" s="134">
        <v>681.29567644435031</v>
      </c>
      <c r="BH39" s="134">
        <v>581.8572771501664</v>
      </c>
      <c r="BI39" s="134">
        <v>619.28117136046274</v>
      </c>
      <c r="BJ39" s="134">
        <v>590.20235717081266</v>
      </c>
      <c r="BK39" s="134">
        <v>510.96032337487122</v>
      </c>
      <c r="BL39" s="134">
        <v>854.65775741450022</v>
      </c>
      <c r="BM39" s="134">
        <v>1260.3183186320719</v>
      </c>
      <c r="BN39" s="134">
        <v>910.81703528002242</v>
      </c>
      <c r="BO39" s="134">
        <v>840.41131689283611</v>
      </c>
      <c r="BP39" s="134">
        <v>727.19297435690544</v>
      </c>
      <c r="BQ39" s="134">
        <v>568.57505697323052</v>
      </c>
      <c r="BR39" s="134">
        <v>392.86259090952274</v>
      </c>
      <c r="BS39" s="134">
        <v>327.54204387633979</v>
      </c>
      <c r="BT39" s="134">
        <v>273.27876895814796</v>
      </c>
      <c r="BU39" s="134">
        <v>230.69857183102764</v>
      </c>
      <c r="BV39" s="134">
        <v>302.60234284617917</v>
      </c>
      <c r="BW39" s="134">
        <v>320.4307321453</v>
      </c>
      <c r="BX39" s="134">
        <v>332.75608576796435</v>
      </c>
      <c r="BY39" s="134">
        <v>337.15798207851134</v>
      </c>
      <c r="BZ39" s="135">
        <v>335.64446304675215</v>
      </c>
    </row>
    <row r="40" spans="1:78" x14ac:dyDescent="0.35">
      <c r="A40" s="132"/>
      <c r="B40" s="61" t="s">
        <v>138</v>
      </c>
      <c r="C40" s="133" t="s">
        <v>131</v>
      </c>
      <c r="D40" s="134">
        <v>0</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2730.8476190779738</v>
      </c>
      <c r="BA40" s="134">
        <v>5054.8848619875444</v>
      </c>
      <c r="BB40" s="134">
        <v>4495.2661004883403</v>
      </c>
      <c r="BC40" s="134">
        <v>4058.4107761676973</v>
      </c>
      <c r="BD40" s="134">
        <v>3462.9474082378088</v>
      </c>
      <c r="BE40" s="134">
        <v>3000.2656981539685</v>
      </c>
      <c r="BF40" s="134">
        <v>2890.0182162221354</v>
      </c>
      <c r="BG40" s="134">
        <v>2756.2700780489836</v>
      </c>
      <c r="BH40" s="134">
        <v>2299.074354397665</v>
      </c>
      <c r="BI40" s="134">
        <v>2324.2742928856701</v>
      </c>
      <c r="BJ40" s="134">
        <v>2422.766847931799</v>
      </c>
      <c r="BK40" s="134">
        <v>2190.0524312338175</v>
      </c>
      <c r="BL40" s="134">
        <v>2500.5838392790974</v>
      </c>
      <c r="BM40" s="134">
        <v>4162.1083329712155</v>
      </c>
      <c r="BN40" s="134">
        <v>4174.9644242917539</v>
      </c>
      <c r="BO40" s="134">
        <v>4689.2657361578777</v>
      </c>
      <c r="BP40" s="134">
        <v>4948.8544629448606</v>
      </c>
      <c r="BQ40" s="134">
        <v>4114.2650161268821</v>
      </c>
      <c r="BR40" s="134">
        <v>2868.526791093012</v>
      </c>
      <c r="BS40" s="134">
        <v>2117.6893166626865</v>
      </c>
      <c r="BT40" s="134">
        <v>1666.1436393794736</v>
      </c>
      <c r="BU40" s="134">
        <v>1513.3386257035838</v>
      </c>
      <c r="BV40" s="134">
        <v>2223.6170155933678</v>
      </c>
      <c r="BW40" s="134">
        <v>2340.7609580398498</v>
      </c>
      <c r="BX40" s="134">
        <v>2438.0757596395397</v>
      </c>
      <c r="BY40" s="134">
        <v>2486.4472512560669</v>
      </c>
      <c r="BZ40" s="135">
        <v>2493.284608087863</v>
      </c>
    </row>
    <row r="41" spans="1:78" ht="25.5" customHeight="1" x14ac:dyDescent="0.35">
      <c r="A41" s="132"/>
      <c r="B41" s="51" t="s">
        <v>154</v>
      </c>
      <c r="C41" s="133" t="s">
        <v>124</v>
      </c>
      <c r="D41" s="134">
        <v>0</v>
      </c>
      <c r="E41" s="134">
        <v>0</v>
      </c>
      <c r="F41" s="134">
        <v>0</v>
      </c>
      <c r="G41" s="134">
        <v>0</v>
      </c>
      <c r="H41" s="134">
        <v>0</v>
      </c>
      <c r="I41" s="134">
        <v>0</v>
      </c>
      <c r="J41" s="134">
        <v>0</v>
      </c>
      <c r="K41" s="134">
        <v>0</v>
      </c>
      <c r="L41" s="134">
        <v>0</v>
      </c>
      <c r="M41" s="134">
        <v>0</v>
      </c>
      <c r="N41" s="134">
        <v>0</v>
      </c>
      <c r="O41" s="134">
        <v>0</v>
      </c>
      <c r="P41" s="134">
        <v>0</v>
      </c>
      <c r="Q41" s="134">
        <v>0</v>
      </c>
      <c r="R41" s="134">
        <v>0</v>
      </c>
      <c r="S41" s="134">
        <v>0</v>
      </c>
      <c r="T41" s="134">
        <v>0</v>
      </c>
      <c r="U41" s="134">
        <v>0</v>
      </c>
      <c r="V41" s="134">
        <v>0</v>
      </c>
      <c r="W41" s="134">
        <v>0</v>
      </c>
      <c r="X41" s="134">
        <v>0</v>
      </c>
      <c r="Y41" s="134">
        <v>0</v>
      </c>
      <c r="Z41" s="134">
        <v>514.96005305415429</v>
      </c>
      <c r="AA41" s="134">
        <v>502.79539532549887</v>
      </c>
      <c r="AB41" s="134">
        <v>463.24839455509874</v>
      </c>
      <c r="AC41" s="134">
        <v>425.6648596767418</v>
      </c>
      <c r="AD41" s="134">
        <v>396.4334329027609</v>
      </c>
      <c r="AE41" s="134">
        <v>372.70222134412069</v>
      </c>
      <c r="AF41" s="134">
        <v>481.83396203163966</v>
      </c>
      <c r="AG41" s="134">
        <v>481.00579965079032</v>
      </c>
      <c r="AH41" s="134">
        <v>493.7252002561379</v>
      </c>
      <c r="AI41" s="134">
        <v>502.84734436175779</v>
      </c>
      <c r="AJ41" s="134">
        <v>503.04676688544401</v>
      </c>
      <c r="AK41" s="134">
        <v>482.70243745545793</v>
      </c>
      <c r="AL41" s="134">
        <v>432.81015113662204</v>
      </c>
      <c r="AM41" s="134">
        <v>383.28766922309006</v>
      </c>
      <c r="AN41" s="134">
        <v>413.89179115427112</v>
      </c>
      <c r="AO41" s="134">
        <v>399.00924559778309</v>
      </c>
      <c r="AP41" s="134">
        <v>393.20973389294596</v>
      </c>
      <c r="AQ41" s="134">
        <v>112.31627982818199</v>
      </c>
      <c r="AR41" s="134">
        <v>55.84363856924903</v>
      </c>
      <c r="AS41" s="134">
        <v>58.508765116875168</v>
      </c>
      <c r="AT41" s="134">
        <v>60.082525088754473</v>
      </c>
      <c r="AU41" s="134">
        <v>52.248207015298988</v>
      </c>
      <c r="AV41" s="134">
        <v>51.875337272281115</v>
      </c>
      <c r="AW41" s="134">
        <v>53.101061720750863</v>
      </c>
      <c r="AX41" s="134">
        <v>42.940078516406885</v>
      </c>
      <c r="AY41" s="134">
        <v>44.076942183139238</v>
      </c>
      <c r="AZ41" s="134">
        <v>48.748776512480369</v>
      </c>
      <c r="BA41" s="134">
        <v>52.882863360983386</v>
      </c>
      <c r="BB41" s="134">
        <v>55.783916668991722</v>
      </c>
      <c r="BC41" s="134">
        <v>55.54490059872866</v>
      </c>
      <c r="BD41" s="134">
        <v>63.581870508000826</v>
      </c>
      <c r="BE41" s="134">
        <v>78.377300615606671</v>
      </c>
      <c r="BF41" s="134">
        <v>94.348609862322888</v>
      </c>
      <c r="BG41" s="134">
        <v>171.42215176254075</v>
      </c>
      <c r="BH41" s="134">
        <v>195.72059562208506</v>
      </c>
      <c r="BI41" s="134">
        <v>208.39368810800258</v>
      </c>
      <c r="BJ41" s="134">
        <v>216.59327566456858</v>
      </c>
      <c r="BK41" s="134">
        <v>297.25951901334315</v>
      </c>
      <c r="BL41" s="134">
        <v>376.88144424204989</v>
      </c>
      <c r="BM41" s="134">
        <v>398.82879377299588</v>
      </c>
      <c r="BN41" s="134">
        <v>390.23697310164613</v>
      </c>
      <c r="BO41" s="134">
        <v>409.66874770879798</v>
      </c>
      <c r="BP41" s="134">
        <v>434.52762564902872</v>
      </c>
      <c r="BQ41" s="134">
        <v>431.78561328531896</v>
      </c>
      <c r="BR41" s="134">
        <v>443.24086125153121</v>
      </c>
      <c r="BS41" s="134">
        <v>466.48814381521044</v>
      </c>
      <c r="BT41" s="134">
        <v>452.07473827532607</v>
      </c>
      <c r="BU41" s="134">
        <v>438.44655935761534</v>
      </c>
      <c r="BV41" s="134">
        <v>447.99712522235069</v>
      </c>
      <c r="BW41" s="134">
        <v>454.51182071748804</v>
      </c>
      <c r="BX41" s="134">
        <v>462.24844578155199</v>
      </c>
      <c r="BY41" s="134">
        <v>462.03472032867506</v>
      </c>
      <c r="BZ41" s="135">
        <v>466.81314430549509</v>
      </c>
    </row>
    <row r="42" spans="1:78" x14ac:dyDescent="0.35">
      <c r="A42" s="132"/>
      <c r="B42" s="51" t="s">
        <v>155</v>
      </c>
      <c r="C42" s="133" t="s">
        <v>124</v>
      </c>
      <c r="D42" s="134">
        <v>0</v>
      </c>
      <c r="E42" s="134">
        <v>0</v>
      </c>
      <c r="F42" s="134">
        <v>0</v>
      </c>
      <c r="G42" s="134">
        <v>0</v>
      </c>
      <c r="H42" s="134">
        <v>0</v>
      </c>
      <c r="I42" s="134">
        <v>0</v>
      </c>
      <c r="J42" s="134">
        <v>0</v>
      </c>
      <c r="K42" s="134">
        <v>0</v>
      </c>
      <c r="L42" s="134">
        <v>0</v>
      </c>
      <c r="M42" s="134">
        <v>0</v>
      </c>
      <c r="N42" s="134">
        <v>0</v>
      </c>
      <c r="O42" s="134">
        <v>0</v>
      </c>
      <c r="P42" s="134">
        <v>0</v>
      </c>
      <c r="Q42" s="134">
        <v>0</v>
      </c>
      <c r="R42" s="134">
        <v>0</v>
      </c>
      <c r="S42" s="134">
        <v>0</v>
      </c>
      <c r="T42" s="134">
        <v>0</v>
      </c>
      <c r="U42" s="134">
        <v>0</v>
      </c>
      <c r="V42" s="134">
        <v>0</v>
      </c>
      <c r="W42" s="134">
        <v>0</v>
      </c>
      <c r="X42" s="134">
        <v>0</v>
      </c>
      <c r="Y42" s="134">
        <v>0</v>
      </c>
      <c r="Z42" s="134">
        <v>0</v>
      </c>
      <c r="AA42" s="134">
        <v>0</v>
      </c>
      <c r="AB42" s="134">
        <v>0</v>
      </c>
      <c r="AC42" s="134">
        <v>0</v>
      </c>
      <c r="AD42" s="134">
        <v>0</v>
      </c>
      <c r="AE42" s="134">
        <v>0</v>
      </c>
      <c r="AF42" s="134">
        <v>0</v>
      </c>
      <c r="AG42" s="134">
        <v>0</v>
      </c>
      <c r="AH42" s="134">
        <v>75.234316229506732</v>
      </c>
      <c r="AI42" s="134">
        <v>64.364460078305001</v>
      </c>
      <c r="AJ42" s="134">
        <v>54.018444766222174</v>
      </c>
      <c r="AK42" s="134">
        <v>48.881259489160293</v>
      </c>
      <c r="AL42" s="134">
        <v>45.558963277539164</v>
      </c>
      <c r="AM42" s="134">
        <v>46.211988487890295</v>
      </c>
      <c r="AN42" s="134">
        <v>46.27361640234087</v>
      </c>
      <c r="AO42" s="134">
        <v>41.360714482697034</v>
      </c>
      <c r="AP42" s="134">
        <v>32.707708381120476</v>
      </c>
      <c r="AQ42" s="134">
        <v>0.96057355151994217</v>
      </c>
      <c r="AR42" s="134">
        <v>0</v>
      </c>
      <c r="AS42" s="134">
        <v>0</v>
      </c>
      <c r="AT42" s="134">
        <v>0</v>
      </c>
      <c r="AU42" s="134">
        <v>0</v>
      </c>
      <c r="AV42" s="134">
        <v>0</v>
      </c>
      <c r="AW42" s="134">
        <v>0</v>
      </c>
      <c r="AX42" s="134">
        <v>0</v>
      </c>
      <c r="AY42" s="134">
        <v>0</v>
      </c>
      <c r="AZ42" s="134">
        <v>0</v>
      </c>
      <c r="BA42" s="134">
        <v>0</v>
      </c>
      <c r="BB42" s="134">
        <v>0</v>
      </c>
      <c r="BC42" s="134">
        <v>0</v>
      </c>
      <c r="BD42" s="134">
        <v>0</v>
      </c>
      <c r="BE42" s="134">
        <v>0</v>
      </c>
      <c r="BF42" s="134">
        <v>0</v>
      </c>
      <c r="BG42" s="134">
        <v>0</v>
      </c>
      <c r="BH42" s="134">
        <v>0</v>
      </c>
      <c r="BI42" s="134">
        <v>0</v>
      </c>
      <c r="BJ42" s="134">
        <v>0</v>
      </c>
      <c r="BK42" s="134">
        <v>0</v>
      </c>
      <c r="BL42" s="134">
        <v>0</v>
      </c>
      <c r="BM42" s="134">
        <v>0</v>
      </c>
      <c r="BN42" s="134">
        <v>0</v>
      </c>
      <c r="BO42" s="134">
        <v>0</v>
      </c>
      <c r="BP42" s="134">
        <v>0</v>
      </c>
      <c r="BQ42" s="134">
        <v>0</v>
      </c>
      <c r="BR42" s="134">
        <v>0</v>
      </c>
      <c r="BS42" s="134">
        <v>0</v>
      </c>
      <c r="BT42" s="134">
        <v>0</v>
      </c>
      <c r="BU42" s="134">
        <v>0</v>
      </c>
      <c r="BV42" s="134">
        <v>0</v>
      </c>
      <c r="BW42" s="134">
        <v>0</v>
      </c>
      <c r="BX42" s="134">
        <v>0</v>
      </c>
      <c r="BY42" s="134">
        <v>0</v>
      </c>
      <c r="BZ42" s="135">
        <v>0</v>
      </c>
    </row>
    <row r="43" spans="1:78" x14ac:dyDescent="0.35">
      <c r="A43" s="132"/>
      <c r="B43" s="51" t="s">
        <v>156</v>
      </c>
      <c r="C43" s="133" t="s">
        <v>121</v>
      </c>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v>6.4723929744059916</v>
      </c>
      <c r="BM43" s="134">
        <v>8.1507483933510088</v>
      </c>
      <c r="BN43" s="134">
        <v>10.514038366292455</v>
      </c>
      <c r="BO43" s="134">
        <v>10.661887478788831</v>
      </c>
      <c r="BP43" s="134">
        <v>10.328743631229706</v>
      </c>
      <c r="BQ43" s="134">
        <v>9.9494114933902811</v>
      </c>
      <c r="BR43" s="134">
        <v>39.93652136152587</v>
      </c>
      <c r="BS43" s="134">
        <v>46.287868481025896</v>
      </c>
      <c r="BT43" s="134">
        <v>42.687967128988696</v>
      </c>
      <c r="BU43" s="134">
        <v>44.008721261947066</v>
      </c>
      <c r="BV43" s="134">
        <v>43.908199855535202</v>
      </c>
      <c r="BW43" s="134">
        <v>43.22933297155388</v>
      </c>
      <c r="BX43" s="134">
        <v>42.523104266579566</v>
      </c>
      <c r="BY43" s="134">
        <v>41.796723055858514</v>
      </c>
      <c r="BZ43" s="135">
        <v>41.042136180856524</v>
      </c>
    </row>
    <row r="44" spans="1:78" x14ac:dyDescent="0.35">
      <c r="A44" s="132"/>
      <c r="B44" s="51" t="s">
        <v>157</v>
      </c>
      <c r="C44" s="133" t="s">
        <v>121</v>
      </c>
      <c r="D44" s="134">
        <v>0</v>
      </c>
      <c r="E44" s="134">
        <v>0</v>
      </c>
      <c r="F44" s="134">
        <v>0</v>
      </c>
      <c r="G44" s="134">
        <v>0</v>
      </c>
      <c r="H44" s="134">
        <v>0</v>
      </c>
      <c r="I44" s="134">
        <v>0</v>
      </c>
      <c r="J44" s="134">
        <v>0</v>
      </c>
      <c r="K44" s="134">
        <v>0</v>
      </c>
      <c r="L44" s="134">
        <v>0</v>
      </c>
      <c r="M44" s="134">
        <v>0</v>
      </c>
      <c r="N44" s="134">
        <v>0</v>
      </c>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1.3552808048877116</v>
      </c>
      <c r="AF44" s="134">
        <v>48.778252946412898</v>
      </c>
      <c r="AG44" s="134">
        <v>103.52081340310488</v>
      </c>
      <c r="AH44" s="134">
        <v>221.00080392417601</v>
      </c>
      <c r="AI44" s="134">
        <v>317.79952163663091</v>
      </c>
      <c r="AJ44" s="134">
        <v>422.01909973611072</v>
      </c>
      <c r="AK44" s="134">
        <v>528.52861822654563</v>
      </c>
      <c r="AL44" s="134">
        <v>671.99470834370265</v>
      </c>
      <c r="AM44" s="134">
        <v>826.37908825403815</v>
      </c>
      <c r="AN44" s="134">
        <v>915.18930217963054</v>
      </c>
      <c r="AO44" s="134">
        <v>1026.7189124528322</v>
      </c>
      <c r="AP44" s="134">
        <v>1200.8401505639945</v>
      </c>
      <c r="AQ44" s="134">
        <v>1319.6200092956749</v>
      </c>
      <c r="AR44" s="134">
        <v>1403.5520234967116</v>
      </c>
      <c r="AS44" s="134">
        <v>1485.4477629968103</v>
      </c>
      <c r="AT44" s="134">
        <v>1576.3662838212715</v>
      </c>
      <c r="AU44" s="134">
        <v>1792.5502106229735</v>
      </c>
      <c r="AV44" s="134">
        <v>112.48219956734428</v>
      </c>
      <c r="AW44" s="134">
        <v>0</v>
      </c>
      <c r="AX44" s="134">
        <v>0</v>
      </c>
      <c r="AY44" s="134">
        <v>0</v>
      </c>
      <c r="AZ44" s="134">
        <v>0</v>
      </c>
      <c r="BA44" s="134">
        <v>0</v>
      </c>
      <c r="BB44" s="134">
        <v>0</v>
      </c>
      <c r="BC44" s="134">
        <v>0</v>
      </c>
      <c r="BD44" s="134">
        <v>0</v>
      </c>
      <c r="BE44" s="134">
        <v>0</v>
      </c>
      <c r="BF44" s="134">
        <v>0</v>
      </c>
      <c r="BG44" s="134">
        <v>0</v>
      </c>
      <c r="BH44" s="134">
        <v>0</v>
      </c>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5">
        <v>0</v>
      </c>
    </row>
    <row r="45" spans="1:78" x14ac:dyDescent="0.35">
      <c r="A45" s="132"/>
      <c r="B45" s="51" t="s">
        <v>29</v>
      </c>
      <c r="C45" s="133" t="s">
        <v>121</v>
      </c>
      <c r="D45" s="134">
        <v>0</v>
      </c>
      <c r="E45" s="134">
        <v>0</v>
      </c>
      <c r="F45" s="134">
        <v>0</v>
      </c>
      <c r="G45" s="134">
        <v>0</v>
      </c>
      <c r="H45" s="134">
        <v>0</v>
      </c>
      <c r="I45" s="134">
        <v>0</v>
      </c>
      <c r="J45" s="134">
        <v>0</v>
      </c>
      <c r="K45" s="134">
        <v>0</v>
      </c>
      <c r="L45" s="134">
        <v>0</v>
      </c>
      <c r="M45" s="134">
        <v>0</v>
      </c>
      <c r="N45" s="134">
        <v>0</v>
      </c>
      <c r="O45" s="134">
        <v>0</v>
      </c>
      <c r="P45" s="134">
        <v>0</v>
      </c>
      <c r="Q45" s="134">
        <v>0</v>
      </c>
      <c r="R45" s="134">
        <v>0</v>
      </c>
      <c r="S45" s="134">
        <v>0</v>
      </c>
      <c r="T45" s="134">
        <v>0</v>
      </c>
      <c r="U45" s="134">
        <v>0</v>
      </c>
      <c r="V45" s="134">
        <v>0</v>
      </c>
      <c r="W45" s="134">
        <v>0</v>
      </c>
      <c r="X45" s="134">
        <v>0</v>
      </c>
      <c r="Y45" s="134">
        <v>0</v>
      </c>
      <c r="Z45" s="134">
        <v>0</v>
      </c>
      <c r="AA45" s="134">
        <v>0</v>
      </c>
      <c r="AB45" s="134">
        <v>0</v>
      </c>
      <c r="AC45" s="134">
        <v>0</v>
      </c>
      <c r="AD45" s="134">
        <v>0</v>
      </c>
      <c r="AE45" s="134">
        <v>0</v>
      </c>
      <c r="AF45" s="134">
        <v>0</v>
      </c>
      <c r="AG45" s="134">
        <v>0</v>
      </c>
      <c r="AH45" s="134">
        <v>0</v>
      </c>
      <c r="AI45" s="134">
        <v>0</v>
      </c>
      <c r="AJ45" s="134">
        <v>0</v>
      </c>
      <c r="AK45" s="134">
        <v>0</v>
      </c>
      <c r="AL45" s="134">
        <v>0</v>
      </c>
      <c r="AM45" s="134">
        <v>0</v>
      </c>
      <c r="AN45" s="134">
        <v>0</v>
      </c>
      <c r="AO45" s="134">
        <v>0</v>
      </c>
      <c r="AP45" s="134">
        <v>0</v>
      </c>
      <c r="AQ45" s="134">
        <v>0</v>
      </c>
      <c r="AR45" s="134">
        <v>0</v>
      </c>
      <c r="AS45" s="134">
        <v>0</v>
      </c>
      <c r="AT45" s="134">
        <v>0</v>
      </c>
      <c r="AU45" s="134">
        <v>0</v>
      </c>
      <c r="AV45" s="134">
        <v>0</v>
      </c>
      <c r="AW45" s="134">
        <v>0</v>
      </c>
      <c r="AX45" s="134">
        <v>0</v>
      </c>
      <c r="AY45" s="134">
        <v>0</v>
      </c>
      <c r="AZ45" s="134">
        <v>0</v>
      </c>
      <c r="BA45" s="134">
        <v>0</v>
      </c>
      <c r="BB45" s="134">
        <v>0</v>
      </c>
      <c r="BC45" s="134">
        <v>0.82298418102537751</v>
      </c>
      <c r="BD45" s="134">
        <v>60.791907187787515</v>
      </c>
      <c r="BE45" s="134">
        <v>115.18903949212003</v>
      </c>
      <c r="BF45" s="134">
        <v>247.25120747623782</v>
      </c>
      <c r="BG45" s="134">
        <v>187.17488170222964</v>
      </c>
      <c r="BH45" s="134">
        <v>114.08028360587784</v>
      </c>
      <c r="BI45" s="134">
        <v>91.379134594334943</v>
      </c>
      <c r="BJ45" s="134">
        <v>106.7171152761717</v>
      </c>
      <c r="BK45" s="134">
        <v>132.51890491668323</v>
      </c>
      <c r="BL45" s="134">
        <v>131.81492141689611</v>
      </c>
      <c r="BM45" s="134">
        <v>133.24945229234265</v>
      </c>
      <c r="BN45" s="134">
        <v>157.04731282299119</v>
      </c>
      <c r="BO45" s="134">
        <v>52.696499485544734</v>
      </c>
      <c r="BP45" s="134">
        <v>1.5300303762132272</v>
      </c>
      <c r="BQ45" s="134">
        <v>0.93839676053730592</v>
      </c>
      <c r="BR45" s="134">
        <v>0.43881572942709041</v>
      </c>
      <c r="BS45" s="134">
        <v>9.890228098797961E-2</v>
      </c>
      <c r="BT45" s="134">
        <v>0.16568828785252662</v>
      </c>
      <c r="BU45" s="134">
        <v>0.16265661229490511</v>
      </c>
      <c r="BV45" s="134">
        <v>0.16022543999999994</v>
      </c>
      <c r="BW45" s="134">
        <v>0.1577481864221896</v>
      </c>
      <c r="BX45" s="134">
        <v>0.15517108680600311</v>
      </c>
      <c r="BY45" s="134">
        <v>0.15252044866828768</v>
      </c>
      <c r="BZ45" s="135">
        <v>0.14976688522311773</v>
      </c>
    </row>
    <row r="46" spans="1:78" ht="26.65" customHeight="1" x14ac:dyDescent="0.35">
      <c r="A46" s="132"/>
      <c r="B46" s="51" t="s">
        <v>158</v>
      </c>
      <c r="C46" s="133" t="s">
        <v>121</v>
      </c>
      <c r="D46" s="134">
        <v>0</v>
      </c>
      <c r="E46" s="134">
        <v>0</v>
      </c>
      <c r="F46" s="134">
        <v>0</v>
      </c>
      <c r="G46" s="134">
        <v>0</v>
      </c>
      <c r="H46" s="134">
        <v>0</v>
      </c>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c r="AG46" s="134">
        <v>0</v>
      </c>
      <c r="AH46" s="134">
        <v>0</v>
      </c>
      <c r="AI46" s="134">
        <v>0</v>
      </c>
      <c r="AJ46" s="134">
        <v>0</v>
      </c>
      <c r="AK46" s="134">
        <v>0</v>
      </c>
      <c r="AL46" s="134">
        <v>0</v>
      </c>
      <c r="AM46" s="134">
        <v>0</v>
      </c>
      <c r="AN46" s="134">
        <v>0</v>
      </c>
      <c r="AO46" s="134">
        <v>0</v>
      </c>
      <c r="AP46" s="134">
        <v>0</v>
      </c>
      <c r="AQ46" s="134">
        <v>0</v>
      </c>
      <c r="AR46" s="134">
        <v>0</v>
      </c>
      <c r="AS46" s="134">
        <v>0</v>
      </c>
      <c r="AT46" s="134">
        <v>0</v>
      </c>
      <c r="AU46" s="134">
        <v>0</v>
      </c>
      <c r="AV46" s="134">
        <v>0</v>
      </c>
      <c r="AW46" s="134">
        <v>0</v>
      </c>
      <c r="AX46" s="134">
        <v>0</v>
      </c>
      <c r="AY46" s="134">
        <v>0</v>
      </c>
      <c r="AZ46" s="134">
        <v>0</v>
      </c>
      <c r="BA46" s="134">
        <v>0</v>
      </c>
      <c r="BB46" s="134">
        <v>0</v>
      </c>
      <c r="BC46" s="134">
        <v>0</v>
      </c>
      <c r="BD46" s="134">
        <v>0</v>
      </c>
      <c r="BE46" s="134">
        <v>0</v>
      </c>
      <c r="BF46" s="134">
        <v>0</v>
      </c>
      <c r="BG46" s="134">
        <v>0</v>
      </c>
      <c r="BH46" s="134">
        <v>0</v>
      </c>
      <c r="BI46" s="134">
        <v>0</v>
      </c>
      <c r="BJ46" s="134">
        <v>0</v>
      </c>
      <c r="BK46" s="134">
        <v>0</v>
      </c>
      <c r="BL46" s="134">
        <v>0</v>
      </c>
      <c r="BM46" s="134">
        <v>0</v>
      </c>
      <c r="BN46" s="134">
        <v>0</v>
      </c>
      <c r="BO46" s="134">
        <v>5.7224538769201114</v>
      </c>
      <c r="BP46" s="134">
        <v>20.071593659648478</v>
      </c>
      <c r="BQ46" s="134">
        <v>35.399831339532213</v>
      </c>
      <c r="BR46" s="134">
        <v>33.120735211429142</v>
      </c>
      <c r="BS46" s="134">
        <v>23.417573331094292</v>
      </c>
      <c r="BT46" s="134">
        <v>12.03905193551455</v>
      </c>
      <c r="BU46" s="134">
        <v>15.0541106000121</v>
      </c>
      <c r="BV46" s="134">
        <v>14.070019</v>
      </c>
      <c r="BW46" s="134">
        <v>7.6948778067894645</v>
      </c>
      <c r="BX46" s="134">
        <v>0</v>
      </c>
      <c r="BY46" s="134">
        <v>0</v>
      </c>
      <c r="BZ46" s="135">
        <v>0</v>
      </c>
    </row>
    <row r="47" spans="1:78" x14ac:dyDescent="0.35">
      <c r="A47" s="132"/>
      <c r="B47" s="51" t="s">
        <v>159</v>
      </c>
      <c r="C47" s="133" t="s">
        <v>121</v>
      </c>
      <c r="D47" s="134">
        <v>0</v>
      </c>
      <c r="E47" s="134">
        <v>0</v>
      </c>
      <c r="F47" s="134">
        <v>0</v>
      </c>
      <c r="G47" s="134">
        <v>0</v>
      </c>
      <c r="H47" s="134">
        <v>0</v>
      </c>
      <c r="I47" s="134">
        <v>0</v>
      </c>
      <c r="J47" s="134">
        <v>0</v>
      </c>
      <c r="K47" s="134">
        <v>0</v>
      </c>
      <c r="L47" s="134">
        <v>0</v>
      </c>
      <c r="M47" s="134">
        <v>0</v>
      </c>
      <c r="N47" s="134">
        <v>0</v>
      </c>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105.88450029831094</v>
      </c>
      <c r="AG47" s="134">
        <v>31.369943455486325</v>
      </c>
      <c r="AH47" s="134">
        <v>103.44718481557176</v>
      </c>
      <c r="AI47" s="134">
        <v>172.97948646044466</v>
      </c>
      <c r="AJ47" s="134">
        <v>205.94532067122205</v>
      </c>
      <c r="AK47" s="134">
        <v>232.18598257351141</v>
      </c>
      <c r="AL47" s="134">
        <v>259.11660364100396</v>
      </c>
      <c r="AM47" s="134">
        <v>290.86369224730947</v>
      </c>
      <c r="AN47" s="134">
        <v>308.49077601560577</v>
      </c>
      <c r="AO47" s="134">
        <v>326.01974945184719</v>
      </c>
      <c r="AP47" s="134">
        <v>345.76720288613075</v>
      </c>
      <c r="AQ47" s="134">
        <v>360.08892354247456</v>
      </c>
      <c r="AR47" s="134">
        <v>372.31101392672048</v>
      </c>
      <c r="AS47" s="134">
        <v>385.04709245677481</v>
      </c>
      <c r="AT47" s="134">
        <v>408.44873338147215</v>
      </c>
      <c r="AU47" s="134">
        <v>419.70679453684141</v>
      </c>
      <c r="AV47" s="134">
        <v>0</v>
      </c>
      <c r="AW47" s="134">
        <v>0</v>
      </c>
      <c r="AX47" s="134">
        <v>0</v>
      </c>
      <c r="AY47" s="134">
        <v>0</v>
      </c>
      <c r="AZ47" s="134">
        <v>0</v>
      </c>
      <c r="BA47" s="134">
        <v>0</v>
      </c>
      <c r="BB47" s="134">
        <v>0</v>
      </c>
      <c r="BC47" s="134">
        <v>0</v>
      </c>
      <c r="BD47" s="134">
        <v>0</v>
      </c>
      <c r="BE47" s="134">
        <v>0</v>
      </c>
      <c r="BF47" s="134">
        <v>0</v>
      </c>
      <c r="BG47" s="134">
        <v>0</v>
      </c>
      <c r="BH47" s="134">
        <v>0</v>
      </c>
      <c r="BI47" s="134">
        <v>0</v>
      </c>
      <c r="BJ47" s="134">
        <v>0</v>
      </c>
      <c r="BK47" s="134">
        <v>0</v>
      </c>
      <c r="BL47" s="134">
        <v>0</v>
      </c>
      <c r="BM47" s="134">
        <v>0</v>
      </c>
      <c r="BN47" s="134">
        <v>0</v>
      </c>
      <c r="BO47" s="134">
        <v>0</v>
      </c>
      <c r="BP47" s="134">
        <v>0</v>
      </c>
      <c r="BQ47" s="134">
        <v>0</v>
      </c>
      <c r="BR47" s="134">
        <v>0</v>
      </c>
      <c r="BS47" s="134">
        <v>0</v>
      </c>
      <c r="BT47" s="134">
        <v>0</v>
      </c>
      <c r="BU47" s="134">
        <v>0</v>
      </c>
      <c r="BV47" s="134">
        <v>0</v>
      </c>
      <c r="BW47" s="134">
        <v>0</v>
      </c>
      <c r="BX47" s="134">
        <v>0</v>
      </c>
      <c r="BY47" s="134">
        <v>0</v>
      </c>
      <c r="BZ47" s="135">
        <v>0</v>
      </c>
    </row>
    <row r="48" spans="1:78" x14ac:dyDescent="0.35">
      <c r="A48" s="132"/>
      <c r="B48" s="51" t="s">
        <v>160</v>
      </c>
      <c r="C48" s="133" t="s">
        <v>121</v>
      </c>
      <c r="D48" s="134">
        <v>0</v>
      </c>
      <c r="E48" s="134">
        <v>0</v>
      </c>
      <c r="F48" s="134">
        <v>0</v>
      </c>
      <c r="G48" s="134">
        <v>0</v>
      </c>
      <c r="H48" s="134">
        <v>0</v>
      </c>
      <c r="I48" s="134">
        <v>0</v>
      </c>
      <c r="J48" s="134">
        <v>0</v>
      </c>
      <c r="K48" s="134">
        <v>0</v>
      </c>
      <c r="L48" s="134">
        <v>0</v>
      </c>
      <c r="M48" s="134">
        <v>0</v>
      </c>
      <c r="N48" s="134">
        <v>0</v>
      </c>
      <c r="O48" s="134">
        <v>0</v>
      </c>
      <c r="P48" s="134">
        <v>0</v>
      </c>
      <c r="Q48" s="134">
        <v>0</v>
      </c>
      <c r="R48" s="134">
        <v>0</v>
      </c>
      <c r="S48" s="134">
        <v>0</v>
      </c>
      <c r="T48" s="134">
        <v>0</v>
      </c>
      <c r="U48" s="134">
        <v>0</v>
      </c>
      <c r="V48" s="134">
        <v>0</v>
      </c>
      <c r="W48" s="134">
        <v>0</v>
      </c>
      <c r="X48" s="134">
        <v>0</v>
      </c>
      <c r="Y48" s="134">
        <v>0</v>
      </c>
      <c r="Z48" s="134">
        <v>0</v>
      </c>
      <c r="AA48" s="134">
        <v>0</v>
      </c>
      <c r="AB48" s="134">
        <v>0</v>
      </c>
      <c r="AC48" s="134">
        <v>0</v>
      </c>
      <c r="AD48" s="134">
        <v>0</v>
      </c>
      <c r="AE48" s="134">
        <v>0</v>
      </c>
      <c r="AF48" s="134">
        <v>0</v>
      </c>
      <c r="AG48" s="134">
        <v>0</v>
      </c>
      <c r="AH48" s="134">
        <v>0</v>
      </c>
      <c r="AI48" s="134">
        <v>0</v>
      </c>
      <c r="AJ48" s="134">
        <v>0</v>
      </c>
      <c r="AK48" s="134">
        <v>0</v>
      </c>
      <c r="AL48" s="134">
        <v>0</v>
      </c>
      <c r="AM48" s="134">
        <v>0</v>
      </c>
      <c r="AN48" s="134">
        <v>0</v>
      </c>
      <c r="AO48" s="134">
        <v>0</v>
      </c>
      <c r="AP48" s="134">
        <v>0</v>
      </c>
      <c r="AQ48" s="134">
        <v>0</v>
      </c>
      <c r="AR48" s="134">
        <v>0</v>
      </c>
      <c r="AS48" s="134">
        <v>0</v>
      </c>
      <c r="AT48" s="134">
        <v>0</v>
      </c>
      <c r="AU48" s="134">
        <v>0</v>
      </c>
      <c r="AV48" s="134">
        <v>0</v>
      </c>
      <c r="AW48" s="134">
        <v>0</v>
      </c>
      <c r="AX48" s="134">
        <v>0</v>
      </c>
      <c r="AY48" s="134">
        <v>0</v>
      </c>
      <c r="AZ48" s="134">
        <v>0</v>
      </c>
      <c r="BA48" s="134">
        <v>0</v>
      </c>
      <c r="BB48" s="134">
        <v>0</v>
      </c>
      <c r="BC48" s="134">
        <v>0</v>
      </c>
      <c r="BD48" s="134">
        <v>0</v>
      </c>
      <c r="BE48" s="134">
        <v>0</v>
      </c>
      <c r="BF48" s="134">
        <v>0</v>
      </c>
      <c r="BG48" s="134">
        <v>0</v>
      </c>
      <c r="BH48" s="134">
        <v>0</v>
      </c>
      <c r="BI48" s="134">
        <v>1118.2973944511389</v>
      </c>
      <c r="BJ48" s="134">
        <v>0</v>
      </c>
      <c r="BK48" s="134">
        <v>0</v>
      </c>
      <c r="BL48" s="134">
        <v>0</v>
      </c>
      <c r="BM48" s="134">
        <v>0</v>
      </c>
      <c r="BN48" s="134">
        <v>0</v>
      </c>
      <c r="BO48" s="134">
        <v>0</v>
      </c>
      <c r="BP48" s="134">
        <v>0</v>
      </c>
      <c r="BQ48" s="134">
        <v>0</v>
      </c>
      <c r="BR48" s="134">
        <v>0</v>
      </c>
      <c r="BS48" s="134">
        <v>0</v>
      </c>
      <c r="BT48" s="134">
        <v>0</v>
      </c>
      <c r="BU48" s="134">
        <v>0</v>
      </c>
      <c r="BV48" s="134">
        <v>0</v>
      </c>
      <c r="BW48" s="134">
        <v>0</v>
      </c>
      <c r="BX48" s="134">
        <v>0</v>
      </c>
      <c r="BY48" s="134">
        <v>0</v>
      </c>
      <c r="BZ48" s="135">
        <v>0</v>
      </c>
    </row>
    <row r="49" spans="1:78" x14ac:dyDescent="0.35">
      <c r="A49" s="132"/>
      <c r="B49" s="51" t="s">
        <v>161</v>
      </c>
      <c r="C49" s="133" t="s">
        <v>121</v>
      </c>
      <c r="D49" s="134">
        <v>0</v>
      </c>
      <c r="E49" s="134">
        <v>0</v>
      </c>
      <c r="F49" s="134">
        <v>0</v>
      </c>
      <c r="G49" s="134">
        <v>0</v>
      </c>
      <c r="H49" s="134">
        <v>0</v>
      </c>
      <c r="I49" s="134">
        <v>0</v>
      </c>
      <c r="J49" s="134">
        <v>0</v>
      </c>
      <c r="K49" s="134">
        <v>0</v>
      </c>
      <c r="L49" s="134">
        <v>0</v>
      </c>
      <c r="M49" s="134">
        <v>0</v>
      </c>
      <c r="N49" s="134">
        <v>0</v>
      </c>
      <c r="O49" s="134">
        <v>0</v>
      </c>
      <c r="P49" s="134">
        <v>0</v>
      </c>
      <c r="Q49" s="134">
        <v>0</v>
      </c>
      <c r="R49" s="134">
        <v>0</v>
      </c>
      <c r="S49" s="134">
        <v>0</v>
      </c>
      <c r="T49" s="134">
        <v>0</v>
      </c>
      <c r="U49" s="134">
        <v>0</v>
      </c>
      <c r="V49" s="134">
        <v>0</v>
      </c>
      <c r="W49" s="134">
        <v>0</v>
      </c>
      <c r="X49" s="134">
        <v>0</v>
      </c>
      <c r="Y49" s="134">
        <v>0</v>
      </c>
      <c r="Z49" s="134">
        <v>0</v>
      </c>
      <c r="AA49" s="134">
        <v>0</v>
      </c>
      <c r="AB49" s="134">
        <v>0</v>
      </c>
      <c r="AC49" s="134">
        <v>0</v>
      </c>
      <c r="AD49" s="134">
        <v>0</v>
      </c>
      <c r="AE49" s="134">
        <v>0</v>
      </c>
      <c r="AF49" s="134">
        <v>0</v>
      </c>
      <c r="AG49" s="134">
        <v>0</v>
      </c>
      <c r="AH49" s="134">
        <v>0</v>
      </c>
      <c r="AI49" s="134">
        <v>0</v>
      </c>
      <c r="AJ49" s="134">
        <v>0</v>
      </c>
      <c r="AK49" s="134">
        <v>0</v>
      </c>
      <c r="AL49" s="134">
        <v>0</v>
      </c>
      <c r="AM49" s="134">
        <v>0</v>
      </c>
      <c r="AN49" s="134">
        <v>0</v>
      </c>
      <c r="AO49" s="134">
        <v>0</v>
      </c>
      <c r="AP49" s="134">
        <v>0</v>
      </c>
      <c r="AQ49" s="134">
        <v>0</v>
      </c>
      <c r="AR49" s="134">
        <v>0</v>
      </c>
      <c r="AS49" s="134">
        <v>0</v>
      </c>
      <c r="AT49" s="134">
        <v>0</v>
      </c>
      <c r="AU49" s="134">
        <v>0</v>
      </c>
      <c r="AV49" s="134">
        <v>0</v>
      </c>
      <c r="AW49" s="134">
        <v>0</v>
      </c>
      <c r="AX49" s="134">
        <v>0</v>
      </c>
      <c r="AY49" s="134">
        <v>0</v>
      </c>
      <c r="AZ49" s="134">
        <v>0</v>
      </c>
      <c r="BA49" s="134">
        <v>0</v>
      </c>
      <c r="BB49" s="134">
        <v>0</v>
      </c>
      <c r="BC49" s="134">
        <v>0</v>
      </c>
      <c r="BD49" s="134">
        <v>0</v>
      </c>
      <c r="BE49" s="134">
        <v>0</v>
      </c>
      <c r="BF49" s="134">
        <v>0</v>
      </c>
      <c r="BG49" s="134">
        <v>0</v>
      </c>
      <c r="BH49" s="134">
        <v>669.82274980344437</v>
      </c>
      <c r="BI49" s="134">
        <v>323.44445511026026</v>
      </c>
      <c r="BJ49" s="134">
        <v>0</v>
      </c>
      <c r="BK49" s="134">
        <v>0</v>
      </c>
      <c r="BL49" s="134">
        <v>0</v>
      </c>
      <c r="BM49" s="134">
        <v>0</v>
      </c>
      <c r="BN49" s="134">
        <v>0</v>
      </c>
      <c r="BO49" s="134">
        <v>0</v>
      </c>
      <c r="BP49" s="134">
        <v>0</v>
      </c>
      <c r="BQ49" s="134">
        <v>0</v>
      </c>
      <c r="BR49" s="134">
        <v>0</v>
      </c>
      <c r="BS49" s="134">
        <v>0</v>
      </c>
      <c r="BT49" s="134">
        <v>0</v>
      </c>
      <c r="BU49" s="134">
        <v>0</v>
      </c>
      <c r="BV49" s="134">
        <v>0</v>
      </c>
      <c r="BW49" s="134">
        <v>0</v>
      </c>
      <c r="BX49" s="134">
        <v>0</v>
      </c>
      <c r="BY49" s="134">
        <v>0</v>
      </c>
      <c r="BZ49" s="135">
        <v>0</v>
      </c>
    </row>
    <row r="50" spans="1:78" x14ac:dyDescent="0.35">
      <c r="A50" s="132"/>
      <c r="B50" s="51" t="s">
        <v>162</v>
      </c>
      <c r="C50" s="133" t="s">
        <v>121</v>
      </c>
      <c r="D50" s="134">
        <v>0</v>
      </c>
      <c r="E50" s="134">
        <v>0</v>
      </c>
      <c r="F50" s="134">
        <v>0</v>
      </c>
      <c r="G50" s="134">
        <v>0</v>
      </c>
      <c r="H50" s="134">
        <v>0</v>
      </c>
      <c r="I50" s="134">
        <v>0</v>
      </c>
      <c r="J50" s="134">
        <v>0</v>
      </c>
      <c r="K50" s="134">
        <v>0</v>
      </c>
      <c r="L50" s="134">
        <v>0</v>
      </c>
      <c r="M50" s="134">
        <v>0</v>
      </c>
      <c r="N50" s="134">
        <v>0</v>
      </c>
      <c r="O50" s="134">
        <v>0</v>
      </c>
      <c r="P50" s="134">
        <v>0</v>
      </c>
      <c r="Q50" s="134">
        <v>0</v>
      </c>
      <c r="R50" s="134">
        <v>0</v>
      </c>
      <c r="S50" s="134">
        <v>0</v>
      </c>
      <c r="T50" s="134">
        <v>0</v>
      </c>
      <c r="U50" s="134">
        <v>0</v>
      </c>
      <c r="V50" s="134">
        <v>0</v>
      </c>
      <c r="W50" s="134">
        <v>0</v>
      </c>
      <c r="X50" s="134">
        <v>0</v>
      </c>
      <c r="Y50" s="134">
        <v>0</v>
      </c>
      <c r="Z50" s="134">
        <v>0</v>
      </c>
      <c r="AA50" s="134">
        <v>0</v>
      </c>
      <c r="AB50" s="134">
        <v>0</v>
      </c>
      <c r="AC50" s="134">
        <v>0</v>
      </c>
      <c r="AD50" s="134">
        <v>0</v>
      </c>
      <c r="AE50" s="134">
        <v>0</v>
      </c>
      <c r="AF50" s="134">
        <v>0</v>
      </c>
      <c r="AG50" s="134">
        <v>0</v>
      </c>
      <c r="AH50" s="134">
        <v>0</v>
      </c>
      <c r="AI50" s="134">
        <v>0</v>
      </c>
      <c r="AJ50" s="134">
        <v>0</v>
      </c>
      <c r="AK50" s="134">
        <v>0</v>
      </c>
      <c r="AL50" s="134">
        <v>0</v>
      </c>
      <c r="AM50" s="134">
        <v>0</v>
      </c>
      <c r="AN50" s="134">
        <v>0</v>
      </c>
      <c r="AO50" s="134">
        <v>0</v>
      </c>
      <c r="AP50" s="134">
        <v>0</v>
      </c>
      <c r="AQ50" s="134">
        <v>0</v>
      </c>
      <c r="AR50" s="134">
        <v>0</v>
      </c>
      <c r="AS50" s="134">
        <v>0</v>
      </c>
      <c r="AT50" s="134">
        <v>0</v>
      </c>
      <c r="AU50" s="134">
        <v>0</v>
      </c>
      <c r="AV50" s="134">
        <v>0</v>
      </c>
      <c r="AW50" s="134">
        <v>0</v>
      </c>
      <c r="AX50" s="134">
        <v>0</v>
      </c>
      <c r="AY50" s="134">
        <v>0</v>
      </c>
      <c r="AZ50" s="134">
        <v>0</v>
      </c>
      <c r="BA50" s="134">
        <v>0</v>
      </c>
      <c r="BB50" s="134">
        <v>0</v>
      </c>
      <c r="BC50" s="134">
        <v>0</v>
      </c>
      <c r="BD50" s="134">
        <v>434.42516015042099</v>
      </c>
      <c r="BE50" s="134">
        <v>512.68043543678766</v>
      </c>
      <c r="BF50" s="134">
        <v>514.0453196302891</v>
      </c>
      <c r="BG50" s="134">
        <v>553.21391854638614</v>
      </c>
      <c r="BH50" s="134">
        <v>569.12462423963348</v>
      </c>
      <c r="BI50" s="134">
        <v>586.5868992606629</v>
      </c>
      <c r="BJ50" s="134">
        <v>602.44852309190969</v>
      </c>
      <c r="BK50" s="134">
        <v>614.23706377773976</v>
      </c>
      <c r="BL50" s="134">
        <v>619.71598476965323</v>
      </c>
      <c r="BM50" s="134">
        <v>635.37227101256974</v>
      </c>
      <c r="BN50" s="134">
        <v>657.26332119654683</v>
      </c>
      <c r="BO50" s="134">
        <v>658.07771457471381</v>
      </c>
      <c r="BP50" s="134">
        <v>654.35961419075477</v>
      </c>
      <c r="BQ50" s="134">
        <v>654.59497330363365</v>
      </c>
      <c r="BR50" s="134">
        <v>651.14048020039502</v>
      </c>
      <c r="BS50" s="134">
        <v>657.14784456974962</v>
      </c>
      <c r="BT50" s="134">
        <v>648.94720045793588</v>
      </c>
      <c r="BU50" s="134">
        <v>664.93860808347836</v>
      </c>
      <c r="BV50" s="134">
        <v>468</v>
      </c>
      <c r="BW50" s="134">
        <v>243.18112059034348</v>
      </c>
      <c r="BX50" s="134">
        <v>0</v>
      </c>
      <c r="BY50" s="134">
        <v>0</v>
      </c>
      <c r="BZ50" s="135">
        <v>0</v>
      </c>
    </row>
    <row r="51" spans="1:78" ht="26.65" customHeight="1" x14ac:dyDescent="0.35">
      <c r="A51" s="132"/>
      <c r="B51" s="51" t="s">
        <v>30</v>
      </c>
      <c r="C51" s="133" t="s">
        <v>131</v>
      </c>
      <c r="D51" s="134">
        <v>0</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c r="AG51" s="134">
        <v>0</v>
      </c>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v>
      </c>
      <c r="AW51" s="134">
        <v>0</v>
      </c>
      <c r="AX51" s="134">
        <v>0</v>
      </c>
      <c r="AY51" s="134">
        <v>0</v>
      </c>
      <c r="AZ51" s="134">
        <v>0</v>
      </c>
      <c r="BA51" s="134">
        <v>0</v>
      </c>
      <c r="BB51" s="134">
        <v>0</v>
      </c>
      <c r="BC51" s="134">
        <v>0</v>
      </c>
      <c r="BD51" s="134">
        <v>0</v>
      </c>
      <c r="BE51" s="134">
        <v>0</v>
      </c>
      <c r="BF51" s="134">
        <v>0</v>
      </c>
      <c r="BG51" s="134">
        <v>3137.9120395380951</v>
      </c>
      <c r="BH51" s="134">
        <v>7802.7077070794321</v>
      </c>
      <c r="BI51" s="134">
        <v>8184.5198369439786</v>
      </c>
      <c r="BJ51" s="134">
        <v>8482.1396753832578</v>
      </c>
      <c r="BK51" s="134">
        <v>8877.4496533163383</v>
      </c>
      <c r="BL51" s="134">
        <v>9047.2710200705278</v>
      </c>
      <c r="BM51" s="134">
        <v>9410.3582705003391</v>
      </c>
      <c r="BN51" s="134">
        <v>9370.2798475450672</v>
      </c>
      <c r="BO51" s="134">
        <v>9024.3092200339761</v>
      </c>
      <c r="BP51" s="134">
        <v>8246.3587853484332</v>
      </c>
      <c r="BQ51" s="134">
        <v>7601.2226151080658</v>
      </c>
      <c r="BR51" s="134">
        <v>6997.3473994696051</v>
      </c>
      <c r="BS51" s="134">
        <v>6424.7848580421742</v>
      </c>
      <c r="BT51" s="134">
        <v>5858.7523323898067</v>
      </c>
      <c r="BU51" s="134">
        <v>5462.581331943391</v>
      </c>
      <c r="BV51" s="134">
        <v>5041.5428013939945</v>
      </c>
      <c r="BW51" s="134">
        <v>4762.9721759989843</v>
      </c>
      <c r="BX51" s="134">
        <v>4491.1290660280592</v>
      </c>
      <c r="BY51" s="134">
        <v>4352.6358137688685</v>
      </c>
      <c r="BZ51" s="135">
        <v>4318.2806190539804</v>
      </c>
    </row>
    <row r="52" spans="1:78" x14ac:dyDescent="0.35">
      <c r="A52" s="132"/>
      <c r="B52" s="142" t="s">
        <v>163</v>
      </c>
      <c r="C52" s="133" t="s">
        <v>121</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c r="AG52" s="134">
        <v>0</v>
      </c>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0</v>
      </c>
      <c r="BA52" s="134">
        <v>0</v>
      </c>
      <c r="BB52" s="134">
        <v>0</v>
      </c>
      <c r="BC52" s="134">
        <v>0</v>
      </c>
      <c r="BD52" s="134">
        <v>0</v>
      </c>
      <c r="BE52" s="134">
        <v>0</v>
      </c>
      <c r="BF52" s="134">
        <v>0</v>
      </c>
      <c r="BG52" s="134">
        <v>0</v>
      </c>
      <c r="BH52" s="134">
        <v>0</v>
      </c>
      <c r="BI52" s="134">
        <v>0</v>
      </c>
      <c r="BJ52" s="134">
        <v>0</v>
      </c>
      <c r="BK52" s="134">
        <v>0</v>
      </c>
      <c r="BL52" s="134">
        <v>0</v>
      </c>
      <c r="BM52" s="134">
        <v>0</v>
      </c>
      <c r="BN52" s="134">
        <v>0</v>
      </c>
      <c r="BO52" s="134">
        <v>0</v>
      </c>
      <c r="BP52" s="134">
        <v>0</v>
      </c>
      <c r="BQ52" s="134">
        <v>173.29528038460137</v>
      </c>
      <c r="BR52" s="134">
        <v>1664.8190472851013</v>
      </c>
      <c r="BS52" s="134">
        <v>3175.644197233783</v>
      </c>
      <c r="BT52" s="134">
        <v>5336.3210928169437</v>
      </c>
      <c r="BU52" s="134">
        <v>8225.1104699501066</v>
      </c>
      <c r="BV52" s="134">
        <v>11307.793805475234</v>
      </c>
      <c r="BW52" s="134">
        <v>14635.484895109243</v>
      </c>
      <c r="BX52" s="134">
        <v>15658.32202058537</v>
      </c>
      <c r="BY52" s="134">
        <v>16250.033215580164</v>
      </c>
      <c r="BZ52" s="135">
        <v>16815.307953942141</v>
      </c>
    </row>
    <row r="53" spans="1:78" x14ac:dyDescent="0.35">
      <c r="A53" s="132"/>
      <c r="B53" s="142" t="s">
        <v>164</v>
      </c>
      <c r="C53" s="133" t="s">
        <v>121</v>
      </c>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v>5.4979204233784662</v>
      </c>
      <c r="AY53" s="134">
        <v>6.3723726208621008</v>
      </c>
      <c r="AZ53" s="134">
        <v>8.130506408101386</v>
      </c>
      <c r="BA53" s="134">
        <v>7.3447189082013384</v>
      </c>
      <c r="BB53" s="134">
        <v>12.095541975950759</v>
      </c>
      <c r="BC53" s="134">
        <v>15.331890483546848</v>
      </c>
      <c r="BD53" s="134">
        <v>16.882937417987261</v>
      </c>
      <c r="BE53" s="134">
        <v>20.227050646144718</v>
      </c>
      <c r="BF53" s="134">
        <v>27.05402022464876</v>
      </c>
      <c r="BG53" s="134">
        <v>25.97864354057819</v>
      </c>
      <c r="BH53" s="134">
        <v>26.977449167427054</v>
      </c>
      <c r="BI53" s="134">
        <v>59.270910621753174</v>
      </c>
      <c r="BJ53" s="134">
        <v>40.345015905585605</v>
      </c>
      <c r="BK53" s="134">
        <v>33.065439288076362</v>
      </c>
      <c r="BL53" s="134">
        <v>37.057945658957294</v>
      </c>
      <c r="BM53" s="134">
        <v>40.75784465846516</v>
      </c>
      <c r="BN53" s="134">
        <v>43.450021438941263</v>
      </c>
      <c r="BO53" s="134">
        <v>42.243655874666644</v>
      </c>
      <c r="BP53" s="134">
        <v>46.134603993703202</v>
      </c>
      <c r="BQ53" s="134">
        <v>49.071999275095202</v>
      </c>
      <c r="BR53" s="134">
        <v>47.658982663479122</v>
      </c>
      <c r="BS53" s="134">
        <v>48.675653974673928</v>
      </c>
      <c r="BT53" s="134">
        <v>43.589620409038808</v>
      </c>
      <c r="BU53" s="134">
        <v>41.06296710527031</v>
      </c>
      <c r="BV53" s="134">
        <v>39.553492628905651</v>
      </c>
      <c r="BW53" s="134">
        <v>38.659084571801749</v>
      </c>
      <c r="BX53" s="134">
        <v>37.616771886204916</v>
      </c>
      <c r="BY53" s="134">
        <v>36.455991590255692</v>
      </c>
      <c r="BZ53" s="135">
        <v>35.197241986437398</v>
      </c>
    </row>
    <row r="54" spans="1:78" x14ac:dyDescent="0.35">
      <c r="A54" s="132"/>
      <c r="B54" s="51" t="s">
        <v>165</v>
      </c>
      <c r="C54" s="133" t="s">
        <v>121</v>
      </c>
      <c r="D54" s="134">
        <v>0</v>
      </c>
      <c r="E54" s="134">
        <v>0</v>
      </c>
      <c r="F54" s="134">
        <v>0</v>
      </c>
      <c r="G54" s="134">
        <v>0</v>
      </c>
      <c r="H54" s="134">
        <v>0</v>
      </c>
      <c r="I54" s="134">
        <v>0</v>
      </c>
      <c r="J54" s="134">
        <v>0</v>
      </c>
      <c r="K54" s="134">
        <v>0</v>
      </c>
      <c r="L54" s="134">
        <v>0</v>
      </c>
      <c r="M54" s="134">
        <v>0</v>
      </c>
      <c r="N54" s="134">
        <v>0</v>
      </c>
      <c r="O54" s="134">
        <v>0</v>
      </c>
      <c r="P54" s="134">
        <v>0</v>
      </c>
      <c r="Q54" s="134">
        <v>0</v>
      </c>
      <c r="R54" s="134">
        <v>0</v>
      </c>
      <c r="S54" s="134">
        <v>0</v>
      </c>
      <c r="T54" s="134">
        <v>0</v>
      </c>
      <c r="U54" s="134">
        <v>0</v>
      </c>
      <c r="V54" s="134">
        <v>0</v>
      </c>
      <c r="W54" s="134">
        <v>0</v>
      </c>
      <c r="X54" s="134">
        <v>0</v>
      </c>
      <c r="Y54" s="134">
        <v>0</v>
      </c>
      <c r="Z54" s="134">
        <v>0</v>
      </c>
      <c r="AA54" s="134">
        <v>0</v>
      </c>
      <c r="AB54" s="134">
        <v>0</v>
      </c>
      <c r="AC54" s="134">
        <v>0</v>
      </c>
      <c r="AD54" s="134">
        <v>0</v>
      </c>
      <c r="AE54" s="134">
        <v>0</v>
      </c>
      <c r="AF54" s="134">
        <v>0</v>
      </c>
      <c r="AG54" s="134">
        <v>0</v>
      </c>
      <c r="AH54" s="134">
        <v>0</v>
      </c>
      <c r="AI54" s="134">
        <v>0</v>
      </c>
      <c r="AJ54" s="134">
        <v>0</v>
      </c>
      <c r="AK54" s="134">
        <v>0</v>
      </c>
      <c r="AL54" s="134">
        <v>0</v>
      </c>
      <c r="AM54" s="134">
        <v>0</v>
      </c>
      <c r="AN54" s="134">
        <v>0</v>
      </c>
      <c r="AO54" s="134">
        <v>0</v>
      </c>
      <c r="AP54" s="134">
        <v>0</v>
      </c>
      <c r="AQ54" s="134">
        <v>0</v>
      </c>
      <c r="AR54" s="134">
        <v>0</v>
      </c>
      <c r="AS54" s="134">
        <v>0</v>
      </c>
      <c r="AT54" s="134">
        <v>0</v>
      </c>
      <c r="AU54" s="134">
        <v>0</v>
      </c>
      <c r="AV54" s="134">
        <v>0</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64.694433735850041</v>
      </c>
      <c r="BM54" s="134">
        <v>73.019457746330758</v>
      </c>
      <c r="BN54" s="134">
        <v>70.368835397882606</v>
      </c>
      <c r="BO54" s="134">
        <v>43.748368286842322</v>
      </c>
      <c r="BP54" s="134">
        <v>30.609092796347809</v>
      </c>
      <c r="BQ54" s="134">
        <v>27.219323942779518</v>
      </c>
      <c r="BR54" s="134">
        <v>4.3618928742872951</v>
      </c>
      <c r="BS54" s="134">
        <v>0</v>
      </c>
      <c r="BT54" s="134">
        <v>0</v>
      </c>
      <c r="BU54" s="134">
        <v>0</v>
      </c>
      <c r="BV54" s="134">
        <v>0</v>
      </c>
      <c r="BW54" s="134">
        <v>0</v>
      </c>
      <c r="BX54" s="134">
        <v>0</v>
      </c>
      <c r="BY54" s="134">
        <v>0</v>
      </c>
      <c r="BZ54" s="135">
        <v>0</v>
      </c>
    </row>
    <row r="55" spans="1:78" x14ac:dyDescent="0.35">
      <c r="A55" s="132"/>
      <c r="B55" s="51" t="s">
        <v>166</v>
      </c>
      <c r="C55" s="133" t="s">
        <v>124</v>
      </c>
      <c r="D55" s="134">
        <v>0</v>
      </c>
      <c r="E55" s="134">
        <v>0</v>
      </c>
      <c r="F55" s="134">
        <v>0</v>
      </c>
      <c r="G55" s="134">
        <v>0</v>
      </c>
      <c r="H55" s="134">
        <v>0</v>
      </c>
      <c r="I55" s="134">
        <v>0</v>
      </c>
      <c r="J55" s="134">
        <v>0</v>
      </c>
      <c r="K55" s="134">
        <v>0</v>
      </c>
      <c r="L55" s="134">
        <v>0</v>
      </c>
      <c r="M55" s="134">
        <v>0</v>
      </c>
      <c r="N55" s="134">
        <v>0</v>
      </c>
      <c r="O55" s="134">
        <v>0</v>
      </c>
      <c r="P55" s="134">
        <v>0</v>
      </c>
      <c r="Q55" s="134">
        <v>0</v>
      </c>
      <c r="R55" s="134">
        <v>0</v>
      </c>
      <c r="S55" s="134">
        <v>0</v>
      </c>
      <c r="T55" s="134">
        <v>0</v>
      </c>
      <c r="U55" s="134">
        <v>0</v>
      </c>
      <c r="V55" s="134">
        <v>0</v>
      </c>
      <c r="W55" s="134">
        <v>0</v>
      </c>
      <c r="X55" s="134">
        <v>0</v>
      </c>
      <c r="Y55" s="134">
        <v>0</v>
      </c>
      <c r="Z55" s="134">
        <v>0</v>
      </c>
      <c r="AA55" s="134">
        <v>0</v>
      </c>
      <c r="AB55" s="134">
        <v>0</v>
      </c>
      <c r="AC55" s="134">
        <v>0</v>
      </c>
      <c r="AD55" s="134">
        <v>0</v>
      </c>
      <c r="AE55" s="134">
        <v>0</v>
      </c>
      <c r="AF55" s="134">
        <v>0</v>
      </c>
      <c r="AG55" s="134">
        <v>0</v>
      </c>
      <c r="AH55" s="134">
        <v>0</v>
      </c>
      <c r="AI55" s="134">
        <v>0</v>
      </c>
      <c r="AJ55" s="134">
        <v>0</v>
      </c>
      <c r="AK55" s="134">
        <v>0</v>
      </c>
      <c r="AL55" s="134">
        <v>0</v>
      </c>
      <c r="AM55" s="134">
        <v>0</v>
      </c>
      <c r="AN55" s="134">
        <v>0</v>
      </c>
      <c r="AO55" s="134">
        <v>0</v>
      </c>
      <c r="AP55" s="134">
        <v>0</v>
      </c>
      <c r="AQ55" s="134">
        <v>208.69013732549269</v>
      </c>
      <c r="AR55" s="134">
        <v>6.5757079431746908</v>
      </c>
      <c r="AS55" s="134">
        <v>0</v>
      </c>
      <c r="AT55" s="134">
        <v>0</v>
      </c>
      <c r="AU55" s="134">
        <v>0</v>
      </c>
      <c r="AV55" s="134">
        <v>0</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BO55" s="134">
        <v>0</v>
      </c>
      <c r="BP55" s="134">
        <v>0</v>
      </c>
      <c r="BQ55" s="134">
        <v>0</v>
      </c>
      <c r="BR55" s="134">
        <v>0</v>
      </c>
      <c r="BS55" s="134">
        <v>0</v>
      </c>
      <c r="BT55" s="134">
        <v>0</v>
      </c>
      <c r="BU55" s="134">
        <v>0</v>
      </c>
      <c r="BV55" s="134">
        <v>0</v>
      </c>
      <c r="BW55" s="134">
        <v>0</v>
      </c>
      <c r="BX55" s="134">
        <v>0</v>
      </c>
      <c r="BY55" s="134">
        <v>0</v>
      </c>
      <c r="BZ55" s="135">
        <v>0</v>
      </c>
    </row>
    <row r="56" spans="1:78" ht="26.65" customHeight="1" x14ac:dyDescent="0.35">
      <c r="A56" s="132"/>
      <c r="B56" s="51" t="s">
        <v>167</v>
      </c>
      <c r="C56" s="133" t="s">
        <v>121</v>
      </c>
      <c r="D56" s="134">
        <v>0</v>
      </c>
      <c r="E56" s="134">
        <v>0</v>
      </c>
      <c r="F56" s="134">
        <v>0</v>
      </c>
      <c r="G56" s="134">
        <v>0</v>
      </c>
      <c r="H56" s="134">
        <v>0</v>
      </c>
      <c r="I56" s="134">
        <v>0</v>
      </c>
      <c r="J56" s="134">
        <v>0</v>
      </c>
      <c r="K56" s="134">
        <v>0</v>
      </c>
      <c r="L56" s="134">
        <v>0</v>
      </c>
      <c r="M56" s="134">
        <v>0</v>
      </c>
      <c r="N56" s="134">
        <v>0</v>
      </c>
      <c r="O56" s="134">
        <v>0</v>
      </c>
      <c r="P56" s="134">
        <v>0</v>
      </c>
      <c r="Q56" s="134">
        <v>0</v>
      </c>
      <c r="R56" s="134">
        <v>0</v>
      </c>
      <c r="S56" s="134">
        <v>0</v>
      </c>
      <c r="T56" s="134">
        <v>0</v>
      </c>
      <c r="U56" s="134">
        <v>0</v>
      </c>
      <c r="V56" s="134">
        <v>0</v>
      </c>
      <c r="W56" s="134">
        <v>0</v>
      </c>
      <c r="X56" s="134">
        <v>0</v>
      </c>
      <c r="Y56" s="134">
        <v>0</v>
      </c>
      <c r="Z56" s="134">
        <v>0</v>
      </c>
      <c r="AA56" s="134">
        <v>0</v>
      </c>
      <c r="AB56" s="134">
        <v>0</v>
      </c>
      <c r="AC56" s="134">
        <v>0</v>
      </c>
      <c r="AD56" s="134">
        <v>0</v>
      </c>
      <c r="AE56" s="134">
        <v>78.606286683487269</v>
      </c>
      <c r="AF56" s="134">
        <v>201.65643596138992</v>
      </c>
      <c r="AG56" s="134">
        <v>232.66041396152357</v>
      </c>
      <c r="AH56" s="134">
        <v>324.44798873974776</v>
      </c>
      <c r="AI56" s="134">
        <v>341.93619416599529</v>
      </c>
      <c r="AJ56" s="134">
        <v>364.62450217199967</v>
      </c>
      <c r="AK56" s="134">
        <v>397.16023334942741</v>
      </c>
      <c r="AL56" s="134">
        <v>438.50502154631442</v>
      </c>
      <c r="AM56" s="134">
        <v>494.74011204682546</v>
      </c>
      <c r="AN56" s="134">
        <v>606.69852616402477</v>
      </c>
      <c r="AO56" s="134">
        <v>647.17353249396535</v>
      </c>
      <c r="AP56" s="134">
        <v>665.83549204423821</v>
      </c>
      <c r="AQ56" s="134">
        <v>653.30068018926579</v>
      </c>
      <c r="AR56" s="134">
        <v>657.20501536740619</v>
      </c>
      <c r="AS56" s="134">
        <v>667.90991711531581</v>
      </c>
      <c r="AT56" s="134">
        <v>765.17634461614182</v>
      </c>
      <c r="AU56" s="134">
        <v>1006.457020981047</v>
      </c>
      <c r="AV56" s="134">
        <v>1054.1644926363881</v>
      </c>
      <c r="AW56" s="134">
        <v>1131.5981073769428</v>
      </c>
      <c r="AX56" s="134">
        <v>1233.413996051828</v>
      </c>
      <c r="AY56" s="134">
        <v>1266.2833032305086</v>
      </c>
      <c r="AZ56" s="134">
        <v>1349.2961203438038</v>
      </c>
      <c r="BA56" s="134">
        <v>1476.9672253277854</v>
      </c>
      <c r="BB56" s="134">
        <v>1434.8671866973752</v>
      </c>
      <c r="BC56" s="134">
        <v>1460.5269476733597</v>
      </c>
      <c r="BD56" s="134">
        <v>1442.2034246008654</v>
      </c>
      <c r="BE56" s="134">
        <v>1460.4579314489772</v>
      </c>
      <c r="BF56" s="134">
        <v>1314.4867054591898</v>
      </c>
      <c r="BG56" s="134">
        <v>1257.3205155089113</v>
      </c>
      <c r="BH56" s="134">
        <v>1200.2175268033616</v>
      </c>
      <c r="BI56" s="134">
        <v>1146.5117922868913</v>
      </c>
      <c r="BJ56" s="134">
        <v>1115.7568060664887</v>
      </c>
      <c r="BK56" s="134">
        <v>1082.4977286691712</v>
      </c>
      <c r="BL56" s="134">
        <v>1042.2554617819615</v>
      </c>
      <c r="BM56" s="134">
        <v>1049.4616581081791</v>
      </c>
      <c r="BN56" s="134">
        <v>1009.8431099398773</v>
      </c>
      <c r="BO56" s="134">
        <v>987.01369528664202</v>
      </c>
      <c r="BP56" s="134">
        <v>973.70894133264903</v>
      </c>
      <c r="BQ56" s="134">
        <v>928.0636379971362</v>
      </c>
      <c r="BR56" s="134">
        <v>782.26228469696116</v>
      </c>
      <c r="BS56" s="134">
        <v>496.3280144693984</v>
      </c>
      <c r="BT56" s="134">
        <v>242.2774181039251</v>
      </c>
      <c r="BU56" s="134">
        <v>121.50813581975551</v>
      </c>
      <c r="BV56" s="134">
        <v>105.23607714658888</v>
      </c>
      <c r="BW56" s="134">
        <v>100.67710526009232</v>
      </c>
      <c r="BX56" s="134">
        <v>94.777123214646181</v>
      </c>
      <c r="BY56" s="134">
        <v>89.321115900433881</v>
      </c>
      <c r="BZ56" s="135">
        <v>83.682479696809494</v>
      </c>
    </row>
    <row r="57" spans="1:78" x14ac:dyDescent="0.35">
      <c r="A57" s="132"/>
      <c r="B57" s="51" t="s">
        <v>168</v>
      </c>
      <c r="C57" s="133" t="s">
        <v>124</v>
      </c>
      <c r="D57" s="134">
        <v>1387.404142036225</v>
      </c>
      <c r="E57" s="134">
        <v>2036.8528050755956</v>
      </c>
      <c r="F57" s="134">
        <v>2081.222899693701</v>
      </c>
      <c r="G57" s="134">
        <v>1789.490389469607</v>
      </c>
      <c r="H57" s="134">
        <v>2052.4012997708292</v>
      </c>
      <c r="I57" s="134">
        <v>2155.2117544903322</v>
      </c>
      <c r="J57" s="134">
        <v>2102.1564827955758</v>
      </c>
      <c r="K57" s="134">
        <v>2382.5078025311714</v>
      </c>
      <c r="L57" s="134">
        <v>2175.986992648448</v>
      </c>
      <c r="M57" s="134">
        <v>2394.6354184324532</v>
      </c>
      <c r="N57" s="134">
        <v>2799.4974122163239</v>
      </c>
      <c r="O57" s="134">
        <v>2725.8189014317531</v>
      </c>
      <c r="P57" s="134">
        <v>2760.2433482154402</v>
      </c>
      <c r="Q57" s="134">
        <v>3059.4980261900214</v>
      </c>
      <c r="R57" s="134">
        <v>3099.0357520251664</v>
      </c>
      <c r="S57" s="134">
        <v>3615.6754078066847</v>
      </c>
      <c r="T57" s="134">
        <v>3623.7815654874075</v>
      </c>
      <c r="U57" s="134">
        <v>4256.5197735361417</v>
      </c>
      <c r="V57" s="134">
        <v>4270.2431119446937</v>
      </c>
      <c r="W57" s="134">
        <v>5124.0953952733862</v>
      </c>
      <c r="X57" s="134">
        <v>5260.4812417077683</v>
      </c>
      <c r="Y57" s="134">
        <v>5414.3073282993937</v>
      </c>
      <c r="Z57" s="134">
        <v>4811.0142956584368</v>
      </c>
      <c r="AA57" s="134">
        <v>3863.1446207509161</v>
      </c>
      <c r="AB57" s="134">
        <v>3205.2377013740884</v>
      </c>
      <c r="AC57" s="134">
        <v>3103.9886962732462</v>
      </c>
      <c r="AD57" s="134">
        <v>2912.6892138293911</v>
      </c>
      <c r="AE57" s="134">
        <v>2881.0288294141997</v>
      </c>
      <c r="AF57" s="134">
        <v>2951.3341430901451</v>
      </c>
      <c r="AG57" s="134">
        <v>3060.5301083758845</v>
      </c>
      <c r="AH57" s="134">
        <v>3272.6927559835426</v>
      </c>
      <c r="AI57" s="134">
        <v>2634.9200844556108</v>
      </c>
      <c r="AJ57" s="134">
        <v>2208.0039298193315</v>
      </c>
      <c r="AK57" s="134">
        <v>2077.4535282893125</v>
      </c>
      <c r="AL57" s="134">
        <v>1577.4791034847935</v>
      </c>
      <c r="AM57" s="134">
        <v>720.36334995828986</v>
      </c>
      <c r="AN57" s="134">
        <v>717.2410542362835</v>
      </c>
      <c r="AO57" s="134">
        <v>671.5033645426106</v>
      </c>
      <c r="AP57" s="134">
        <v>418.19141430146891</v>
      </c>
      <c r="AQ57" s="134">
        <v>427.16971432465522</v>
      </c>
      <c r="AR57" s="134">
        <v>398.9484503071472</v>
      </c>
      <c r="AS57" s="134">
        <v>393.20886153243384</v>
      </c>
      <c r="AT57" s="134">
        <v>386.02018465756373</v>
      </c>
      <c r="AU57" s="134">
        <v>461.71405115080148</v>
      </c>
      <c r="AV57" s="134">
        <v>599.44834181302622</v>
      </c>
      <c r="AW57" s="134">
        <v>587.32992509315341</v>
      </c>
      <c r="AX57" s="134">
        <v>543.65320148327885</v>
      </c>
      <c r="AY57" s="134">
        <v>18.521669159844201</v>
      </c>
      <c r="AZ57" s="134">
        <v>0</v>
      </c>
      <c r="BA57" s="134">
        <v>0</v>
      </c>
      <c r="BB57" s="134">
        <v>0</v>
      </c>
      <c r="BC57" s="134">
        <v>0</v>
      </c>
      <c r="BD57" s="134">
        <v>0</v>
      </c>
      <c r="BE57" s="134">
        <v>0</v>
      </c>
      <c r="BF57" s="134">
        <v>0</v>
      </c>
      <c r="BG57" s="134">
        <v>0</v>
      </c>
      <c r="BH57" s="134">
        <v>0</v>
      </c>
      <c r="BI57" s="134">
        <v>0</v>
      </c>
      <c r="BJ57" s="134">
        <v>0</v>
      </c>
      <c r="BK57" s="134">
        <v>0</v>
      </c>
      <c r="BL57" s="134">
        <v>0</v>
      </c>
      <c r="BM57" s="134">
        <v>0</v>
      </c>
      <c r="BN57" s="134">
        <v>0</v>
      </c>
      <c r="BO57" s="134">
        <v>0</v>
      </c>
      <c r="BP57" s="134">
        <v>0</v>
      </c>
      <c r="BQ57" s="134">
        <v>0</v>
      </c>
      <c r="BR57" s="134">
        <v>0</v>
      </c>
      <c r="BS57" s="134">
        <v>0</v>
      </c>
      <c r="BT57" s="134">
        <v>0</v>
      </c>
      <c r="BU57" s="134">
        <v>0</v>
      </c>
      <c r="BV57" s="134">
        <v>0</v>
      </c>
      <c r="BW57" s="134">
        <v>0</v>
      </c>
      <c r="BX57" s="134">
        <v>0</v>
      </c>
      <c r="BY57" s="134">
        <v>0</v>
      </c>
      <c r="BZ57" s="135">
        <v>0</v>
      </c>
    </row>
    <row r="58" spans="1:78" x14ac:dyDescent="0.35">
      <c r="A58" s="132"/>
      <c r="B58" s="51" t="s">
        <v>169</v>
      </c>
      <c r="C58" s="133" t="s">
        <v>131</v>
      </c>
      <c r="D58" s="134">
        <v>0</v>
      </c>
      <c r="E58" s="134">
        <v>0</v>
      </c>
      <c r="F58" s="134">
        <v>0</v>
      </c>
      <c r="G58" s="134">
        <v>0</v>
      </c>
      <c r="H58" s="134">
        <v>0</v>
      </c>
      <c r="I58" s="134">
        <v>0</v>
      </c>
      <c r="J58" s="134">
        <v>0</v>
      </c>
      <c r="K58" s="134">
        <v>0</v>
      </c>
      <c r="L58" s="134">
        <v>0</v>
      </c>
      <c r="M58" s="134">
        <v>0</v>
      </c>
      <c r="N58" s="134">
        <v>0</v>
      </c>
      <c r="O58" s="134">
        <v>0</v>
      </c>
      <c r="P58" s="134">
        <v>0</v>
      </c>
      <c r="Q58" s="134">
        <v>0</v>
      </c>
      <c r="R58" s="134">
        <v>0</v>
      </c>
      <c r="S58" s="134">
        <v>0</v>
      </c>
      <c r="T58" s="134">
        <v>0</v>
      </c>
      <c r="U58" s="134">
        <v>0</v>
      </c>
      <c r="V58" s="134">
        <v>0</v>
      </c>
      <c r="W58" s="134">
        <v>0</v>
      </c>
      <c r="X58" s="134">
        <v>0</v>
      </c>
      <c r="Y58" s="134">
        <v>0</v>
      </c>
      <c r="Z58" s="134">
        <v>0</v>
      </c>
      <c r="AA58" s="134">
        <v>0</v>
      </c>
      <c r="AB58" s="134">
        <v>0</v>
      </c>
      <c r="AC58" s="134">
        <v>0</v>
      </c>
      <c r="AD58" s="134">
        <v>0</v>
      </c>
      <c r="AE58" s="134">
        <v>0</v>
      </c>
      <c r="AF58" s="134">
        <v>0</v>
      </c>
      <c r="AG58" s="134">
        <v>0</v>
      </c>
      <c r="AH58" s="134">
        <v>0</v>
      </c>
      <c r="AI58" s="134">
        <v>0</v>
      </c>
      <c r="AJ58" s="134">
        <v>0</v>
      </c>
      <c r="AK58" s="134">
        <v>0</v>
      </c>
      <c r="AL58" s="134">
        <v>0</v>
      </c>
      <c r="AM58" s="134">
        <v>0</v>
      </c>
      <c r="AN58" s="134">
        <v>0</v>
      </c>
      <c r="AO58" s="134">
        <v>0</v>
      </c>
      <c r="AP58" s="134">
        <v>0</v>
      </c>
      <c r="AQ58" s="134">
        <v>0</v>
      </c>
      <c r="AR58" s="134">
        <v>245.23815970120526</v>
      </c>
      <c r="AS58" s="134">
        <v>179.52803312116501</v>
      </c>
      <c r="AT58" s="134">
        <v>175.61623254814913</v>
      </c>
      <c r="AU58" s="134">
        <v>213.82753016748705</v>
      </c>
      <c r="AV58" s="134">
        <v>209.85303104546787</v>
      </c>
      <c r="AW58" s="134">
        <v>224.79932198709267</v>
      </c>
      <c r="AX58" s="134">
        <v>213.8368198918711</v>
      </c>
      <c r="AY58" s="134">
        <v>212.35865427976373</v>
      </c>
      <c r="AZ58" s="134">
        <v>200.36529212562786</v>
      </c>
      <c r="BA58" s="134">
        <v>190.06659746015046</v>
      </c>
      <c r="BB58" s="134">
        <v>207.79159070531196</v>
      </c>
      <c r="BC58" s="134">
        <v>187.88133749609688</v>
      </c>
      <c r="BD58" s="134">
        <v>179.48621826740259</v>
      </c>
      <c r="BE58" s="134">
        <v>191.04523623083321</v>
      </c>
      <c r="BF58" s="134">
        <v>186.03323973642776</v>
      </c>
      <c r="BG58" s="134">
        <v>208.02256410008795</v>
      </c>
      <c r="BH58" s="134">
        <v>210.15738272078755</v>
      </c>
      <c r="BI58" s="134">
        <v>242.90400566423162</v>
      </c>
      <c r="BJ58" s="134">
        <v>336.48755904163886</v>
      </c>
      <c r="BK58" s="134">
        <v>282.64684545959153</v>
      </c>
      <c r="BL58" s="134">
        <v>255.51053760713395</v>
      </c>
      <c r="BM58" s="134">
        <v>312.56629997586344</v>
      </c>
      <c r="BN58" s="134">
        <v>310.6918358924957</v>
      </c>
      <c r="BO58" s="134">
        <v>141.97662725644668</v>
      </c>
      <c r="BP58" s="134">
        <v>106.36563388331193</v>
      </c>
      <c r="BQ58" s="134">
        <v>9.4811213019661302</v>
      </c>
      <c r="BR58" s="134">
        <v>0</v>
      </c>
      <c r="BS58" s="134">
        <v>0</v>
      </c>
      <c r="BT58" s="134">
        <v>0</v>
      </c>
      <c r="BU58" s="134">
        <v>0</v>
      </c>
      <c r="BV58" s="134">
        <v>0</v>
      </c>
      <c r="BW58" s="134">
        <v>0</v>
      </c>
      <c r="BX58" s="134">
        <v>0</v>
      </c>
      <c r="BY58" s="134">
        <v>0</v>
      </c>
      <c r="BZ58" s="135">
        <v>0</v>
      </c>
    </row>
    <row r="59" spans="1:78" x14ac:dyDescent="0.35">
      <c r="A59" s="132"/>
      <c r="B59" s="51" t="s">
        <v>170</v>
      </c>
      <c r="C59" s="133" t="s">
        <v>121</v>
      </c>
      <c r="D59" s="134">
        <v>0</v>
      </c>
      <c r="E59" s="134">
        <v>0</v>
      </c>
      <c r="F59" s="134">
        <v>0</v>
      </c>
      <c r="G59" s="134">
        <v>0</v>
      </c>
      <c r="H59" s="134">
        <v>0</v>
      </c>
      <c r="I59" s="134">
        <v>0</v>
      </c>
      <c r="J59" s="134">
        <v>0</v>
      </c>
      <c r="K59" s="134">
        <v>0</v>
      </c>
      <c r="L59" s="134">
        <v>0</v>
      </c>
      <c r="M59" s="134">
        <v>0</v>
      </c>
      <c r="N59" s="134">
        <v>0</v>
      </c>
      <c r="O59" s="134">
        <v>0</v>
      </c>
      <c r="P59" s="134">
        <v>0</v>
      </c>
      <c r="Q59" s="134">
        <v>0</v>
      </c>
      <c r="R59" s="134">
        <v>0</v>
      </c>
      <c r="S59" s="134">
        <v>0</v>
      </c>
      <c r="T59" s="134">
        <v>0</v>
      </c>
      <c r="U59" s="134">
        <v>0</v>
      </c>
      <c r="V59" s="134">
        <v>0</v>
      </c>
      <c r="W59" s="134">
        <v>0</v>
      </c>
      <c r="X59" s="134">
        <v>0</v>
      </c>
      <c r="Y59" s="134">
        <v>0</v>
      </c>
      <c r="Z59" s="134">
        <v>0</v>
      </c>
      <c r="AA59" s="134">
        <v>0</v>
      </c>
      <c r="AB59" s="134">
        <v>0</v>
      </c>
      <c r="AC59" s="134">
        <v>0</v>
      </c>
      <c r="AD59" s="134">
        <v>0</v>
      </c>
      <c r="AE59" s="134">
        <v>0</v>
      </c>
      <c r="AF59" s="134">
        <v>0</v>
      </c>
      <c r="AG59" s="134">
        <v>0</v>
      </c>
      <c r="AH59" s="134">
        <v>0</v>
      </c>
      <c r="AI59" s="134">
        <v>0</v>
      </c>
      <c r="AJ59" s="134">
        <v>0</v>
      </c>
      <c r="AK59" s="134">
        <v>0</v>
      </c>
      <c r="AL59" s="134">
        <v>0</v>
      </c>
      <c r="AM59" s="134">
        <v>0</v>
      </c>
      <c r="AN59" s="134">
        <v>0</v>
      </c>
      <c r="AO59" s="134">
        <v>0</v>
      </c>
      <c r="AP59" s="134">
        <v>2.3362648843657481</v>
      </c>
      <c r="AQ59" s="134">
        <v>1.509472723817052</v>
      </c>
      <c r="AR59" s="134">
        <v>1.4776638266742113</v>
      </c>
      <c r="AS59" s="134">
        <v>9.6520447914604846E-2</v>
      </c>
      <c r="AT59" s="134">
        <v>7.8527583659741468E-2</v>
      </c>
      <c r="AU59" s="134">
        <v>1.7775633093311953</v>
      </c>
      <c r="AV59" s="134">
        <v>1.7588209589459121</v>
      </c>
      <c r="AW59" s="134">
        <v>3.2536468727078249</v>
      </c>
      <c r="AX59" s="134">
        <v>3.0232996022107219</v>
      </c>
      <c r="AY59" s="134">
        <v>4.5949174240713493</v>
      </c>
      <c r="AZ59" s="134">
        <v>3.8641505354736156</v>
      </c>
      <c r="BA59" s="134">
        <v>4.6845318101835804</v>
      </c>
      <c r="BB59" s="134">
        <v>6.3767209782084917</v>
      </c>
      <c r="BC59" s="134">
        <v>9.6885703850871163</v>
      </c>
      <c r="BD59" s="134">
        <v>2.7956513188274017</v>
      </c>
      <c r="BE59" s="134">
        <v>12.215657163700923</v>
      </c>
      <c r="BF59" s="134">
        <v>9.833485545533998</v>
      </c>
      <c r="BG59" s="134">
        <v>7.9344298766641241</v>
      </c>
      <c r="BH59" s="134">
        <v>10.084972032288121</v>
      </c>
      <c r="BI59" s="134">
        <v>10.354387884199008</v>
      </c>
      <c r="BJ59" s="134">
        <v>11.860224449257549</v>
      </c>
      <c r="BK59" s="134">
        <v>14.461912158011971</v>
      </c>
      <c r="BL59" s="134">
        <v>18.907721059722835</v>
      </c>
      <c r="BM59" s="134">
        <v>18.636940150952309</v>
      </c>
      <c r="BN59" s="134">
        <v>18.302529973864093</v>
      </c>
      <c r="BO59" s="134">
        <v>18.042598741105788</v>
      </c>
      <c r="BP59" s="134">
        <v>17.675454328465804</v>
      </c>
      <c r="BQ59" s="134">
        <v>17.378658939175541</v>
      </c>
      <c r="BR59" s="134">
        <v>17.130332477333596</v>
      </c>
      <c r="BS59" s="134">
        <v>13.920298727599121</v>
      </c>
      <c r="BT59" s="134">
        <v>0</v>
      </c>
      <c r="BU59" s="134">
        <v>0</v>
      </c>
      <c r="BV59" s="134">
        <v>2</v>
      </c>
      <c r="BW59" s="134">
        <v>5.9397234838928838</v>
      </c>
      <c r="BX59" s="134">
        <v>0</v>
      </c>
      <c r="BY59" s="134">
        <v>0</v>
      </c>
      <c r="BZ59" s="135">
        <v>0</v>
      </c>
    </row>
    <row r="60" spans="1:78" x14ac:dyDescent="0.35">
      <c r="A60" s="132"/>
      <c r="B60" s="51" t="s">
        <v>32</v>
      </c>
      <c r="C60" s="138"/>
      <c r="D60" s="134">
        <f t="shared" ref="D60:BO60" si="7">SUM(D61:D62)</f>
        <v>5626.163003567588</v>
      </c>
      <c r="E60" s="134">
        <f t="shared" si="7"/>
        <v>7740.0406592872632</v>
      </c>
      <c r="F60" s="134">
        <f t="shared" si="7"/>
        <v>7542.1576219220706</v>
      </c>
      <c r="G60" s="134">
        <f t="shared" si="7"/>
        <v>7779.9013456877692</v>
      </c>
      <c r="H60" s="134">
        <f t="shared" si="7"/>
        <v>8175.9167939103099</v>
      </c>
      <c r="I60" s="134">
        <f t="shared" si="7"/>
        <v>8481.2278819224957</v>
      </c>
      <c r="J60" s="134">
        <f t="shared" si="7"/>
        <v>8659.8896054572779</v>
      </c>
      <c r="K60" s="134">
        <f t="shared" si="7"/>
        <v>10345.729162597707</v>
      </c>
      <c r="L60" s="134">
        <f t="shared" si="7"/>
        <v>10078.847714656047</v>
      </c>
      <c r="M60" s="134">
        <f t="shared" si="7"/>
        <v>10363.139454454989</v>
      </c>
      <c r="N60" s="134">
        <f t="shared" si="7"/>
        <v>12946.88915582291</v>
      </c>
      <c r="O60" s="134">
        <f t="shared" si="7"/>
        <v>13712.580537830489</v>
      </c>
      <c r="P60" s="134">
        <f t="shared" si="7"/>
        <v>13840.064610422454</v>
      </c>
      <c r="Q60" s="134">
        <f t="shared" si="7"/>
        <v>15513.198594633621</v>
      </c>
      <c r="R60" s="134">
        <f t="shared" si="7"/>
        <v>15487.50312978026</v>
      </c>
      <c r="S60" s="134">
        <f t="shared" si="7"/>
        <v>18112.380256034739</v>
      </c>
      <c r="T60" s="134">
        <f t="shared" si="7"/>
        <v>18302.892755102403</v>
      </c>
      <c r="U60" s="134">
        <f t="shared" si="7"/>
        <v>21202.093262305978</v>
      </c>
      <c r="V60" s="134">
        <f t="shared" si="7"/>
        <v>20741.180829445653</v>
      </c>
      <c r="W60" s="134">
        <f t="shared" si="7"/>
        <v>21972.197226062341</v>
      </c>
      <c r="X60" s="134">
        <f t="shared" si="7"/>
        <v>23302.240816095291</v>
      </c>
      <c r="Y60" s="134">
        <f t="shared" si="7"/>
        <v>23016.818898380676</v>
      </c>
      <c r="Z60" s="134">
        <f t="shared" si="7"/>
        <v>22982.667167806907</v>
      </c>
      <c r="AA60" s="134">
        <f t="shared" si="7"/>
        <v>24759.081824099922</v>
      </c>
      <c r="AB60" s="134">
        <f t="shared" si="7"/>
        <v>26422.80604752844</v>
      </c>
      <c r="AC60" s="134">
        <f t="shared" si="7"/>
        <v>28172.932784033495</v>
      </c>
      <c r="AD60" s="134">
        <f t="shared" si="7"/>
        <v>30441.026794597106</v>
      </c>
      <c r="AE60" s="134">
        <f t="shared" si="7"/>
        <v>32695.471777513598</v>
      </c>
      <c r="AF60" s="134">
        <f t="shared" si="7"/>
        <v>33830.097845310345</v>
      </c>
      <c r="AG60" s="134">
        <f t="shared" si="7"/>
        <v>34650.716708539272</v>
      </c>
      <c r="AH60" s="134">
        <f t="shared" si="7"/>
        <v>35684.576616607912</v>
      </c>
      <c r="AI60" s="134">
        <f t="shared" si="7"/>
        <v>35609.637538322233</v>
      </c>
      <c r="AJ60" s="134">
        <f t="shared" si="7"/>
        <v>35665.67815689819</v>
      </c>
      <c r="AK60" s="134">
        <f t="shared" si="7"/>
        <v>37165.032605352186</v>
      </c>
      <c r="AL60" s="134">
        <f t="shared" si="7"/>
        <v>38693.79699865498</v>
      </c>
      <c r="AM60" s="134">
        <f t="shared" si="7"/>
        <v>39834.734076561428</v>
      </c>
      <c r="AN60" s="134">
        <f t="shared" si="7"/>
        <v>39350.569237257318</v>
      </c>
      <c r="AO60" s="134">
        <f t="shared" si="7"/>
        <v>40448.345780872834</v>
      </c>
      <c r="AP60" s="134">
        <f t="shared" si="7"/>
        <v>41623.953507852792</v>
      </c>
      <c r="AQ60" s="134">
        <f t="shared" si="7"/>
        <v>41356.774937179027</v>
      </c>
      <c r="AR60" s="134">
        <f t="shared" si="7"/>
        <v>40056.36968979927</v>
      </c>
      <c r="AS60" s="134">
        <f t="shared" si="7"/>
        <v>40021.114977138423</v>
      </c>
      <c r="AT60" s="134">
        <f t="shared" si="7"/>
        <v>40575.314914210481</v>
      </c>
      <c r="AU60" s="134">
        <f t="shared" si="7"/>
        <v>43179.534796555163</v>
      </c>
      <c r="AV60" s="134">
        <f t="shared" si="7"/>
        <v>44038.849556761757</v>
      </c>
      <c r="AW60" s="134">
        <f t="shared" si="7"/>
        <v>45408.294818034861</v>
      </c>
      <c r="AX60" s="134">
        <f t="shared" si="7"/>
        <v>45770.157307533445</v>
      </c>
      <c r="AY60" s="134">
        <f t="shared" si="7"/>
        <v>46301.61690926645</v>
      </c>
      <c r="AZ60" s="134">
        <f t="shared" si="7"/>
        <v>47704.958325003936</v>
      </c>
      <c r="BA60" s="134">
        <f t="shared" si="7"/>
        <v>49663.726444705084</v>
      </c>
      <c r="BB60" s="134">
        <f t="shared" si="7"/>
        <v>51904.950300174118</v>
      </c>
      <c r="BC60" s="134">
        <f t="shared" si="7"/>
        <v>54869.150755189788</v>
      </c>
      <c r="BD60" s="134">
        <f t="shared" si="7"/>
        <v>55095.660975702674</v>
      </c>
      <c r="BE60" s="134">
        <f t="shared" si="7"/>
        <v>58889.136574906501</v>
      </c>
      <c r="BF60" s="134">
        <f t="shared" si="7"/>
        <v>60899.608570504155</v>
      </c>
      <c r="BG60" s="134">
        <f t="shared" si="7"/>
        <v>62468.493617812113</v>
      </c>
      <c r="BH60" s="134">
        <f t="shared" si="7"/>
        <v>63776.705785950318</v>
      </c>
      <c r="BI60" s="134">
        <f t="shared" si="7"/>
        <v>65491.774244599153</v>
      </c>
      <c r="BJ60" s="134">
        <f t="shared" si="7"/>
        <v>66270.370860214025</v>
      </c>
      <c r="BK60" s="134">
        <f t="shared" si="7"/>
        <v>69400.961775541175</v>
      </c>
      <c r="BL60" s="134">
        <f t="shared" si="7"/>
        <v>72328.607890490108</v>
      </c>
      <c r="BM60" s="134">
        <f t="shared" si="7"/>
        <v>77441.596042563848</v>
      </c>
      <c r="BN60" s="134">
        <f t="shared" si="7"/>
        <v>79393.638089619664</v>
      </c>
      <c r="BO60" s="134">
        <f t="shared" si="7"/>
        <v>83102.893263964681</v>
      </c>
      <c r="BP60" s="134">
        <f t="shared" ref="BP60:BV60" si="8">SUM(BP61:BP62)</f>
        <v>87624.103876602268</v>
      </c>
      <c r="BQ60" s="134">
        <f t="shared" si="8"/>
        <v>89716.408916104119</v>
      </c>
      <c r="BR60" s="134">
        <f t="shared" si="8"/>
        <v>92058.084743012587</v>
      </c>
      <c r="BS60" s="134">
        <f t="shared" si="8"/>
        <v>94455.839513895713</v>
      </c>
      <c r="BT60" s="134">
        <f t="shared" si="8"/>
        <v>94702.698240710146</v>
      </c>
      <c r="BU60" s="134">
        <f t="shared" si="8"/>
        <v>95222.850480852561</v>
      </c>
      <c r="BV60" s="134">
        <f t="shared" si="8"/>
        <v>96620.415918627506</v>
      </c>
      <c r="BW60" s="134">
        <f>SUM(BW61:BW62)</f>
        <v>97401.795122586293</v>
      </c>
      <c r="BX60" s="134">
        <f>SUM(BX61:BX62)</f>
        <v>97614.791315111084</v>
      </c>
      <c r="BY60" s="134">
        <f>SUM(BY61:BY62)</f>
        <v>100096.08703199125</v>
      </c>
      <c r="BZ60" s="135">
        <f>SUM(BZ61:BZ62)</f>
        <v>103059.42184932642</v>
      </c>
    </row>
    <row r="61" spans="1:78" x14ac:dyDescent="0.35">
      <c r="A61" s="132"/>
      <c r="B61" s="61" t="s">
        <v>128</v>
      </c>
      <c r="C61" s="133" t="s">
        <v>124</v>
      </c>
      <c r="D61" s="134">
        <v>5626.163003567588</v>
      </c>
      <c r="E61" s="134">
        <v>7740.0406592872632</v>
      </c>
      <c r="F61" s="134">
        <v>7542.1576219220706</v>
      </c>
      <c r="G61" s="134">
        <v>7779.9013456877692</v>
      </c>
      <c r="H61" s="134">
        <v>8175.9167939103099</v>
      </c>
      <c r="I61" s="134">
        <v>8481.2278819224957</v>
      </c>
      <c r="J61" s="134">
        <v>8659.8896054572779</v>
      </c>
      <c r="K61" s="134">
        <v>10345.729162597707</v>
      </c>
      <c r="L61" s="134">
        <v>10078.847714656047</v>
      </c>
      <c r="M61" s="134">
        <v>10363.139454454989</v>
      </c>
      <c r="N61" s="134">
        <v>12946.88915582291</v>
      </c>
      <c r="O61" s="134">
        <v>13712.580537830489</v>
      </c>
      <c r="P61" s="134">
        <v>13840.064610422454</v>
      </c>
      <c r="Q61" s="134">
        <v>15513.198594633621</v>
      </c>
      <c r="R61" s="134">
        <v>15487.50312978026</v>
      </c>
      <c r="S61" s="134">
        <v>18112.380256034739</v>
      </c>
      <c r="T61" s="134">
        <v>18302.892755102403</v>
      </c>
      <c r="U61" s="134">
        <v>21202.093262305978</v>
      </c>
      <c r="V61" s="134">
        <v>20741.180829445653</v>
      </c>
      <c r="W61" s="134">
        <v>21972.197226062341</v>
      </c>
      <c r="X61" s="134">
        <v>23302.240816095291</v>
      </c>
      <c r="Y61" s="134">
        <v>23016.818898380676</v>
      </c>
      <c r="Z61" s="134">
        <v>22887.399557991888</v>
      </c>
      <c r="AA61" s="134">
        <v>24484.938620458161</v>
      </c>
      <c r="AB61" s="134">
        <v>26125.003508171591</v>
      </c>
      <c r="AC61" s="134">
        <v>27891.183186437938</v>
      </c>
      <c r="AD61" s="134">
        <v>30182.923325515734</v>
      </c>
      <c r="AE61" s="134">
        <v>32465.75168108513</v>
      </c>
      <c r="AF61" s="134">
        <v>33617.139131227224</v>
      </c>
      <c r="AG61" s="134">
        <v>34463.01988019728</v>
      </c>
      <c r="AH61" s="134">
        <v>35510.59726032718</v>
      </c>
      <c r="AI61" s="134">
        <v>35464.817503146049</v>
      </c>
      <c r="AJ61" s="134">
        <v>35537.38435057841</v>
      </c>
      <c r="AK61" s="134">
        <v>37045.884535347359</v>
      </c>
      <c r="AL61" s="134">
        <v>38579.899590461129</v>
      </c>
      <c r="AM61" s="134">
        <v>39723.281633737693</v>
      </c>
      <c r="AN61" s="134">
        <v>39250.309735052244</v>
      </c>
      <c r="AO61" s="134">
        <v>40348.593469473388</v>
      </c>
      <c r="AP61" s="134">
        <v>41537.511707131256</v>
      </c>
      <c r="AQ61" s="134">
        <v>41274.541873277711</v>
      </c>
      <c r="AR61" s="134">
        <v>39981.287325430414</v>
      </c>
      <c r="AS61" s="134">
        <v>39954.374948223391</v>
      </c>
      <c r="AT61" s="134">
        <v>40511.370259779913</v>
      </c>
      <c r="AU61" s="134">
        <v>43119.033496454089</v>
      </c>
      <c r="AV61" s="134">
        <v>43980.284771235507</v>
      </c>
      <c r="AW61" s="134">
        <v>45350.099272635081</v>
      </c>
      <c r="AX61" s="134">
        <v>45714.977716266585</v>
      </c>
      <c r="AY61" s="134">
        <v>46246.399183083668</v>
      </c>
      <c r="AZ61" s="134">
        <v>47660.678496682056</v>
      </c>
      <c r="BA61" s="134">
        <v>49620.484726357485</v>
      </c>
      <c r="BB61" s="134">
        <v>51862.992817377402</v>
      </c>
      <c r="BC61" s="134">
        <v>54828.978386268733</v>
      </c>
      <c r="BD61" s="134">
        <v>55056.494839245672</v>
      </c>
      <c r="BE61" s="134">
        <v>58848.959085132024</v>
      </c>
      <c r="BF61" s="134">
        <v>60859.997915658467</v>
      </c>
      <c r="BG61" s="134">
        <v>62428.602760617541</v>
      </c>
      <c r="BH61" s="134">
        <v>63737.12517846789</v>
      </c>
      <c r="BI61" s="134">
        <v>65452.900384836197</v>
      </c>
      <c r="BJ61" s="134">
        <v>66228.273239009868</v>
      </c>
      <c r="BK61" s="134">
        <v>69353.250408334046</v>
      </c>
      <c r="BL61" s="134">
        <v>72275.739639355728</v>
      </c>
      <c r="BM61" s="134">
        <v>77386.397765868693</v>
      </c>
      <c r="BN61" s="134">
        <v>79327.587416299866</v>
      </c>
      <c r="BO61" s="134">
        <v>83032.773106009205</v>
      </c>
      <c r="BP61" s="134">
        <v>87541.732960536814</v>
      </c>
      <c r="BQ61" s="134">
        <v>89613.152861755938</v>
      </c>
      <c r="BR61" s="134">
        <v>91964.327013664981</v>
      </c>
      <c r="BS61" s="134">
        <v>94357.655403463345</v>
      </c>
      <c r="BT61" s="134">
        <v>94600.036120113771</v>
      </c>
      <c r="BU61" s="134">
        <v>95117.429269320564</v>
      </c>
      <c r="BV61" s="134">
        <v>96508.332859565708</v>
      </c>
      <c r="BW61" s="134">
        <v>97281.996503731789</v>
      </c>
      <c r="BX61" s="134">
        <v>97489.96053441464</v>
      </c>
      <c r="BY61" s="134">
        <v>99963.134170670543</v>
      </c>
      <c r="BZ61" s="135">
        <v>102921.00606430352</v>
      </c>
    </row>
    <row r="62" spans="1:78" x14ac:dyDescent="0.35">
      <c r="A62" s="132"/>
      <c r="B62" s="61" t="s">
        <v>129</v>
      </c>
      <c r="C62" s="133" t="s">
        <v>121</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95.26760981501856</v>
      </c>
      <c r="AA62" s="134">
        <v>274.14320364176007</v>
      </c>
      <c r="AB62" s="134">
        <v>297.80253935684919</v>
      </c>
      <c r="AC62" s="134">
        <v>281.74959759555765</v>
      </c>
      <c r="AD62" s="134">
        <v>258.103469081372</v>
      </c>
      <c r="AE62" s="134">
        <v>229.72009642846712</v>
      </c>
      <c r="AF62" s="134">
        <v>212.95871408311973</v>
      </c>
      <c r="AG62" s="134">
        <v>187.69682834199318</v>
      </c>
      <c r="AH62" s="134">
        <v>173.97935628073432</v>
      </c>
      <c r="AI62" s="134">
        <v>144.82003517618625</v>
      </c>
      <c r="AJ62" s="134">
        <v>128.29380631977767</v>
      </c>
      <c r="AK62" s="134">
        <v>119.14807000482821</v>
      </c>
      <c r="AL62" s="134">
        <v>113.89740819384791</v>
      </c>
      <c r="AM62" s="134">
        <v>111.45244282373541</v>
      </c>
      <c r="AN62" s="134">
        <v>100.25950220507188</v>
      </c>
      <c r="AO62" s="134">
        <v>99.752311399445773</v>
      </c>
      <c r="AP62" s="134">
        <v>86.441800721532687</v>
      </c>
      <c r="AQ62" s="134">
        <v>82.23306390131782</v>
      </c>
      <c r="AR62" s="134">
        <v>75.082364368859686</v>
      </c>
      <c r="AS62" s="134">
        <v>66.740028915032667</v>
      </c>
      <c r="AT62" s="134">
        <v>63.9446544305654</v>
      </c>
      <c r="AU62" s="134">
        <v>60.501300101073177</v>
      </c>
      <c r="AV62" s="134">
        <v>58.564785526249551</v>
      </c>
      <c r="AW62" s="134">
        <v>58.195545399778041</v>
      </c>
      <c r="AX62" s="134">
        <v>55.17959126686123</v>
      </c>
      <c r="AY62" s="134">
        <v>55.217726182785526</v>
      </c>
      <c r="AZ62" s="134">
        <v>44.279828321878654</v>
      </c>
      <c r="BA62" s="134">
        <v>43.241718347600511</v>
      </c>
      <c r="BB62" s="134">
        <v>41.957482796717059</v>
      </c>
      <c r="BC62" s="134">
        <v>40.1723689210571</v>
      </c>
      <c r="BD62" s="134">
        <v>39.166136457000576</v>
      </c>
      <c r="BE62" s="134">
        <v>40.177489774476804</v>
      </c>
      <c r="BF62" s="134">
        <v>39.610654845689808</v>
      </c>
      <c r="BG62" s="134">
        <v>39.890857194570607</v>
      </c>
      <c r="BH62" s="134">
        <v>39.580607482429748</v>
      </c>
      <c r="BI62" s="134">
        <v>38.87385976295662</v>
      </c>
      <c r="BJ62" s="134">
        <v>42.097621204149874</v>
      </c>
      <c r="BK62" s="134">
        <v>47.711367207124184</v>
      </c>
      <c r="BL62" s="134">
        <v>52.86825113437299</v>
      </c>
      <c r="BM62" s="134">
        <v>55.19827669515827</v>
      </c>
      <c r="BN62" s="134">
        <v>66.050673319804204</v>
      </c>
      <c r="BO62" s="134">
        <v>70.120157955473204</v>
      </c>
      <c r="BP62" s="134">
        <v>82.370916065448853</v>
      </c>
      <c r="BQ62" s="134">
        <v>103.25605434818425</v>
      </c>
      <c r="BR62" s="134">
        <v>93.757729347603529</v>
      </c>
      <c r="BS62" s="134">
        <v>98.184110432372719</v>
      </c>
      <c r="BT62" s="134">
        <v>102.66212059636976</v>
      </c>
      <c r="BU62" s="134">
        <v>105.42121153199956</v>
      </c>
      <c r="BV62" s="134">
        <v>112.08305906180043</v>
      </c>
      <c r="BW62" s="134">
        <v>119.79861885449984</v>
      </c>
      <c r="BX62" s="134">
        <v>124.83078069643879</v>
      </c>
      <c r="BY62" s="134">
        <v>132.95286132071359</v>
      </c>
      <c r="BZ62" s="135">
        <v>138.41578502289519</v>
      </c>
    </row>
    <row r="63" spans="1:78" ht="25.5" customHeight="1" x14ac:dyDescent="0.35">
      <c r="A63" s="132"/>
      <c r="B63" s="51" t="s">
        <v>171</v>
      </c>
      <c r="C63" s="133" t="s">
        <v>124</v>
      </c>
      <c r="D63" s="134">
        <v>0</v>
      </c>
      <c r="E63" s="134">
        <v>0</v>
      </c>
      <c r="F63" s="134">
        <v>0</v>
      </c>
      <c r="G63" s="134">
        <v>0</v>
      </c>
      <c r="H63" s="134">
        <v>0</v>
      </c>
      <c r="I63" s="134">
        <v>0</v>
      </c>
      <c r="J63" s="134">
        <v>0</v>
      </c>
      <c r="K63" s="134">
        <v>0</v>
      </c>
      <c r="L63" s="134">
        <v>0</v>
      </c>
      <c r="M63" s="134">
        <v>0</v>
      </c>
      <c r="N63" s="134">
        <v>0</v>
      </c>
      <c r="O63" s="134">
        <v>0</v>
      </c>
      <c r="P63" s="134">
        <v>0</v>
      </c>
      <c r="Q63" s="134">
        <v>0</v>
      </c>
      <c r="R63" s="134">
        <v>0</v>
      </c>
      <c r="S63" s="134">
        <v>0</v>
      </c>
      <c r="T63" s="134">
        <v>0</v>
      </c>
      <c r="U63" s="134">
        <v>0</v>
      </c>
      <c r="V63" s="134">
        <v>0</v>
      </c>
      <c r="W63" s="134">
        <v>0</v>
      </c>
      <c r="X63" s="134">
        <v>0</v>
      </c>
      <c r="Y63" s="134">
        <v>0</v>
      </c>
      <c r="Z63" s="134">
        <v>0</v>
      </c>
      <c r="AA63" s="134">
        <v>0</v>
      </c>
      <c r="AB63" s="134">
        <v>0</v>
      </c>
      <c r="AC63" s="134">
        <v>0</v>
      </c>
      <c r="AD63" s="134">
        <v>0</v>
      </c>
      <c r="AE63" s="134">
        <v>0</v>
      </c>
      <c r="AF63" s="134">
        <v>0</v>
      </c>
      <c r="AG63" s="134">
        <v>0</v>
      </c>
      <c r="AH63" s="134">
        <v>0</v>
      </c>
      <c r="AI63" s="134">
        <v>0</v>
      </c>
      <c r="AJ63" s="134">
        <v>0</v>
      </c>
      <c r="AK63" s="134">
        <v>0</v>
      </c>
      <c r="AL63" s="134">
        <v>0</v>
      </c>
      <c r="AM63" s="134">
        <v>0</v>
      </c>
      <c r="AN63" s="134">
        <v>0</v>
      </c>
      <c r="AO63" s="134">
        <v>0</v>
      </c>
      <c r="AP63" s="134">
        <v>0</v>
      </c>
      <c r="AQ63" s="134">
        <v>0</v>
      </c>
      <c r="AR63" s="134">
        <v>0</v>
      </c>
      <c r="AS63" s="134">
        <v>0</v>
      </c>
      <c r="AT63" s="134">
        <v>0</v>
      </c>
      <c r="AU63" s="134">
        <v>0</v>
      </c>
      <c r="AV63" s="134">
        <v>0</v>
      </c>
      <c r="AW63" s="134">
        <v>0</v>
      </c>
      <c r="AX63" s="134">
        <v>0</v>
      </c>
      <c r="AY63" s="134">
        <v>0</v>
      </c>
      <c r="AZ63" s="134">
        <v>0</v>
      </c>
      <c r="BA63" s="134">
        <v>0</v>
      </c>
      <c r="BB63" s="134">
        <v>0</v>
      </c>
      <c r="BC63" s="134">
        <v>0</v>
      </c>
      <c r="BD63" s="134">
        <v>0</v>
      </c>
      <c r="BE63" s="134">
        <v>0</v>
      </c>
      <c r="BF63" s="134">
        <v>0</v>
      </c>
      <c r="BG63" s="134">
        <v>0</v>
      </c>
      <c r="BH63" s="134">
        <v>0</v>
      </c>
      <c r="BI63" s="134">
        <v>0</v>
      </c>
      <c r="BJ63" s="134">
        <v>0</v>
      </c>
      <c r="BK63" s="134">
        <v>0</v>
      </c>
      <c r="BL63" s="134">
        <v>11.557083514215263</v>
      </c>
      <c r="BM63" s="134">
        <v>0.29107662306600374</v>
      </c>
      <c r="BN63" s="134">
        <v>-2.0159312682295716</v>
      </c>
      <c r="BO63" s="134">
        <v>5.7858335716194791</v>
      </c>
      <c r="BP63" s="134">
        <v>2.2411414397437079</v>
      </c>
      <c r="BQ63" s="134">
        <v>2.747977735080553</v>
      </c>
      <c r="BR63" s="134">
        <v>1.917076907711869</v>
      </c>
      <c r="BS63" s="134">
        <v>2.9065838865707878</v>
      </c>
      <c r="BT63" s="134">
        <v>2.0107528145756768</v>
      </c>
      <c r="BU63" s="134">
        <v>3.3010033768338456</v>
      </c>
      <c r="BV63" s="134">
        <v>3.2516644176491032</v>
      </c>
      <c r="BW63" s="134">
        <v>3.2013902707192536</v>
      </c>
      <c r="BX63" s="134">
        <v>3.1490898175409643</v>
      </c>
      <c r="BY63" s="134">
        <v>3.0952969509620178</v>
      </c>
      <c r="BZ63" s="135">
        <v>3.039415286499755</v>
      </c>
    </row>
    <row r="64" spans="1:78" x14ac:dyDescent="0.35">
      <c r="A64" s="132"/>
      <c r="B64" s="51" t="s">
        <v>172</v>
      </c>
      <c r="C64" s="133" t="s">
        <v>124</v>
      </c>
      <c r="D64" s="134">
        <v>0</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0</v>
      </c>
      <c r="W64" s="134">
        <v>0</v>
      </c>
      <c r="X64" s="134">
        <v>0</v>
      </c>
      <c r="Y64" s="134">
        <v>0</v>
      </c>
      <c r="Z64" s="134">
        <v>0</v>
      </c>
      <c r="AA64" s="134">
        <v>0</v>
      </c>
      <c r="AB64" s="134">
        <v>0</v>
      </c>
      <c r="AC64" s="134">
        <v>0</v>
      </c>
      <c r="AD64" s="134">
        <v>0</v>
      </c>
      <c r="AE64" s="134">
        <v>0</v>
      </c>
      <c r="AF64" s="134">
        <v>0</v>
      </c>
      <c r="AG64" s="134">
        <v>0</v>
      </c>
      <c r="AH64" s="134">
        <v>0</v>
      </c>
      <c r="AI64" s="134">
        <v>0</v>
      </c>
      <c r="AJ64" s="134">
        <v>0</v>
      </c>
      <c r="AK64" s="134">
        <v>0</v>
      </c>
      <c r="AL64" s="134">
        <v>0</v>
      </c>
      <c r="AM64" s="134">
        <v>0</v>
      </c>
      <c r="AN64" s="134">
        <v>0</v>
      </c>
      <c r="AO64" s="134">
        <v>0</v>
      </c>
      <c r="AP64" s="134">
        <v>0</v>
      </c>
      <c r="AQ64" s="134">
        <v>427.16750102154111</v>
      </c>
      <c r="AR64" s="134">
        <v>519.57237224831624</v>
      </c>
      <c r="AS64" s="134">
        <v>552.09696207153968</v>
      </c>
      <c r="AT64" s="134">
        <v>560.40139248088235</v>
      </c>
      <c r="AU64" s="134">
        <v>688.74247882918121</v>
      </c>
      <c r="AV64" s="134">
        <v>714.72686908476203</v>
      </c>
      <c r="AW64" s="134">
        <v>669.39520229795028</v>
      </c>
      <c r="AX64" s="134">
        <v>763.37917362501128</v>
      </c>
      <c r="AY64" s="134">
        <v>809.24259504219287</v>
      </c>
      <c r="AZ64" s="134">
        <v>507.67251445235479</v>
      </c>
      <c r="BA64" s="134">
        <v>742.30901790156474</v>
      </c>
      <c r="BB64" s="134">
        <v>806.20180634414646</v>
      </c>
      <c r="BC64" s="134">
        <v>921.68422389967327</v>
      </c>
      <c r="BD64" s="134">
        <v>921.45577548329425</v>
      </c>
      <c r="BE64" s="134">
        <v>893.33465859073112</v>
      </c>
      <c r="BF64" s="134">
        <v>993.44588550722767</v>
      </c>
      <c r="BG64" s="134">
        <v>1390.2378402484117</v>
      </c>
      <c r="BH64" s="134">
        <v>1687.3672850757362</v>
      </c>
      <c r="BI64" s="134">
        <v>1507.5058320245814</v>
      </c>
      <c r="BJ64" s="134">
        <v>1621.4006295147983</v>
      </c>
      <c r="BK64" s="134">
        <v>1955.9560311617524</v>
      </c>
      <c r="BL64" s="134">
        <v>2289.5260593614589</v>
      </c>
      <c r="BM64" s="134">
        <v>2345.621800561416</v>
      </c>
      <c r="BN64" s="134">
        <v>2426.6251544525917</v>
      </c>
      <c r="BO64" s="134">
        <v>2459.8592245079335</v>
      </c>
      <c r="BP64" s="134">
        <v>2464.3308323856536</v>
      </c>
      <c r="BQ64" s="134">
        <v>2413.7296175789897</v>
      </c>
      <c r="BR64" s="134">
        <v>2404.7768993872814</v>
      </c>
      <c r="BS64" s="134">
        <v>2485.9063523811064</v>
      </c>
      <c r="BT64" s="134">
        <v>2453.4798229854273</v>
      </c>
      <c r="BU64" s="134">
        <v>2475.6186827442657</v>
      </c>
      <c r="BV64" s="134">
        <v>2520.1888706561454</v>
      </c>
      <c r="BW64" s="134">
        <v>2551.3426348437133</v>
      </c>
      <c r="BX64" s="134">
        <v>2571.2733889183123</v>
      </c>
      <c r="BY64" s="134">
        <v>2601.4147079548015</v>
      </c>
      <c r="BZ64" s="135">
        <v>2628.1411828204637</v>
      </c>
    </row>
    <row r="65" spans="1:78" x14ac:dyDescent="0.35">
      <c r="A65" s="132"/>
      <c r="B65" s="51" t="s">
        <v>173</v>
      </c>
      <c r="C65" s="133" t="s">
        <v>124</v>
      </c>
      <c r="D65" s="134">
        <v>0</v>
      </c>
      <c r="E65" s="134">
        <v>0</v>
      </c>
      <c r="F65" s="134">
        <v>0</v>
      </c>
      <c r="G65" s="134">
        <v>0</v>
      </c>
      <c r="H65" s="134">
        <v>0</v>
      </c>
      <c r="I65" s="134">
        <v>0</v>
      </c>
      <c r="J65" s="134">
        <v>0</v>
      </c>
      <c r="K65" s="134">
        <v>0</v>
      </c>
      <c r="L65" s="134">
        <v>0</v>
      </c>
      <c r="M65" s="134">
        <v>0</v>
      </c>
      <c r="N65" s="134">
        <v>0</v>
      </c>
      <c r="O65" s="134">
        <v>0</v>
      </c>
      <c r="P65" s="134">
        <v>0</v>
      </c>
      <c r="Q65" s="134">
        <v>0</v>
      </c>
      <c r="R65" s="134">
        <v>0</v>
      </c>
      <c r="S65" s="134">
        <v>0</v>
      </c>
      <c r="T65" s="134">
        <v>0</v>
      </c>
      <c r="U65" s="134">
        <v>0</v>
      </c>
      <c r="V65" s="134">
        <v>0</v>
      </c>
      <c r="W65" s="134">
        <v>0</v>
      </c>
      <c r="X65" s="134">
        <v>0</v>
      </c>
      <c r="Y65" s="134">
        <v>0</v>
      </c>
      <c r="Z65" s="134">
        <v>0</v>
      </c>
      <c r="AA65" s="134">
        <v>0</v>
      </c>
      <c r="AB65" s="134">
        <v>0</v>
      </c>
      <c r="AC65" s="134">
        <v>0</v>
      </c>
      <c r="AD65" s="134">
        <v>0</v>
      </c>
      <c r="AE65" s="134">
        <v>0</v>
      </c>
      <c r="AF65" s="134">
        <v>0</v>
      </c>
      <c r="AG65" s="134">
        <v>0</v>
      </c>
      <c r="AH65" s="134">
        <v>0</v>
      </c>
      <c r="AI65" s="134">
        <v>0</v>
      </c>
      <c r="AJ65" s="134">
        <v>0</v>
      </c>
      <c r="AK65" s="134">
        <v>0</v>
      </c>
      <c r="AL65" s="134">
        <v>0</v>
      </c>
      <c r="AM65" s="134">
        <v>1359.1761319967734</v>
      </c>
      <c r="AN65" s="134">
        <v>1305.9442851327312</v>
      </c>
      <c r="AO65" s="134">
        <v>1325.9758466511696</v>
      </c>
      <c r="AP65" s="134">
        <v>1768.5525174648712</v>
      </c>
      <c r="AQ65" s="134">
        <v>1859.1746158450494</v>
      </c>
      <c r="AR65" s="134">
        <v>1866.303961115952</v>
      </c>
      <c r="AS65" s="134">
        <v>1831.9581014191999</v>
      </c>
      <c r="AT65" s="134">
        <v>1679.4194596321984</v>
      </c>
      <c r="AU65" s="134">
        <v>1318.4016567784081</v>
      </c>
      <c r="AV65" s="134">
        <v>1133.0232394707748</v>
      </c>
      <c r="AW65" s="134">
        <v>1060.4121113325702</v>
      </c>
      <c r="AX65" s="134">
        <v>127.22986227083521</v>
      </c>
      <c r="AY65" s="134">
        <v>56.028049208528707</v>
      </c>
      <c r="AZ65" s="134">
        <v>145.38978113424244</v>
      </c>
      <c r="BA65" s="134">
        <v>38.446283795698569</v>
      </c>
      <c r="BB65" s="134">
        <v>39.362475174126494</v>
      </c>
      <c r="BC65" s="134">
        <v>95.797100436816436</v>
      </c>
      <c r="BD65" s="134">
        <v>95.273976786081349</v>
      </c>
      <c r="BE65" s="134">
        <v>96.927362499466852</v>
      </c>
      <c r="BF65" s="134">
        <v>96.083750444916234</v>
      </c>
      <c r="BG65" s="134">
        <v>107.09345426041511</v>
      </c>
      <c r="BH65" s="134">
        <v>56.194608965710671</v>
      </c>
      <c r="BI65" s="134">
        <v>52.217700277018366</v>
      </c>
      <c r="BJ65" s="134">
        <v>55.571647252872729</v>
      </c>
      <c r="BK65" s="134">
        <v>52.38683316827823</v>
      </c>
      <c r="BL65" s="134">
        <v>54.2641905862735</v>
      </c>
      <c r="BM65" s="134">
        <v>54.200235403041319</v>
      </c>
      <c r="BN65" s="134">
        <v>50.494526908207462</v>
      </c>
      <c r="BO65" s="134">
        <v>53.099684996102589</v>
      </c>
      <c r="BP65" s="134">
        <v>61.483660003359525</v>
      </c>
      <c r="BQ65" s="134">
        <v>53.974275885040022</v>
      </c>
      <c r="BR65" s="134">
        <v>5.320302874750622</v>
      </c>
      <c r="BS65" s="134">
        <v>0</v>
      </c>
      <c r="BT65" s="134">
        <v>0</v>
      </c>
      <c r="BU65" s="134">
        <v>0</v>
      </c>
      <c r="BV65" s="134">
        <v>0</v>
      </c>
      <c r="BW65" s="134">
        <v>0</v>
      </c>
      <c r="BX65" s="134">
        <v>0</v>
      </c>
      <c r="BY65" s="134">
        <v>0</v>
      </c>
      <c r="BZ65" s="135">
        <v>0</v>
      </c>
    </row>
    <row r="66" spans="1:78" x14ac:dyDescent="0.35">
      <c r="A66" s="132"/>
      <c r="B66" s="51" t="s">
        <v>174</v>
      </c>
      <c r="C66" s="133" t="s">
        <v>131</v>
      </c>
      <c r="D66" s="134">
        <v>0</v>
      </c>
      <c r="E66" s="134">
        <v>0</v>
      </c>
      <c r="F66" s="134">
        <v>0</v>
      </c>
      <c r="G66" s="134">
        <v>0</v>
      </c>
      <c r="H66" s="134">
        <v>0</v>
      </c>
      <c r="I66" s="134">
        <v>0</v>
      </c>
      <c r="J66" s="134">
        <v>0</v>
      </c>
      <c r="K66" s="134">
        <v>0</v>
      </c>
      <c r="L66" s="134">
        <v>0</v>
      </c>
      <c r="M66" s="134">
        <v>0</v>
      </c>
      <c r="N66" s="134">
        <v>0</v>
      </c>
      <c r="O66" s="134">
        <v>0</v>
      </c>
      <c r="P66" s="134">
        <v>0</v>
      </c>
      <c r="Q66" s="134">
        <v>0</v>
      </c>
      <c r="R66" s="134">
        <v>0</v>
      </c>
      <c r="S66" s="134">
        <v>0</v>
      </c>
      <c r="T66" s="134">
        <v>0</v>
      </c>
      <c r="U66" s="134">
        <v>0</v>
      </c>
      <c r="V66" s="134">
        <v>0</v>
      </c>
      <c r="W66" s="134">
        <v>0</v>
      </c>
      <c r="X66" s="134">
        <v>0</v>
      </c>
      <c r="Y66" s="134">
        <v>0</v>
      </c>
      <c r="Z66" s="134">
        <v>0</v>
      </c>
      <c r="AA66" s="134">
        <v>0</v>
      </c>
      <c r="AB66" s="134">
        <v>0</v>
      </c>
      <c r="AC66" s="134">
        <v>0</v>
      </c>
      <c r="AD66" s="134">
        <v>0</v>
      </c>
      <c r="AE66" s="134">
        <v>0</v>
      </c>
      <c r="AF66" s="134">
        <v>0</v>
      </c>
      <c r="AG66" s="134">
        <v>0</v>
      </c>
      <c r="AH66" s="134">
        <v>0</v>
      </c>
      <c r="AI66" s="134">
        <v>0</v>
      </c>
      <c r="AJ66" s="134">
        <v>0</v>
      </c>
      <c r="AK66" s="134">
        <v>0</v>
      </c>
      <c r="AL66" s="134">
        <v>0</v>
      </c>
      <c r="AM66" s="134">
        <v>0</v>
      </c>
      <c r="AN66" s="134">
        <v>0</v>
      </c>
      <c r="AO66" s="134">
        <v>0</v>
      </c>
      <c r="AP66" s="134">
        <v>0</v>
      </c>
      <c r="AQ66" s="134">
        <v>0</v>
      </c>
      <c r="AR66" s="134">
        <v>0</v>
      </c>
      <c r="AS66" s="134">
        <v>0</v>
      </c>
      <c r="AT66" s="134">
        <v>0</v>
      </c>
      <c r="AU66" s="134">
        <v>0</v>
      </c>
      <c r="AV66" s="134">
        <v>0</v>
      </c>
      <c r="AW66" s="134">
        <v>0</v>
      </c>
      <c r="AX66" s="134">
        <v>0</v>
      </c>
      <c r="AY66" s="134">
        <v>0</v>
      </c>
      <c r="AZ66" s="134">
        <v>0</v>
      </c>
      <c r="BA66" s="134">
        <v>0</v>
      </c>
      <c r="BB66" s="134">
        <v>0</v>
      </c>
      <c r="BC66" s="134">
        <v>0</v>
      </c>
      <c r="BD66" s="134">
        <v>0</v>
      </c>
      <c r="BE66" s="134">
        <v>0</v>
      </c>
      <c r="BF66" s="134">
        <v>0</v>
      </c>
      <c r="BG66" s="134">
        <v>0</v>
      </c>
      <c r="BH66" s="134">
        <v>0</v>
      </c>
      <c r="BI66" s="134">
        <v>0</v>
      </c>
      <c r="BJ66" s="134">
        <v>0</v>
      </c>
      <c r="BK66" s="134">
        <v>0</v>
      </c>
      <c r="BL66" s="134">
        <v>0</v>
      </c>
      <c r="BM66" s="134">
        <v>0</v>
      </c>
      <c r="BN66" s="134">
        <v>0</v>
      </c>
      <c r="BO66" s="134">
        <v>0</v>
      </c>
      <c r="BP66" s="134">
        <v>0</v>
      </c>
      <c r="BQ66" s="134">
        <v>0</v>
      </c>
      <c r="BR66" s="134">
        <v>0</v>
      </c>
      <c r="BS66" s="134">
        <v>0</v>
      </c>
      <c r="BT66" s="134">
        <v>0</v>
      </c>
      <c r="BU66" s="134">
        <v>0</v>
      </c>
      <c r="BV66" s="134">
        <v>0.34609056508709052</v>
      </c>
      <c r="BW66" s="134">
        <v>0.83789299746214851</v>
      </c>
      <c r="BX66" s="134">
        <v>1.4596184893920945</v>
      </c>
      <c r="BY66" s="134">
        <v>2.1153698141722854</v>
      </c>
      <c r="BZ66" s="135">
        <v>2.7553807130422854</v>
      </c>
    </row>
    <row r="67" spans="1:78" x14ac:dyDescent="0.35">
      <c r="A67" s="132"/>
      <c r="B67" s="51" t="s">
        <v>175</v>
      </c>
      <c r="C67" s="133" t="s">
        <v>131</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c r="AG67" s="134">
        <v>0</v>
      </c>
      <c r="AH67" s="134">
        <v>0</v>
      </c>
      <c r="AI67" s="134">
        <v>0</v>
      </c>
      <c r="AJ67" s="134">
        <v>0</v>
      </c>
      <c r="AK67" s="134">
        <v>0</v>
      </c>
      <c r="AL67" s="134">
        <v>0</v>
      </c>
      <c r="AM67" s="134">
        <v>0</v>
      </c>
      <c r="AN67" s="134">
        <v>0</v>
      </c>
      <c r="AO67" s="134">
        <v>0</v>
      </c>
      <c r="AP67" s="134">
        <v>0</v>
      </c>
      <c r="AQ67" s="134">
        <v>30.986243597417488</v>
      </c>
      <c r="AR67" s="134">
        <v>31.174342334898977</v>
      </c>
      <c r="AS67" s="134">
        <v>28.956134374381453</v>
      </c>
      <c r="AT67" s="134">
        <v>33.909638398524727</v>
      </c>
      <c r="AU67" s="134">
        <v>38.316364667805772</v>
      </c>
      <c r="AV67" s="134">
        <v>37.178971881238681</v>
      </c>
      <c r="AW67" s="134">
        <v>37.722672421804923</v>
      </c>
      <c r="AX67" s="134">
        <v>35.678434127298964</v>
      </c>
      <c r="AY67" s="134">
        <v>33.800502744285687</v>
      </c>
      <c r="AZ67" s="134">
        <v>32.781224627460446</v>
      </c>
      <c r="BA67" s="134">
        <v>29.565192238892202</v>
      </c>
      <c r="BB67" s="134">
        <v>26.791266899071207</v>
      </c>
      <c r="BC67" s="134">
        <v>25.300594813850719</v>
      </c>
      <c r="BD67" s="134">
        <v>63.111188622684509</v>
      </c>
      <c r="BE67" s="134">
        <v>85.689407427064907</v>
      </c>
      <c r="BF67" s="134">
        <v>151.86448545320917</v>
      </c>
      <c r="BG67" s="134">
        <v>161.92039680249763</v>
      </c>
      <c r="BH67" s="134">
        <v>156.17788682942293</v>
      </c>
      <c r="BI67" s="134">
        <v>153.56843570737368</v>
      </c>
      <c r="BJ67" s="134">
        <v>148.32813607088437</v>
      </c>
      <c r="BK67" s="134">
        <v>148.30162822969555</v>
      </c>
      <c r="BL67" s="134">
        <v>156.54549455628458</v>
      </c>
      <c r="BM67" s="134">
        <v>160.69724803834603</v>
      </c>
      <c r="BN67" s="134">
        <v>148.81510291068912</v>
      </c>
      <c r="BO67" s="134">
        <v>51.598521643854738</v>
      </c>
      <c r="BP67" s="134">
        <v>42.860698557341948</v>
      </c>
      <c r="BQ67" s="134">
        <v>40.067263960500604</v>
      </c>
      <c r="BR67" s="134">
        <v>36.020578583211609</v>
      </c>
      <c r="BS67" s="134">
        <v>31.828479547450954</v>
      </c>
      <c r="BT67" s="134">
        <v>28.838834654666975</v>
      </c>
      <c r="BU67" s="134">
        <v>26.198536016737012</v>
      </c>
      <c r="BV67" s="134">
        <v>26.104589314654827</v>
      </c>
      <c r="BW67" s="134">
        <v>25.998498743901351</v>
      </c>
      <c r="BX67" s="134">
        <v>25.686193572387474</v>
      </c>
      <c r="BY67" s="134">
        <v>25.29287128517705</v>
      </c>
      <c r="BZ67" s="135">
        <v>24.815067050620787</v>
      </c>
    </row>
    <row r="68" spans="1:78" hidden="1" x14ac:dyDescent="0.35">
      <c r="A68" s="132"/>
      <c r="B68" s="51"/>
      <c r="C68" s="133"/>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5"/>
    </row>
    <row r="69" spans="1:78" x14ac:dyDescent="0.35">
      <c r="A69" s="132"/>
      <c r="B69" s="51" t="s">
        <v>176</v>
      </c>
      <c r="C69" s="133" t="s">
        <v>124</v>
      </c>
      <c r="D69" s="134">
        <v>484.79409101035901</v>
      </c>
      <c r="E69" s="134">
        <v>597.06219629696852</v>
      </c>
      <c r="F69" s="134">
        <v>515.75494598823491</v>
      </c>
      <c r="G69" s="134">
        <v>418.39585725355744</v>
      </c>
      <c r="H69" s="134">
        <v>694.49942972043198</v>
      </c>
      <c r="I69" s="134">
        <v>563.55360364764863</v>
      </c>
      <c r="J69" s="134">
        <v>390.5781867442667</v>
      </c>
      <c r="K69" s="134">
        <v>375.55594879256415</v>
      </c>
      <c r="L69" s="134">
        <v>470.30122178234291</v>
      </c>
      <c r="M69" s="134">
        <v>545.99407206628644</v>
      </c>
      <c r="N69" s="134">
        <v>1035.918892610385</v>
      </c>
      <c r="O69" s="134">
        <v>874.51617128629755</v>
      </c>
      <c r="P69" s="134">
        <v>617.47666011930585</v>
      </c>
      <c r="Q69" s="134">
        <v>718.36855336803217</v>
      </c>
      <c r="R69" s="134">
        <v>1237.6953932236731</v>
      </c>
      <c r="S69" s="134">
        <v>1220.3376768250355</v>
      </c>
      <c r="T69" s="134">
        <v>809.89443648772817</v>
      </c>
      <c r="U69" s="134">
        <v>842.73952860353381</v>
      </c>
      <c r="V69" s="134">
        <v>1277.1582722126411</v>
      </c>
      <c r="W69" s="134">
        <v>1931.2555268032552</v>
      </c>
      <c r="X69" s="134">
        <v>1861.7030341635127</v>
      </c>
      <c r="Y69" s="134">
        <v>1798.1668707260335</v>
      </c>
      <c r="Z69" s="134">
        <v>1936.2497994836203</v>
      </c>
      <c r="AA69" s="134">
        <v>2865.9337533553435</v>
      </c>
      <c r="AB69" s="134">
        <v>2306.3152214635988</v>
      </c>
      <c r="AC69" s="134">
        <v>1764.3808433600948</v>
      </c>
      <c r="AD69" s="134">
        <v>1806.0663727660633</v>
      </c>
      <c r="AE69" s="134">
        <v>3079.0963426445142</v>
      </c>
      <c r="AF69" s="134">
        <v>3324.3331153769591</v>
      </c>
      <c r="AG69" s="134">
        <v>3287.7060105566075</v>
      </c>
      <c r="AH69" s="134">
        <v>2971.7554910655158</v>
      </c>
      <c r="AI69" s="134">
        <v>2626.8745269458227</v>
      </c>
      <c r="AJ69" s="134">
        <v>4321.4755812977737</v>
      </c>
      <c r="AK69" s="134">
        <v>5199.7439781594267</v>
      </c>
      <c r="AL69" s="134">
        <v>4271.1528072692963</v>
      </c>
      <c r="AM69" s="134">
        <v>4069.3733391983392</v>
      </c>
      <c r="AN69" s="134">
        <v>4056.6537046052163</v>
      </c>
      <c r="AO69" s="134">
        <v>3866.0103125297401</v>
      </c>
      <c r="AP69" s="134">
        <v>4051.0833094902073</v>
      </c>
      <c r="AQ69" s="134">
        <v>3248.9696136764187</v>
      </c>
      <c r="AR69" s="134">
        <v>2300.1365004958507</v>
      </c>
      <c r="AS69" s="134">
        <v>1415.7812341010067</v>
      </c>
      <c r="AT69" s="134">
        <v>1552.4189402406712</v>
      </c>
      <c r="AU69" s="134">
        <v>2707.3909771652529</v>
      </c>
      <c r="AV69" s="134">
        <v>2898.6917429366276</v>
      </c>
      <c r="AW69" s="134">
        <v>2657.8915791549794</v>
      </c>
      <c r="AX69" s="134">
        <v>2066.6630389161469</v>
      </c>
      <c r="AY69" s="134">
        <v>1700.6395971153049</v>
      </c>
      <c r="AZ69" s="134">
        <v>874.86811148133518</v>
      </c>
      <c r="BA69" s="134">
        <v>0</v>
      </c>
      <c r="BB69" s="134">
        <v>0</v>
      </c>
      <c r="BC69" s="134">
        <v>0</v>
      </c>
      <c r="BD69" s="134">
        <v>0</v>
      </c>
      <c r="BE69" s="134">
        <v>0</v>
      </c>
      <c r="BF69" s="134">
        <v>0</v>
      </c>
      <c r="BG69" s="134">
        <v>0</v>
      </c>
      <c r="BH69" s="134">
        <v>0</v>
      </c>
      <c r="BI69" s="134">
        <v>0</v>
      </c>
      <c r="BJ69" s="134">
        <v>0</v>
      </c>
      <c r="BK69" s="134">
        <v>0</v>
      </c>
      <c r="BL69" s="134">
        <v>0</v>
      </c>
      <c r="BM69" s="134">
        <v>0</v>
      </c>
      <c r="BN69" s="134">
        <v>0</v>
      </c>
      <c r="BO69" s="134">
        <v>0</v>
      </c>
      <c r="BP69" s="134">
        <v>0</v>
      </c>
      <c r="BQ69" s="134">
        <v>0</v>
      </c>
      <c r="BR69" s="134">
        <v>0</v>
      </c>
      <c r="BS69" s="134">
        <v>0</v>
      </c>
      <c r="BT69" s="134">
        <v>0</v>
      </c>
      <c r="BU69" s="134">
        <v>0</v>
      </c>
      <c r="BV69" s="134">
        <v>0</v>
      </c>
      <c r="BW69" s="134">
        <v>0</v>
      </c>
      <c r="BX69" s="134">
        <v>0</v>
      </c>
      <c r="BY69" s="134">
        <v>0</v>
      </c>
      <c r="BZ69" s="135">
        <v>0</v>
      </c>
    </row>
    <row r="70" spans="1:78" ht="26.65" customHeight="1" x14ac:dyDescent="0.35">
      <c r="A70" s="132"/>
      <c r="B70" s="142" t="s">
        <v>177</v>
      </c>
      <c r="C70" s="133"/>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f>SUM(BQ71:BQ72)</f>
        <v>6.323053668341835</v>
      </c>
      <c r="BR70" s="134">
        <f t="shared" ref="BR70:BU70" si="9">SUM(BR71:BR72)</f>
        <v>59.747352029736817</v>
      </c>
      <c r="BS70" s="134">
        <f t="shared" si="9"/>
        <v>518.73893475674163</v>
      </c>
      <c r="BT70" s="134">
        <f t="shared" si="9"/>
        <v>1639.3390956456628</v>
      </c>
      <c r="BU70" s="134">
        <f t="shared" si="9"/>
        <v>3236.5132745625842</v>
      </c>
      <c r="BV70" s="134"/>
      <c r="BW70" s="134"/>
      <c r="BX70" s="134"/>
      <c r="BY70" s="134"/>
      <c r="BZ70" s="135"/>
    </row>
    <row r="71" spans="1:78" x14ac:dyDescent="0.35">
      <c r="A71" s="132"/>
      <c r="B71" s="145" t="s">
        <v>178</v>
      </c>
      <c r="C71" s="133" t="s">
        <v>131</v>
      </c>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v>0.84601772078739157</v>
      </c>
      <c r="BR71" s="134">
        <v>5.8622896233063218</v>
      </c>
      <c r="BS71" s="134">
        <v>35.69000404891095</v>
      </c>
      <c r="BT71" s="134">
        <v>525.54842678822217</v>
      </c>
      <c r="BU71" s="134">
        <v>1966.7048788825339</v>
      </c>
      <c r="BV71" s="134"/>
      <c r="BW71" s="134"/>
      <c r="BX71" s="134"/>
      <c r="BY71" s="134"/>
      <c r="BZ71" s="135"/>
    </row>
    <row r="72" spans="1:78" x14ac:dyDescent="0.35">
      <c r="A72" s="132"/>
      <c r="B72" s="145" t="s">
        <v>179</v>
      </c>
      <c r="C72" s="133" t="s">
        <v>131</v>
      </c>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v>5.4770359475544437</v>
      </c>
      <c r="BR72" s="134">
        <v>53.885062406430492</v>
      </c>
      <c r="BS72" s="134">
        <v>483.04893070783072</v>
      </c>
      <c r="BT72" s="134">
        <v>1113.7906688574408</v>
      </c>
      <c r="BU72" s="134">
        <v>1269.8083956800506</v>
      </c>
      <c r="BV72" s="134"/>
      <c r="BW72" s="134"/>
      <c r="BX72" s="134"/>
      <c r="BY72" s="134"/>
      <c r="BZ72" s="135"/>
    </row>
    <row r="73" spans="1:78" x14ac:dyDescent="0.35">
      <c r="A73" s="132"/>
      <c r="B73" s="142" t="s">
        <v>180</v>
      </c>
      <c r="C73" s="133"/>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f t="shared" ref="BV73:BY73" si="10">SUM(BV74:BV75)</f>
        <v>-222.12145203151982</v>
      </c>
      <c r="BW73" s="134">
        <f t="shared" si="10"/>
        <v>-483.51392231490229</v>
      </c>
      <c r="BX73" s="134">
        <f t="shared" si="10"/>
        <v>-503.74771262677928</v>
      </c>
      <c r="BY73" s="134">
        <f t="shared" si="10"/>
        <v>-677.55524700027365</v>
      </c>
      <c r="BZ73" s="135">
        <f t="shared" ref="BZ73" si="11">SUM(BZ74:BZ75)</f>
        <v>-904.07221993552207</v>
      </c>
    </row>
    <row r="74" spans="1:78" x14ac:dyDescent="0.35">
      <c r="A74" s="132"/>
      <c r="B74" s="145" t="s">
        <v>178</v>
      </c>
      <c r="C74" s="133" t="s">
        <v>131</v>
      </c>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v>-222.12145203151982</v>
      </c>
      <c r="BW74" s="134">
        <v>-483.51392231490229</v>
      </c>
      <c r="BX74" s="134">
        <v>-503.74771262677928</v>
      </c>
      <c r="BY74" s="134">
        <v>-677.55524700027365</v>
      </c>
      <c r="BZ74" s="135">
        <v>-904.07221993552207</v>
      </c>
    </row>
    <row r="75" spans="1:78" x14ac:dyDescent="0.35">
      <c r="A75" s="132"/>
      <c r="B75" s="145" t="s">
        <v>179</v>
      </c>
      <c r="C75" s="133" t="s">
        <v>131</v>
      </c>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v>0</v>
      </c>
      <c r="BW75" s="134">
        <v>0</v>
      </c>
      <c r="BX75" s="134">
        <v>0</v>
      </c>
      <c r="BY75" s="134">
        <v>0</v>
      </c>
      <c r="BZ75" s="135">
        <v>0</v>
      </c>
    </row>
    <row r="76" spans="1:78" ht="25.5" customHeight="1" x14ac:dyDescent="0.35">
      <c r="A76" s="132"/>
      <c r="B76" s="51" t="s">
        <v>181</v>
      </c>
      <c r="C76" s="133" t="s">
        <v>121</v>
      </c>
      <c r="D76" s="134">
        <v>0</v>
      </c>
      <c r="E76" s="134">
        <v>0</v>
      </c>
      <c r="F76" s="134">
        <v>0</v>
      </c>
      <c r="G76" s="134">
        <v>0</v>
      </c>
      <c r="H76" s="134">
        <v>0</v>
      </c>
      <c r="I76" s="134">
        <v>0</v>
      </c>
      <c r="J76" s="134">
        <v>0</v>
      </c>
      <c r="K76" s="134">
        <v>0</v>
      </c>
      <c r="L76" s="134">
        <v>0</v>
      </c>
      <c r="M76" s="134">
        <v>0</v>
      </c>
      <c r="N76" s="134">
        <v>0</v>
      </c>
      <c r="O76" s="134">
        <v>0</v>
      </c>
      <c r="P76" s="134">
        <v>0</v>
      </c>
      <c r="Q76" s="134">
        <v>0</v>
      </c>
      <c r="R76" s="134">
        <v>0</v>
      </c>
      <c r="S76" s="134">
        <v>0</v>
      </c>
      <c r="T76" s="134">
        <v>0</v>
      </c>
      <c r="U76" s="134">
        <v>0</v>
      </c>
      <c r="V76" s="134">
        <v>0</v>
      </c>
      <c r="W76" s="134">
        <v>0</v>
      </c>
      <c r="X76" s="134">
        <v>0</v>
      </c>
      <c r="Y76" s="134">
        <v>0</v>
      </c>
      <c r="Z76" s="134">
        <v>0</v>
      </c>
      <c r="AA76" s="134">
        <v>0</v>
      </c>
      <c r="AB76" s="134">
        <v>0</v>
      </c>
      <c r="AC76" s="134">
        <v>0</v>
      </c>
      <c r="AD76" s="134">
        <v>0</v>
      </c>
      <c r="AE76" s="134">
        <v>0</v>
      </c>
      <c r="AF76" s="134">
        <v>0</v>
      </c>
      <c r="AG76" s="134">
        <v>0</v>
      </c>
      <c r="AH76" s="134">
        <v>0</v>
      </c>
      <c r="AI76" s="134">
        <v>0</v>
      </c>
      <c r="AJ76" s="134">
        <v>0</v>
      </c>
      <c r="AK76" s="134">
        <v>0</v>
      </c>
      <c r="AL76" s="134">
        <v>0</v>
      </c>
      <c r="AM76" s="134">
        <v>0</v>
      </c>
      <c r="AN76" s="134">
        <v>0</v>
      </c>
      <c r="AO76" s="134">
        <v>0</v>
      </c>
      <c r="AP76" s="134">
        <v>0</v>
      </c>
      <c r="AQ76" s="134">
        <v>0</v>
      </c>
      <c r="AR76" s="134">
        <v>0</v>
      </c>
      <c r="AS76" s="134">
        <v>0</v>
      </c>
      <c r="AT76" s="134">
        <v>0</v>
      </c>
      <c r="AU76" s="134">
        <v>0</v>
      </c>
      <c r="AV76" s="134">
        <v>0</v>
      </c>
      <c r="AW76" s="134">
        <v>4.183720014362189E-2</v>
      </c>
      <c r="AX76" s="134">
        <v>2.7036345732552484E-2</v>
      </c>
      <c r="AY76" s="134">
        <v>0</v>
      </c>
      <c r="AZ76" s="134">
        <v>1.3406844571805143E-2</v>
      </c>
      <c r="BA76" s="134">
        <v>1.7744438674937801E-2</v>
      </c>
      <c r="BB76" s="134">
        <v>0</v>
      </c>
      <c r="BC76" s="134">
        <v>8.7088273124378571E-2</v>
      </c>
      <c r="BD76" s="134">
        <v>86.363726957102458</v>
      </c>
      <c r="BE76" s="134">
        <v>9.1652547337358179</v>
      </c>
      <c r="BF76" s="134">
        <v>0.77965100361017736</v>
      </c>
      <c r="BG76" s="134">
        <v>0.64206153395047416</v>
      </c>
      <c r="BH76" s="134">
        <v>0.56063923828581108</v>
      </c>
      <c r="BI76" s="134">
        <v>0.63680122289046781</v>
      </c>
      <c r="BJ76" s="134">
        <v>0.48038601736372205</v>
      </c>
      <c r="BK76" s="134">
        <v>0.24100174408218925</v>
      </c>
      <c r="BL76" s="134">
        <v>0</v>
      </c>
      <c r="BM76" s="134">
        <v>0.33745333902328201</v>
      </c>
      <c r="BN76" s="134">
        <v>0.10402381589740026</v>
      </c>
      <c r="BO76" s="134">
        <v>0</v>
      </c>
      <c r="BP76" s="134">
        <v>0</v>
      </c>
      <c r="BQ76" s="134">
        <v>2.2787939278666014E-4</v>
      </c>
      <c r="BR76" s="134">
        <v>0.10640605749501242</v>
      </c>
      <c r="BS76" s="134">
        <v>0.40163452972143726</v>
      </c>
      <c r="BT76" s="134">
        <v>0.74454822688468947</v>
      </c>
      <c r="BU76" s="134">
        <v>0.73092488216809837</v>
      </c>
      <c r="BV76" s="134">
        <v>0.72</v>
      </c>
      <c r="BW76" s="134">
        <v>0.70886804382610247</v>
      </c>
      <c r="BX76" s="134">
        <v>0.69728741266257266</v>
      </c>
      <c r="BY76" s="134">
        <v>0.68537632376710689</v>
      </c>
      <c r="BZ76" s="135">
        <v>0.67300272266779093</v>
      </c>
    </row>
    <row r="77" spans="1:78" x14ac:dyDescent="0.35">
      <c r="A77" s="132"/>
      <c r="B77" s="51" t="s">
        <v>182</v>
      </c>
      <c r="C77" s="133" t="s">
        <v>121</v>
      </c>
      <c r="D77" s="134">
        <v>2742.9139359796632</v>
      </c>
      <c r="E77" s="134">
        <v>2605.9277109211434</v>
      </c>
      <c r="F77" s="134">
        <v>2466.5221828731469</v>
      </c>
      <c r="G77" s="134">
        <v>2244.6372341846259</v>
      </c>
      <c r="H77" s="134">
        <v>2249.3488992437869</v>
      </c>
      <c r="I77" s="134">
        <v>2099.3641000747994</v>
      </c>
      <c r="J77" s="134">
        <v>2156.8871841227979</v>
      </c>
      <c r="K77" s="134">
        <v>2114.5952785517625</v>
      </c>
      <c r="L77" s="134">
        <v>2002.7181214654795</v>
      </c>
      <c r="M77" s="134">
        <v>1951.8213284889296</v>
      </c>
      <c r="N77" s="134">
        <v>2107.4868159381317</v>
      </c>
      <c r="O77" s="134">
        <v>2070.4535606587283</v>
      </c>
      <c r="P77" s="134">
        <v>1958.7504648817717</v>
      </c>
      <c r="Q77" s="134">
        <v>2050.2198933589016</v>
      </c>
      <c r="R77" s="134">
        <v>1955.3668305347644</v>
      </c>
      <c r="S77" s="134">
        <v>2076.0853046915081</v>
      </c>
      <c r="T77" s="134">
        <v>1991.3662759074655</v>
      </c>
      <c r="U77" s="134">
        <v>2070.8782318733179</v>
      </c>
      <c r="V77" s="134">
        <v>1931.2329429115803</v>
      </c>
      <c r="W77" s="134">
        <v>1916.9734399164604</v>
      </c>
      <c r="X77" s="134">
        <v>1882.8415925400654</v>
      </c>
      <c r="Y77" s="134">
        <v>1762.7977347951517</v>
      </c>
      <c r="Z77" s="134">
        <v>1647.872169773294</v>
      </c>
      <c r="AA77" s="134">
        <v>1636.4792985951356</v>
      </c>
      <c r="AB77" s="134">
        <v>1651.1496348785304</v>
      </c>
      <c r="AC77" s="134">
        <v>1662.1199282615632</v>
      </c>
      <c r="AD77" s="134">
        <v>1719.8463184866584</v>
      </c>
      <c r="AE77" s="134">
        <v>1748.989878707592</v>
      </c>
      <c r="AF77" s="134">
        <v>1682.849726651245</v>
      </c>
      <c r="AG77" s="134">
        <v>1618.6890823030944</v>
      </c>
      <c r="AH77" s="134">
        <v>1598.7292198770181</v>
      </c>
      <c r="AI77" s="134">
        <v>1508.5420330852733</v>
      </c>
      <c r="AJ77" s="134">
        <v>1431.4887863048875</v>
      </c>
      <c r="AK77" s="134">
        <v>1463.3827059567363</v>
      </c>
      <c r="AL77" s="134">
        <v>1435.1073432424837</v>
      </c>
      <c r="AM77" s="134">
        <v>1424.4165863326184</v>
      </c>
      <c r="AN77" s="134">
        <v>1398.4915179374129</v>
      </c>
      <c r="AO77" s="134">
        <v>1413.5632420262925</v>
      </c>
      <c r="AP77" s="134">
        <v>1378.3962817757913</v>
      </c>
      <c r="AQ77" s="134">
        <v>1325.7685653466483</v>
      </c>
      <c r="AR77" s="134">
        <v>1268.4715198701056</v>
      </c>
      <c r="AS77" s="134">
        <v>1237.1064417394068</v>
      </c>
      <c r="AT77" s="134">
        <v>1466.2611805192887</v>
      </c>
      <c r="AU77" s="134">
        <v>1631.7626037025771</v>
      </c>
      <c r="AV77" s="134">
        <v>1906.7414246326916</v>
      </c>
      <c r="AW77" s="134">
        <v>2069.8278939362303</v>
      </c>
      <c r="AX77" s="134">
        <v>1823.9148231965069</v>
      </c>
      <c r="AY77" s="134">
        <v>1941.5694695465584</v>
      </c>
      <c r="AZ77" s="134">
        <v>2013.1673119540696</v>
      </c>
      <c r="BA77" s="134">
        <v>1904.8359176901149</v>
      </c>
      <c r="BB77" s="134">
        <v>1842.0996918932808</v>
      </c>
      <c r="BC77" s="134">
        <v>1822.3554989656525</v>
      </c>
      <c r="BD77" s="134">
        <v>1984.9351883619117</v>
      </c>
      <c r="BE77" s="134">
        <v>1739.0735474542023</v>
      </c>
      <c r="BF77" s="134">
        <v>0</v>
      </c>
      <c r="BG77" s="134">
        <v>0</v>
      </c>
      <c r="BH77" s="134">
        <v>0</v>
      </c>
      <c r="BI77" s="134">
        <v>0</v>
      </c>
      <c r="BJ77" s="134">
        <v>0</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5">
        <v>0</v>
      </c>
    </row>
    <row r="78" spans="1:78" x14ac:dyDescent="0.35">
      <c r="A78" s="132"/>
      <c r="B78" s="51" t="s">
        <v>183</v>
      </c>
      <c r="C78" s="133" t="s">
        <v>121</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0</v>
      </c>
      <c r="AL78" s="134">
        <v>0</v>
      </c>
      <c r="AM78" s="134">
        <v>0</v>
      </c>
      <c r="AN78" s="134">
        <v>0</v>
      </c>
      <c r="AO78" s="134">
        <v>0</v>
      </c>
      <c r="AP78" s="134">
        <v>0</v>
      </c>
      <c r="AQ78" s="134">
        <v>0</v>
      </c>
      <c r="AR78" s="134">
        <v>0</v>
      </c>
      <c r="AS78" s="134">
        <v>0</v>
      </c>
      <c r="AT78" s="134">
        <v>0</v>
      </c>
      <c r="AU78" s="134">
        <v>0</v>
      </c>
      <c r="AV78" s="134">
        <v>0</v>
      </c>
      <c r="AW78" s="134">
        <v>0</v>
      </c>
      <c r="AX78" s="134">
        <v>0</v>
      </c>
      <c r="AY78" s="134">
        <v>0</v>
      </c>
      <c r="AZ78" s="134">
        <v>0</v>
      </c>
      <c r="BA78" s="134">
        <v>281.89998241584522</v>
      </c>
      <c r="BB78" s="134">
        <v>283.44189438163045</v>
      </c>
      <c r="BC78" s="134">
        <v>1102.3575553235091</v>
      </c>
      <c r="BD78" s="134">
        <v>2487.4584899199244</v>
      </c>
      <c r="BE78" s="134">
        <v>2360.7614362926306</v>
      </c>
      <c r="BF78" s="134">
        <v>2340.9241003396592</v>
      </c>
      <c r="BG78" s="134">
        <v>2573.0763727811564</v>
      </c>
      <c r="BH78" s="134">
        <v>2564.4867199482019</v>
      </c>
      <c r="BI78" s="134">
        <v>2523.9578261190322</v>
      </c>
      <c r="BJ78" s="134">
        <v>2488.4032747205633</v>
      </c>
      <c r="BK78" s="134">
        <v>2494.6721210665019</v>
      </c>
      <c r="BL78" s="134">
        <v>3171.8691017212445</v>
      </c>
      <c r="BM78" s="134">
        <v>3165.941212273709</v>
      </c>
      <c r="BN78" s="134">
        <v>3137.1785512965939</v>
      </c>
      <c r="BO78" s="134">
        <v>2408.7219018045935</v>
      </c>
      <c r="BP78" s="134">
        <v>2354.0446531536268</v>
      </c>
      <c r="BQ78" s="134">
        <v>2310.1864451271617</v>
      </c>
      <c r="BR78" s="134">
        <v>2252.5162154753684</v>
      </c>
      <c r="BS78" s="134">
        <v>2191.8908518315011</v>
      </c>
      <c r="BT78" s="134">
        <v>2118.6725099855425</v>
      </c>
      <c r="BU78" s="134">
        <v>2044.5264171369408</v>
      </c>
      <c r="BV78" s="134">
        <v>1978.8131979467285</v>
      </c>
      <c r="BW78" s="134">
        <v>1924.9857903897696</v>
      </c>
      <c r="BX78" s="134">
        <v>1875.6144404179129</v>
      </c>
      <c r="BY78" s="134">
        <v>1867.3095517920196</v>
      </c>
      <c r="BZ78" s="135">
        <v>1867.5774501229639</v>
      </c>
    </row>
    <row r="79" spans="1:78" x14ac:dyDescent="0.35">
      <c r="A79" s="132"/>
      <c r="B79" s="51" t="s">
        <v>184</v>
      </c>
      <c r="C79" s="133" t="s">
        <v>131</v>
      </c>
      <c r="D79" s="134">
        <v>0</v>
      </c>
      <c r="E79" s="134">
        <v>0</v>
      </c>
      <c r="F79" s="134">
        <v>0</v>
      </c>
      <c r="G79" s="134">
        <v>0</v>
      </c>
      <c r="H79" s="134">
        <v>0</v>
      </c>
      <c r="I79" s="134">
        <v>0</v>
      </c>
      <c r="J79" s="134">
        <v>0</v>
      </c>
      <c r="K79" s="134">
        <v>0</v>
      </c>
      <c r="L79" s="134">
        <v>0</v>
      </c>
      <c r="M79" s="134">
        <v>0</v>
      </c>
      <c r="N79" s="134">
        <v>0</v>
      </c>
      <c r="O79" s="134">
        <v>0</v>
      </c>
      <c r="P79" s="134">
        <v>0</v>
      </c>
      <c r="Q79" s="134">
        <v>0</v>
      </c>
      <c r="R79" s="134">
        <v>0</v>
      </c>
      <c r="S79" s="134">
        <v>0</v>
      </c>
      <c r="T79" s="134">
        <v>0</v>
      </c>
      <c r="U79" s="134">
        <v>0</v>
      </c>
      <c r="V79" s="134">
        <v>0</v>
      </c>
      <c r="W79" s="134">
        <v>0</v>
      </c>
      <c r="X79" s="134">
        <v>0</v>
      </c>
      <c r="Y79" s="134">
        <v>0</v>
      </c>
      <c r="Z79" s="134">
        <v>0</v>
      </c>
      <c r="AA79" s="134">
        <v>0</v>
      </c>
      <c r="AB79" s="134">
        <v>0</v>
      </c>
      <c r="AC79" s="134">
        <v>0</v>
      </c>
      <c r="AD79" s="134">
        <v>0</v>
      </c>
      <c r="AE79" s="134">
        <v>0</v>
      </c>
      <c r="AF79" s="134">
        <v>0</v>
      </c>
      <c r="AG79" s="134">
        <v>0</v>
      </c>
      <c r="AH79" s="134">
        <v>0</v>
      </c>
      <c r="AI79" s="134">
        <v>0</v>
      </c>
      <c r="AJ79" s="134">
        <v>0</v>
      </c>
      <c r="AK79" s="134">
        <v>0</v>
      </c>
      <c r="AL79" s="134">
        <v>0</v>
      </c>
      <c r="AM79" s="134">
        <v>0</v>
      </c>
      <c r="AN79" s="134">
        <v>0</v>
      </c>
      <c r="AO79" s="134">
        <v>0</v>
      </c>
      <c r="AP79" s="134">
        <v>0</v>
      </c>
      <c r="AQ79" s="134">
        <v>0</v>
      </c>
      <c r="AR79" s="134">
        <v>70.391664992201882</v>
      </c>
      <c r="AS79" s="134">
        <v>49.443564648735475</v>
      </c>
      <c r="AT79" s="134">
        <v>19.151806823924677</v>
      </c>
      <c r="AU79" s="134">
        <v>7.1929698585567179</v>
      </c>
      <c r="AV79" s="134">
        <v>3.6576229867217891</v>
      </c>
      <c r="AW79" s="134">
        <v>2.0934691302635415</v>
      </c>
      <c r="AX79" s="134">
        <v>1.3390943004005404</v>
      </c>
      <c r="AY79" s="134">
        <v>2.447947273959409</v>
      </c>
      <c r="AZ79" s="134">
        <v>0</v>
      </c>
      <c r="BA79" s="134">
        <v>0.3327082251550838</v>
      </c>
      <c r="BB79" s="134">
        <v>0.78141802567895569</v>
      </c>
      <c r="BC79" s="134">
        <v>0.31496925446650254</v>
      </c>
      <c r="BD79" s="134">
        <v>6.2567984755038497E-2</v>
      </c>
      <c r="BE79" s="134">
        <v>0.48042257934518351</v>
      </c>
      <c r="BF79" s="134">
        <v>0.46943775217373357</v>
      </c>
      <c r="BG79" s="134">
        <v>0.17058957073579545</v>
      </c>
      <c r="BH79" s="134">
        <v>0.11369606930271693</v>
      </c>
      <c r="BI79" s="134">
        <v>0</v>
      </c>
      <c r="BJ79" s="134">
        <v>0</v>
      </c>
      <c r="BK79" s="134">
        <v>0</v>
      </c>
      <c r="BL79" s="134">
        <v>0</v>
      </c>
      <c r="BM79" s="134">
        <v>0</v>
      </c>
      <c r="BN79" s="134">
        <v>0</v>
      </c>
      <c r="BO79" s="134">
        <v>0</v>
      </c>
      <c r="BP79" s="134">
        <v>0</v>
      </c>
      <c r="BQ79" s="134">
        <v>0</v>
      </c>
      <c r="BR79" s="134">
        <v>0</v>
      </c>
      <c r="BS79" s="134">
        <v>0</v>
      </c>
      <c r="BT79" s="134">
        <v>0</v>
      </c>
      <c r="BU79" s="134">
        <v>0</v>
      </c>
      <c r="BV79" s="134">
        <v>0</v>
      </c>
      <c r="BW79" s="134">
        <v>0</v>
      </c>
      <c r="BX79" s="134">
        <v>0</v>
      </c>
      <c r="BY79" s="134">
        <v>0</v>
      </c>
      <c r="BZ79" s="135">
        <v>0</v>
      </c>
    </row>
    <row r="80" spans="1:78" x14ac:dyDescent="0.35">
      <c r="A80" s="132"/>
      <c r="B80" s="51" t="s">
        <v>185</v>
      </c>
      <c r="C80" s="133" t="s">
        <v>121</v>
      </c>
      <c r="D80" s="134">
        <v>385.92161192272005</v>
      </c>
      <c r="E80" s="134">
        <v>715.23075598074354</v>
      </c>
      <c r="F80" s="134">
        <v>816.10635571079524</v>
      </c>
      <c r="G80" s="134">
        <v>783.07873283267156</v>
      </c>
      <c r="H80" s="134">
        <v>857.75862402038433</v>
      </c>
      <c r="I80" s="134">
        <v>977.33395227182314</v>
      </c>
      <c r="J80" s="134">
        <v>1039.8833252172196</v>
      </c>
      <c r="K80" s="134">
        <v>1188.8618251586267</v>
      </c>
      <c r="L80" s="134">
        <v>1192.6298925580945</v>
      </c>
      <c r="M80" s="134">
        <v>1199.4672921771175</v>
      </c>
      <c r="N80" s="134">
        <v>1488.8712829015656</v>
      </c>
      <c r="O80" s="134">
        <v>1550.7530197272531</v>
      </c>
      <c r="P80" s="134">
        <v>1551.870149107792</v>
      </c>
      <c r="Q80" s="134">
        <v>1773.1631510131042</v>
      </c>
      <c r="R80" s="134">
        <v>1759.6382567226487</v>
      </c>
      <c r="S80" s="134">
        <v>2072.3071694691398</v>
      </c>
      <c r="T80" s="134">
        <v>2106.8077991484779</v>
      </c>
      <c r="U80" s="134">
        <v>2360.3558341781904</v>
      </c>
      <c r="V80" s="134">
        <v>2262.3480505222647</v>
      </c>
      <c r="W80" s="134">
        <v>2312.1111771177834</v>
      </c>
      <c r="X80" s="134">
        <v>2302.592966017321</v>
      </c>
      <c r="Y80" s="134">
        <v>2248.0622797668507</v>
      </c>
      <c r="Z80" s="134">
        <v>0</v>
      </c>
      <c r="AA80" s="134">
        <v>0</v>
      </c>
      <c r="AB80" s="134">
        <v>0</v>
      </c>
      <c r="AC80" s="134">
        <v>0</v>
      </c>
      <c r="AD80" s="134">
        <v>0</v>
      </c>
      <c r="AE80" s="134">
        <v>0</v>
      </c>
      <c r="AF80" s="134">
        <v>0</v>
      </c>
      <c r="AG80" s="134">
        <v>0</v>
      </c>
      <c r="AH80" s="134">
        <v>0</v>
      </c>
      <c r="AI80" s="134">
        <v>0.24136672529364372</v>
      </c>
      <c r="AJ80" s="134">
        <v>0.20256916787333315</v>
      </c>
      <c r="AK80" s="134">
        <v>0.18330472308435108</v>
      </c>
      <c r="AL80" s="134">
        <v>0.17084611229077185</v>
      </c>
      <c r="AM80" s="134">
        <v>0.16310113583961278</v>
      </c>
      <c r="AN80" s="134">
        <v>0.15424538800780288</v>
      </c>
      <c r="AO80" s="134">
        <v>0.14597899229187186</v>
      </c>
      <c r="AP80" s="134">
        <v>0.14017589306194489</v>
      </c>
      <c r="AQ80" s="134">
        <v>0.13279818684607494</v>
      </c>
      <c r="AR80" s="134">
        <v>0.1246973693395959</v>
      </c>
      <c r="AS80" s="134">
        <v>0.1158245374975258</v>
      </c>
      <c r="AT80" s="134">
        <v>1.7847178104486699E-2</v>
      </c>
      <c r="AU80" s="134">
        <v>0</v>
      </c>
      <c r="AV80" s="134">
        <v>4.1154434236044191</v>
      </c>
      <c r="AW80" s="134">
        <v>0</v>
      </c>
      <c r="AX80" s="134">
        <v>0</v>
      </c>
      <c r="AY80" s="134">
        <v>-1.0495613813036757E-4</v>
      </c>
      <c r="AZ80" s="134">
        <v>0</v>
      </c>
      <c r="BA80" s="134">
        <v>0.95377688711701303</v>
      </c>
      <c r="BB80" s="134">
        <v>0.12537677282131357</v>
      </c>
      <c r="BC80" s="134">
        <v>1.3587222078859711</v>
      </c>
      <c r="BD80" s="134">
        <v>0.3393714896916723</v>
      </c>
      <c r="BE80" s="134">
        <v>0.24868189830841508</v>
      </c>
      <c r="BF80" s="134">
        <v>0.27177975125847742</v>
      </c>
      <c r="BG80" s="134">
        <v>0.20382364285504789</v>
      </c>
      <c r="BH80" s="134">
        <v>0</v>
      </c>
      <c r="BI80" s="134">
        <v>0</v>
      </c>
      <c r="BJ80" s="134">
        <v>-0.18354561783072215</v>
      </c>
      <c r="BK80" s="134">
        <v>0</v>
      </c>
      <c r="BL80" s="134">
        <v>0</v>
      </c>
      <c r="BM80" s="134">
        <v>0</v>
      </c>
      <c r="BN80" s="134">
        <v>0</v>
      </c>
      <c r="BO80" s="134">
        <v>0</v>
      </c>
      <c r="BP80" s="134">
        <v>0</v>
      </c>
      <c r="BQ80" s="134">
        <v>0</v>
      </c>
      <c r="BR80" s="134">
        <v>0</v>
      </c>
      <c r="BS80" s="134">
        <v>0</v>
      </c>
      <c r="BT80" s="134">
        <v>0</v>
      </c>
      <c r="BU80" s="134">
        <v>0</v>
      </c>
      <c r="BV80" s="134">
        <v>0</v>
      </c>
      <c r="BW80" s="134">
        <v>0</v>
      </c>
      <c r="BX80" s="134">
        <v>0</v>
      </c>
      <c r="BY80" s="134">
        <v>0</v>
      </c>
      <c r="BZ80" s="135">
        <v>0</v>
      </c>
    </row>
    <row r="81" spans="1:78" s="88" customFormat="1" ht="25.5" customHeight="1" x14ac:dyDescent="0.35">
      <c r="A81" s="146"/>
      <c r="B81" s="57" t="s">
        <v>186</v>
      </c>
      <c r="C81" s="147"/>
      <c r="D81" s="47">
        <v>15031.80625613041</v>
      </c>
      <c r="E81" s="47">
        <v>18589.780257621238</v>
      </c>
      <c r="F81" s="47">
        <v>18521.670266224552</v>
      </c>
      <c r="G81" s="47">
        <v>18152.160806926298</v>
      </c>
      <c r="H81" s="47">
        <v>20088.655146241748</v>
      </c>
      <c r="I81" s="47">
        <v>20732.172436893456</v>
      </c>
      <c r="J81" s="47">
        <v>20877.274797183993</v>
      </c>
      <c r="K81" s="47">
        <v>22540.533155874728</v>
      </c>
      <c r="L81" s="47">
        <v>22070.403747565641</v>
      </c>
      <c r="M81" s="47">
        <v>22594.266501924161</v>
      </c>
      <c r="N81" s="47">
        <v>26988.413254849507</v>
      </c>
      <c r="O81" s="47">
        <v>28184.883954773661</v>
      </c>
      <c r="P81" s="47">
        <v>28416.194113702364</v>
      </c>
      <c r="Q81" s="47">
        <v>30735.487609804146</v>
      </c>
      <c r="R81" s="47">
        <v>31581.381056860802</v>
      </c>
      <c r="S81" s="47">
        <v>35714.71225704973</v>
      </c>
      <c r="T81" s="47">
        <v>35391.845742373531</v>
      </c>
      <c r="U81" s="47">
        <v>39780.046366439979</v>
      </c>
      <c r="V81" s="47">
        <v>40068.190238701827</v>
      </c>
      <c r="W81" s="47">
        <v>44268.121754892025</v>
      </c>
      <c r="X81" s="47">
        <v>47896.953487214072</v>
      </c>
      <c r="Y81" s="47">
        <v>47990.258396457735</v>
      </c>
      <c r="Z81" s="47">
        <v>46816.305823285809</v>
      </c>
      <c r="AA81" s="47">
        <v>50636.284836852268</v>
      </c>
      <c r="AB81" s="47">
        <v>54020.277666964452</v>
      </c>
      <c r="AC81" s="47">
        <v>55792.491115609613</v>
      </c>
      <c r="AD81" s="47">
        <v>58214.368671652621</v>
      </c>
      <c r="AE81" s="47">
        <v>63275.207914112965</v>
      </c>
      <c r="AF81" s="47">
        <v>66113.544363903711</v>
      </c>
      <c r="AG81" s="47">
        <v>69887.633093783399</v>
      </c>
      <c r="AH81" s="47">
        <v>74637.143844435021</v>
      </c>
      <c r="AI81" s="47">
        <v>75535.95804737111</v>
      </c>
      <c r="AJ81" s="47">
        <v>76497.07266373426</v>
      </c>
      <c r="AK81" s="47">
        <v>84620.517407575215</v>
      </c>
      <c r="AL81" s="47">
        <v>90058.851504987833</v>
      </c>
      <c r="AM81" s="47">
        <v>96044.985292555823</v>
      </c>
      <c r="AN81" s="47">
        <v>98334.159856829152</v>
      </c>
      <c r="AO81" s="47">
        <v>101620.98847977402</v>
      </c>
      <c r="AP81" s="47">
        <v>104939.54707335022</v>
      </c>
      <c r="AQ81" s="47">
        <v>103362.90212604521</v>
      </c>
      <c r="AR81" s="47">
        <v>98339.983527738703</v>
      </c>
      <c r="AS81" s="47">
        <v>97127.077927865874</v>
      </c>
      <c r="AT81" s="47">
        <v>100798.71976534638</v>
      </c>
      <c r="AU81" s="47">
        <v>111925.52881688818</v>
      </c>
      <c r="AV81" s="47">
        <v>123936.6890397621</v>
      </c>
      <c r="AW81" s="47">
        <v>132652.19031134766</v>
      </c>
      <c r="AX81" s="47">
        <v>134963.31826966177</v>
      </c>
      <c r="AY81" s="47">
        <v>136922.70360428351</v>
      </c>
      <c r="AZ81" s="47">
        <v>137372.4132358483</v>
      </c>
      <c r="BA81" s="47">
        <v>138033.09199886321</v>
      </c>
      <c r="BB81" s="47">
        <v>139321.75703572322</v>
      </c>
      <c r="BC81" s="47">
        <v>143766.17073632203</v>
      </c>
      <c r="BD81" s="47">
        <v>144153.56647279017</v>
      </c>
      <c r="BE81" s="47">
        <v>149894.70045023851</v>
      </c>
      <c r="BF81" s="47">
        <v>151402.67822824226</v>
      </c>
      <c r="BG81" s="47">
        <v>142100.60614130227</v>
      </c>
      <c r="BH81" s="47">
        <v>145181.4175097555</v>
      </c>
      <c r="BI81" s="47">
        <v>147486.98345153953</v>
      </c>
      <c r="BJ81" s="47">
        <v>147220.28015351662</v>
      </c>
      <c r="BK81" s="47">
        <v>152122.958948657</v>
      </c>
      <c r="BL81" s="47">
        <v>159441.91731572599</v>
      </c>
      <c r="BM81" s="47">
        <v>171336.01117976292</v>
      </c>
      <c r="BN81" s="47">
        <v>174352.50470735115</v>
      </c>
      <c r="BO81" s="47">
        <v>178152.12986056751</v>
      </c>
      <c r="BP81" s="47">
        <v>182861.93364532752</v>
      </c>
      <c r="BQ81" s="47">
        <v>177178.31776344791</v>
      </c>
      <c r="BR81" s="47">
        <v>179067.80036650176</v>
      </c>
      <c r="BS81" s="47">
        <v>181585.4288733966</v>
      </c>
      <c r="BT81" s="47">
        <v>179828.88913674728</v>
      </c>
      <c r="BU81" s="47">
        <v>179939.79774777364</v>
      </c>
      <c r="BV81" s="47">
        <v>181801.78314448267</v>
      </c>
      <c r="BW81" s="47">
        <v>182836.35476547942</v>
      </c>
      <c r="BX81" s="47">
        <v>182132.78896250244</v>
      </c>
      <c r="BY81" s="47">
        <v>185175.10689876036</v>
      </c>
      <c r="BZ81" s="48">
        <v>188819.8240045624</v>
      </c>
    </row>
    <row r="82" spans="1:78" ht="26.25" customHeight="1" x14ac:dyDescent="0.35">
      <c r="A82" s="132"/>
      <c r="B82" s="142" t="s">
        <v>187</v>
      </c>
      <c r="C82" s="138"/>
      <c r="D82" s="53">
        <v>7999.1025016709245</v>
      </c>
      <c r="E82" s="53">
        <v>11036.321534676776</v>
      </c>
      <c r="F82" s="53">
        <v>10797.481486894871</v>
      </c>
      <c r="G82" s="53">
        <v>10666.267360930216</v>
      </c>
      <c r="H82" s="53">
        <v>11648.41394251247</v>
      </c>
      <c r="I82" s="53">
        <v>11974.244812639452</v>
      </c>
      <c r="J82" s="53">
        <v>11948.707203393078</v>
      </c>
      <c r="K82" s="53">
        <v>13957.764084105807</v>
      </c>
      <c r="L82" s="53">
        <v>13584.729549760785</v>
      </c>
      <c r="M82" s="53">
        <v>14245.286281823937</v>
      </c>
      <c r="N82" s="53">
        <v>17988.081499619195</v>
      </c>
      <c r="O82" s="53">
        <v>18596.51333212628</v>
      </c>
      <c r="P82" s="53">
        <v>18557.013798817286</v>
      </c>
      <c r="Q82" s="53">
        <v>20874.246559024803</v>
      </c>
      <c r="R82" s="53">
        <v>21436.116647599461</v>
      </c>
      <c r="S82" s="53">
        <v>24818.570275738879</v>
      </c>
      <c r="T82" s="53">
        <v>24684.644461769625</v>
      </c>
      <c r="U82" s="53">
        <v>28630.876464650544</v>
      </c>
      <c r="V82" s="53">
        <v>28588.445768928432</v>
      </c>
      <c r="W82" s="53">
        <v>31376.157991745244</v>
      </c>
      <c r="X82" s="53">
        <v>32749.666513387343</v>
      </c>
      <c r="Y82" s="53">
        <v>32521.213105727253</v>
      </c>
      <c r="Z82" s="53">
        <v>32463.081744533887</v>
      </c>
      <c r="AA82" s="53">
        <v>35322.573653509928</v>
      </c>
      <c r="AB82" s="53">
        <v>36842.586007914193</v>
      </c>
      <c r="AC82" s="53">
        <v>39045.619350613233</v>
      </c>
      <c r="AD82" s="53">
        <v>41484.877803156116</v>
      </c>
      <c r="AE82" s="53">
        <v>44615.701792418957</v>
      </c>
      <c r="AF82" s="53">
        <v>46406.535316809655</v>
      </c>
      <c r="AG82" s="53">
        <v>47485.310807438764</v>
      </c>
      <c r="AH82" s="53">
        <v>49184.434235040026</v>
      </c>
      <c r="AI82" s="53">
        <v>48019.90999717042</v>
      </c>
      <c r="AJ82" s="53">
        <v>49052.12400052762</v>
      </c>
      <c r="AK82" s="53">
        <v>51517.792422856881</v>
      </c>
      <c r="AL82" s="53">
        <v>51851.795080249256</v>
      </c>
      <c r="AM82" s="53">
        <v>53817.938122544234</v>
      </c>
      <c r="AN82" s="53">
        <v>53633.692166779867</v>
      </c>
      <c r="AO82" s="53">
        <v>54615.606982799</v>
      </c>
      <c r="AP82" s="53">
        <v>56672.174386460807</v>
      </c>
      <c r="AQ82" s="53">
        <v>56232.254582169793</v>
      </c>
      <c r="AR82" s="53">
        <v>54106.616684085391</v>
      </c>
      <c r="AS82" s="53">
        <v>53476.320230416837</v>
      </c>
      <c r="AT82" s="53">
        <v>54448.431529968351</v>
      </c>
      <c r="AU82" s="53">
        <v>59508.893089041376</v>
      </c>
      <c r="AV82" s="53">
        <v>61460.412507196859</v>
      </c>
      <c r="AW82" s="53">
        <v>63622.787686639873</v>
      </c>
      <c r="AX82" s="53">
        <v>63335.935131937003</v>
      </c>
      <c r="AY82" s="53">
        <v>62822.072194452114</v>
      </c>
      <c r="AZ82" s="53">
        <v>62801.632869276735</v>
      </c>
      <c r="BA82" s="53">
        <v>63761.251190602081</v>
      </c>
      <c r="BB82" s="53">
        <v>65630.671635042148</v>
      </c>
      <c r="BC82" s="53">
        <v>68051.238187236973</v>
      </c>
      <c r="BD82" s="53">
        <v>67966.991801546959</v>
      </c>
      <c r="BE82" s="53">
        <v>71773.44204042801</v>
      </c>
      <c r="BF82" s="53">
        <v>73691.47181126356</v>
      </c>
      <c r="BG82" s="53">
        <v>75327.166284808685</v>
      </c>
      <c r="BH82" s="53">
        <v>76331.279287522353</v>
      </c>
      <c r="BI82" s="53">
        <v>77581.248061676</v>
      </c>
      <c r="BJ82" s="53">
        <v>77959.878343347838</v>
      </c>
      <c r="BK82" s="53">
        <v>81232.021787524645</v>
      </c>
      <c r="BL82" s="53">
        <v>85349.69778267933</v>
      </c>
      <c r="BM82" s="53">
        <v>90081.890070049732</v>
      </c>
      <c r="BN82" s="53">
        <v>91342.423128509734</v>
      </c>
      <c r="BO82" s="53">
        <v>94704.00262032407</v>
      </c>
      <c r="BP82" s="53">
        <v>98144.693272359436</v>
      </c>
      <c r="BQ82" s="53">
        <v>98946.040688088091</v>
      </c>
      <c r="BR82" s="53">
        <v>100576.06224560499</v>
      </c>
      <c r="BS82" s="53">
        <v>103152.49078323042</v>
      </c>
      <c r="BT82" s="53">
        <v>103350.16516372352</v>
      </c>
      <c r="BU82" s="53">
        <v>103715.32067650414</v>
      </c>
      <c r="BV82" s="53">
        <v>105009.0653535333</v>
      </c>
      <c r="BW82" s="53">
        <v>105681.81168242381</v>
      </c>
      <c r="BX82" s="53">
        <v>105810.4603487953</v>
      </c>
      <c r="BY82" s="53">
        <v>108188.66584802858</v>
      </c>
      <c r="BZ82" s="54">
        <v>111057.38431039991</v>
      </c>
    </row>
    <row r="83" spans="1:78" s="51" customFormat="1" x14ac:dyDescent="0.35">
      <c r="A83" s="132"/>
      <c r="B83" s="142" t="s">
        <v>188</v>
      </c>
      <c r="C83" s="138"/>
      <c r="D83" s="53">
        <v>1993.3967557991737</v>
      </c>
      <c r="E83" s="53">
        <v>2338.4936021631265</v>
      </c>
      <c r="F83" s="53">
        <v>2563.6054668238739</v>
      </c>
      <c r="G83" s="53">
        <v>2674.3410875801706</v>
      </c>
      <c r="H83" s="53">
        <v>3073.4191180911653</v>
      </c>
      <c r="I83" s="53">
        <v>3053.8512846311769</v>
      </c>
      <c r="J83" s="53">
        <v>3119.6499756516591</v>
      </c>
      <c r="K83" s="53">
        <v>2729.3588380402271</v>
      </c>
      <c r="L83" s="53">
        <v>2729.5472824018275</v>
      </c>
      <c r="M83" s="53">
        <v>2570.9012212255061</v>
      </c>
      <c r="N83" s="53">
        <v>2763.8483814989627</v>
      </c>
      <c r="O83" s="53">
        <v>3308.1339653670207</v>
      </c>
      <c r="P83" s="53">
        <v>3670.1013407753444</v>
      </c>
      <c r="Q83" s="53">
        <v>3386.0291868118543</v>
      </c>
      <c r="R83" s="53">
        <v>3833.9773576137973</v>
      </c>
      <c r="S83" s="53">
        <v>4106.832986714594</v>
      </c>
      <c r="T83" s="53">
        <v>4027.8268968309517</v>
      </c>
      <c r="U83" s="53">
        <v>4211.9847577969304</v>
      </c>
      <c r="V83" s="53">
        <v>4852.5489908462423</v>
      </c>
      <c r="W83" s="53">
        <v>6120.6676802630691</v>
      </c>
      <c r="X83" s="53">
        <v>6475.948348359535</v>
      </c>
      <c r="Y83" s="53">
        <v>6659.300913066435</v>
      </c>
      <c r="Z83" s="53">
        <v>7258.3619477983048</v>
      </c>
      <c r="AA83" s="53">
        <v>8213.5219222101132</v>
      </c>
      <c r="AB83" s="53">
        <v>9323.4254266053558</v>
      </c>
      <c r="AC83" s="53">
        <v>9874.4112567392749</v>
      </c>
      <c r="AD83" s="53">
        <v>10190.86965176842</v>
      </c>
      <c r="AE83" s="53">
        <v>11188.520684750501</v>
      </c>
      <c r="AF83" s="53">
        <v>12384.322537699636</v>
      </c>
      <c r="AG83" s="53">
        <v>13119.433185475307</v>
      </c>
      <c r="AH83" s="53">
        <v>12658.173705614507</v>
      </c>
      <c r="AI83" s="53">
        <v>11826.969539388543</v>
      </c>
      <c r="AJ83" s="53">
        <v>12930.665215914432</v>
      </c>
      <c r="AK83" s="53">
        <v>17894.359821430258</v>
      </c>
      <c r="AL83" s="53">
        <v>22543.144516767345</v>
      </c>
      <c r="AM83" s="53">
        <v>25685.710542475023</v>
      </c>
      <c r="AN83" s="53">
        <v>27720.466981468977</v>
      </c>
      <c r="AO83" s="53">
        <v>29760.250561902947</v>
      </c>
      <c r="AP83" s="53">
        <v>30782.626116403098</v>
      </c>
      <c r="AQ83" s="53">
        <v>29662.002211219573</v>
      </c>
      <c r="AR83" s="53">
        <v>27541.478820039963</v>
      </c>
      <c r="AS83" s="53">
        <v>27412.333207511136</v>
      </c>
      <c r="AT83" s="53">
        <v>29979.398870913661</v>
      </c>
      <c r="AU83" s="53">
        <v>34260.596373550572</v>
      </c>
      <c r="AV83" s="53">
        <v>42037.922281675856</v>
      </c>
      <c r="AW83" s="53">
        <v>46390.934792546599</v>
      </c>
      <c r="AX83" s="53">
        <v>48250.661259797816</v>
      </c>
      <c r="AY83" s="53">
        <v>49216.232495173746</v>
      </c>
      <c r="AZ83" s="53">
        <v>48320.378307996296</v>
      </c>
      <c r="BA83" s="53">
        <v>46786.781783420411</v>
      </c>
      <c r="BB83" s="53">
        <v>45504.426446892438</v>
      </c>
      <c r="BC83" s="53">
        <v>44598.752532973762</v>
      </c>
      <c r="BD83" s="53">
        <v>42185.854328562622</v>
      </c>
      <c r="BE83" s="53">
        <v>43430.858123724953</v>
      </c>
      <c r="BF83" s="53">
        <v>44328.394480418276</v>
      </c>
      <c r="BG83" s="53">
        <v>44800.647930467981</v>
      </c>
      <c r="BH83" s="53">
        <v>45776.382055990638</v>
      </c>
      <c r="BI83" s="53">
        <v>45488.980311575411</v>
      </c>
      <c r="BJ83" s="53">
        <v>45904.942582315402</v>
      </c>
      <c r="BK83" s="53">
        <v>46629.116149193906</v>
      </c>
      <c r="BL83" s="53">
        <v>48114.085987309598</v>
      </c>
      <c r="BM83" s="53">
        <v>54057.157218850458</v>
      </c>
      <c r="BN83" s="53">
        <v>55439.42225075826</v>
      </c>
      <c r="BO83" s="53">
        <v>55969.399955535308</v>
      </c>
      <c r="BP83" s="53">
        <v>56439.757141477159</v>
      </c>
      <c r="BQ83" s="53">
        <v>49840.84576652183</v>
      </c>
      <c r="BR83" s="53">
        <v>48777.303065314802</v>
      </c>
      <c r="BS83" s="53">
        <v>47993.296207670835</v>
      </c>
      <c r="BT83" s="53">
        <v>46463.175733852913</v>
      </c>
      <c r="BU83" s="53">
        <v>45794.816083534482</v>
      </c>
      <c r="BV83" s="53">
        <v>44798.088951473452</v>
      </c>
      <c r="BW83" s="53">
        <v>43786.607619963092</v>
      </c>
      <c r="BX83" s="53">
        <v>42896.699082375162</v>
      </c>
      <c r="BY83" s="53">
        <v>42838.791606225182</v>
      </c>
      <c r="BZ83" s="54">
        <v>42817.000564089736</v>
      </c>
    </row>
    <row r="84" spans="1:78" x14ac:dyDescent="0.35">
      <c r="A84" s="132"/>
      <c r="B84" s="142" t="s">
        <v>189</v>
      </c>
      <c r="C84" s="138"/>
      <c r="D84" s="53">
        <v>5039.3069986603114</v>
      </c>
      <c r="E84" s="53">
        <v>5214.965120781334</v>
      </c>
      <c r="F84" s="53">
        <v>5160.5833125058098</v>
      </c>
      <c r="G84" s="53">
        <v>4811.55235841591</v>
      </c>
      <c r="H84" s="53">
        <v>5366.822085638114</v>
      </c>
      <c r="I84" s="53">
        <v>5704.0763396228213</v>
      </c>
      <c r="J84" s="53">
        <v>5808.917618139254</v>
      </c>
      <c r="K84" s="53">
        <v>5853.4102337286904</v>
      </c>
      <c r="L84" s="53">
        <v>5756.1269154030297</v>
      </c>
      <c r="M84" s="53">
        <v>5778.0789988747165</v>
      </c>
      <c r="N84" s="53">
        <v>6236.4833737313456</v>
      </c>
      <c r="O84" s="53">
        <v>6280.2366572803576</v>
      </c>
      <c r="P84" s="53">
        <v>6189.0789741097324</v>
      </c>
      <c r="Q84" s="53">
        <v>6475.2118639674964</v>
      </c>
      <c r="R84" s="53">
        <v>6311.2870516475377</v>
      </c>
      <c r="S84" s="53">
        <v>6789.308994596252</v>
      </c>
      <c r="T84" s="53">
        <v>6679.3743837729571</v>
      </c>
      <c r="U84" s="53">
        <v>6937.1851439925049</v>
      </c>
      <c r="V84" s="53">
        <v>6627.195478927154</v>
      </c>
      <c r="W84" s="53">
        <v>6771.2960828837222</v>
      </c>
      <c r="X84" s="53">
        <v>8671.3386254671968</v>
      </c>
      <c r="Y84" s="53">
        <v>8809.7443776640521</v>
      </c>
      <c r="Z84" s="53">
        <v>7094.8621309536102</v>
      </c>
      <c r="AA84" s="53">
        <v>7100.1892611322219</v>
      </c>
      <c r="AB84" s="53">
        <v>7854.2662324448993</v>
      </c>
      <c r="AC84" s="53">
        <v>6872.4605082571097</v>
      </c>
      <c r="AD84" s="53">
        <v>6538.6212167280892</v>
      </c>
      <c r="AE84" s="53">
        <v>7470.9854369435097</v>
      </c>
      <c r="AF84" s="53">
        <v>7322.6865093944243</v>
      </c>
      <c r="AG84" s="53">
        <v>9282.8891008693281</v>
      </c>
      <c r="AH84" s="53">
        <v>12794.535903780488</v>
      </c>
      <c r="AI84" s="53">
        <v>15689.078510812136</v>
      </c>
      <c r="AJ84" s="53">
        <v>14514.283447292195</v>
      </c>
      <c r="AK84" s="53">
        <v>15208.365163288083</v>
      </c>
      <c r="AL84" s="53">
        <v>15663.911907971225</v>
      </c>
      <c r="AM84" s="53">
        <v>16541.336627536573</v>
      </c>
      <c r="AN84" s="53">
        <v>16980.000708580312</v>
      </c>
      <c r="AO84" s="53">
        <v>17245.130935072091</v>
      </c>
      <c r="AP84" s="53">
        <v>17484.746570486321</v>
      </c>
      <c r="AQ84" s="53">
        <v>17468.645332655869</v>
      </c>
      <c r="AR84" s="53">
        <v>16691.888023613348</v>
      </c>
      <c r="AS84" s="53">
        <v>16238.424489937914</v>
      </c>
      <c r="AT84" s="53">
        <v>16370.889364464367</v>
      </c>
      <c r="AU84" s="53">
        <v>18156.03935429623</v>
      </c>
      <c r="AV84" s="53">
        <v>20438.354250889417</v>
      </c>
      <c r="AW84" s="53">
        <v>22638.46783216119</v>
      </c>
      <c r="AX84" s="53">
        <v>23376.721877926961</v>
      </c>
      <c r="AY84" s="53">
        <v>24884.398914657635</v>
      </c>
      <c r="AZ84" s="53">
        <v>26250.402058575291</v>
      </c>
      <c r="BA84" s="53">
        <v>27485.05902484071</v>
      </c>
      <c r="BB84" s="53">
        <v>28186.658953788672</v>
      </c>
      <c r="BC84" s="53">
        <v>31116.18001611127</v>
      </c>
      <c r="BD84" s="53">
        <v>34000.720342680645</v>
      </c>
      <c r="BE84" s="53">
        <v>34690.400286085525</v>
      </c>
      <c r="BF84" s="53">
        <v>33382.811936560414</v>
      </c>
      <c r="BG84" s="53">
        <v>21972.791926025606</v>
      </c>
      <c r="BH84" s="53">
        <v>23073.756166242489</v>
      </c>
      <c r="BI84" s="53">
        <v>24416.755078288126</v>
      </c>
      <c r="BJ84" s="53">
        <v>23355.459227853389</v>
      </c>
      <c r="BK84" s="53">
        <v>24261.821011938497</v>
      </c>
      <c r="BL84" s="53">
        <v>25978.133545737048</v>
      </c>
      <c r="BM84" s="53">
        <v>27196.96389086272</v>
      </c>
      <c r="BN84" s="53">
        <v>27570.659328083195</v>
      </c>
      <c r="BO84" s="53">
        <v>27478.727284708046</v>
      </c>
      <c r="BP84" s="53">
        <v>28277.483231490889</v>
      </c>
      <c r="BQ84" s="53">
        <v>28391.431308838</v>
      </c>
      <c r="BR84" s="53">
        <v>29714.435055581944</v>
      </c>
      <c r="BS84" s="53">
        <v>30439.641882495398</v>
      </c>
      <c r="BT84" s="53">
        <v>30015.548239170796</v>
      </c>
      <c r="BU84" s="53">
        <v>30429.660987735002</v>
      </c>
      <c r="BV84" s="53">
        <v>31994.628839475907</v>
      </c>
      <c r="BW84" s="53">
        <v>33367.93546309253</v>
      </c>
      <c r="BX84" s="53">
        <v>33425.62953133195</v>
      </c>
      <c r="BY84" s="53">
        <v>34147.64944450662</v>
      </c>
      <c r="BZ84" s="54">
        <v>34945.439130072766</v>
      </c>
    </row>
    <row r="85" spans="1:78" ht="16" thickBot="1" x14ac:dyDescent="0.4">
      <c r="A85" s="132"/>
      <c r="B85" s="51"/>
      <c r="C85" s="13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103"/>
      <c r="BM85" s="53"/>
      <c r="BN85" s="53"/>
      <c r="BO85" s="53"/>
      <c r="BP85" s="53"/>
      <c r="BQ85" s="53"/>
      <c r="BR85" s="53"/>
      <c r="BS85" s="53"/>
      <c r="BT85" s="53"/>
      <c r="BU85" s="53"/>
      <c r="BV85" s="53"/>
      <c r="BW85" s="53"/>
      <c r="BX85" s="53"/>
      <c r="BY85" s="53"/>
      <c r="BZ85" s="54"/>
    </row>
    <row r="86" spans="1:78" s="88" customFormat="1" ht="26.25" customHeight="1" x14ac:dyDescent="0.35">
      <c r="A86" s="146"/>
      <c r="B86" s="181" t="s">
        <v>190</v>
      </c>
      <c r="C86" s="182"/>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4">
        <v>105206.64505268654</v>
      </c>
      <c r="AV86" s="184">
        <v>116521.92805423315</v>
      </c>
      <c r="AW86" s="184">
        <v>124701.23156443762</v>
      </c>
      <c r="AX86" s="184">
        <v>126732.41706560769</v>
      </c>
      <c r="AY86" s="184">
        <v>128564.30511420935</v>
      </c>
      <c r="AZ86" s="184">
        <v>129108.8322628196</v>
      </c>
      <c r="BA86" s="184">
        <v>130010.40732503629</v>
      </c>
      <c r="BB86" s="184">
        <v>131558.51391951475</v>
      </c>
      <c r="BC86" s="184">
        <v>136054.93981565826</v>
      </c>
      <c r="BD86" s="184">
        <v>136659.58914608572</v>
      </c>
      <c r="BE86" s="184">
        <v>142471.90763646801</v>
      </c>
      <c r="BF86" s="184">
        <v>144137.51181829296</v>
      </c>
      <c r="BG86" s="184">
        <v>135273.48680602951</v>
      </c>
      <c r="BH86" s="184">
        <v>144550.40194277413</v>
      </c>
      <c r="BI86" s="184">
        <v>146781.39837508061</v>
      </c>
      <c r="BJ86" s="184">
        <v>146586.20773492672</v>
      </c>
      <c r="BK86" s="184">
        <v>151544.60560320196</v>
      </c>
      <c r="BL86" s="185">
        <v>158435.11946160553</v>
      </c>
      <c r="BM86" s="184">
        <v>170269.02217211929</v>
      </c>
      <c r="BN86" s="184">
        <v>173248.4511578446</v>
      </c>
      <c r="BO86" s="184">
        <v>177058.39570920964</v>
      </c>
      <c r="BP86" s="184">
        <v>181752.68556889918</v>
      </c>
      <c r="BQ86" s="184">
        <v>176112.11869775061</v>
      </c>
      <c r="BR86" s="184">
        <v>177744.6966508466</v>
      </c>
      <c r="BS86" s="184">
        <v>180541.98394353004</v>
      </c>
      <c r="BT86" s="184">
        <v>178906.45427867619</v>
      </c>
      <c r="BU86" s="184">
        <v>179020.10086023703</v>
      </c>
      <c r="BV86" s="184">
        <v>180903.00625476136</v>
      </c>
      <c r="BW86" s="184">
        <v>181961.77684524606</v>
      </c>
      <c r="BX86" s="184">
        <v>181281.88972579839</v>
      </c>
      <c r="BY86" s="184">
        <v>184320.64055014501</v>
      </c>
      <c r="BZ86" s="186">
        <v>187961.82973013268</v>
      </c>
    </row>
    <row r="87" spans="1:78" s="88" customFormat="1" ht="15" customHeight="1" x14ac:dyDescent="0.35">
      <c r="A87" s="146"/>
      <c r="B87" s="61" t="s">
        <v>191</v>
      </c>
      <c r="C87" s="152"/>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5"/>
      <c r="AV87" s="185"/>
      <c r="AW87" s="185"/>
      <c r="AX87" s="185"/>
      <c r="AY87" s="185"/>
      <c r="AZ87" s="185"/>
      <c r="BA87" s="185"/>
      <c r="BB87" s="185"/>
      <c r="BC87" s="185"/>
      <c r="BD87" s="185"/>
      <c r="BE87" s="185"/>
      <c r="BF87" s="185"/>
      <c r="BG87" s="185"/>
      <c r="BH87" s="185"/>
      <c r="BI87" s="185"/>
      <c r="BJ87" s="185"/>
      <c r="BK87" s="185"/>
      <c r="BL87" s="185">
        <f>SUM(BL88:BL89)</f>
        <v>152586.69086828237</v>
      </c>
      <c r="BM87" s="185">
        <f t="shared" ref="BM87:BW87" si="12">SUM(BM88:BM89)</f>
        <v>163882.84276859841</v>
      </c>
      <c r="BN87" s="185">
        <f t="shared" si="12"/>
        <v>166681.65759970387</v>
      </c>
      <c r="BO87" s="185">
        <f t="shared" si="12"/>
        <v>170746.15457618958</v>
      </c>
      <c r="BP87" s="185">
        <f t="shared" si="12"/>
        <v>175599.02199368743</v>
      </c>
      <c r="BQ87" s="185">
        <f t="shared" si="12"/>
        <v>175448.042603145</v>
      </c>
      <c r="BR87" s="185">
        <f t="shared" si="12"/>
        <v>177093.55617064622</v>
      </c>
      <c r="BS87" s="185">
        <f t="shared" si="12"/>
        <v>179884.83609896028</v>
      </c>
      <c r="BT87" s="185">
        <f t="shared" si="12"/>
        <v>178257.50707821824</v>
      </c>
      <c r="BU87" s="185">
        <f t="shared" si="12"/>
        <v>178355.16225215356</v>
      </c>
      <c r="BV87" s="185">
        <f t="shared" si="12"/>
        <v>180435.00625476136</v>
      </c>
      <c r="BW87" s="185">
        <f t="shared" si="12"/>
        <v>181718.59572465572</v>
      </c>
      <c r="BX87" s="185">
        <f>SUM(BX88:BX89)</f>
        <v>181281.88972579839</v>
      </c>
      <c r="BY87" s="185">
        <f>SUM(BY88:BY89)</f>
        <v>184320.64055014501</v>
      </c>
      <c r="BZ87" s="188">
        <f>SUM(BZ88:BZ89)</f>
        <v>187961.82973013268</v>
      </c>
    </row>
    <row r="88" spans="1:78" x14ac:dyDescent="0.35">
      <c r="A88" s="132"/>
      <c r="B88" s="61" t="s">
        <v>192</v>
      </c>
      <c r="C88" s="147"/>
      <c r="D88" s="101"/>
      <c r="E88" s="101"/>
      <c r="F88" s="101"/>
      <c r="G88" s="101"/>
      <c r="H88" s="101"/>
      <c r="I88" s="101"/>
      <c r="J88" s="101"/>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34">
        <v>0</v>
      </c>
      <c r="AV88" s="134">
        <v>0</v>
      </c>
      <c r="AW88" s="134">
        <v>0</v>
      </c>
      <c r="AX88" s="134">
        <v>0</v>
      </c>
      <c r="AY88" s="134">
        <v>0</v>
      </c>
      <c r="AZ88" s="134">
        <v>0</v>
      </c>
      <c r="BA88" s="134">
        <v>0</v>
      </c>
      <c r="BB88" s="134">
        <v>0</v>
      </c>
      <c r="BC88" s="134">
        <v>0</v>
      </c>
      <c r="BD88" s="134">
        <v>0</v>
      </c>
      <c r="BE88" s="134">
        <v>0</v>
      </c>
      <c r="BF88" s="134">
        <v>0</v>
      </c>
      <c r="BG88" s="134">
        <v>0</v>
      </c>
      <c r="BH88" s="134">
        <v>0</v>
      </c>
      <c r="BI88" s="134">
        <v>0</v>
      </c>
      <c r="BJ88" s="134">
        <v>0</v>
      </c>
      <c r="BK88" s="134">
        <v>0</v>
      </c>
      <c r="BL88" s="134">
        <v>74996.374277360475</v>
      </c>
      <c r="BM88" s="134">
        <v>77916.106303903405</v>
      </c>
      <c r="BN88" s="134">
        <v>78783.173639276574</v>
      </c>
      <c r="BO88" s="134">
        <v>78373.770916271402</v>
      </c>
      <c r="BP88" s="134">
        <v>78373.720060077991</v>
      </c>
      <c r="BQ88" s="134">
        <v>77611.943795039653</v>
      </c>
      <c r="BR88" s="134">
        <v>79213.667427338238</v>
      </c>
      <c r="BS88" s="134">
        <v>80526.479483834453</v>
      </c>
      <c r="BT88" s="134">
        <v>78848.67084688168</v>
      </c>
      <c r="BU88" s="134">
        <v>78603.978570853724</v>
      </c>
      <c r="BV88" s="134">
        <v>79131.167925947622</v>
      </c>
      <c r="BW88" s="134">
        <v>79380.769599872787</v>
      </c>
      <c r="BX88" s="134">
        <v>78689.893327791069</v>
      </c>
      <c r="BY88" s="134">
        <v>79123.232057799934</v>
      </c>
      <c r="BZ88" s="135">
        <v>79751.298814539812</v>
      </c>
    </row>
    <row r="89" spans="1:78" x14ac:dyDescent="0.35">
      <c r="A89" s="132"/>
      <c r="B89" s="61" t="s">
        <v>193</v>
      </c>
      <c r="C89" s="147"/>
      <c r="D89" s="101"/>
      <c r="E89" s="101"/>
      <c r="F89" s="101"/>
      <c r="G89" s="101"/>
      <c r="H89" s="101"/>
      <c r="I89" s="101"/>
      <c r="J89" s="101"/>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34">
        <v>0</v>
      </c>
      <c r="AV89" s="134">
        <v>0</v>
      </c>
      <c r="AW89" s="134">
        <v>0</v>
      </c>
      <c r="AX89" s="134">
        <v>0</v>
      </c>
      <c r="AY89" s="134">
        <v>0</v>
      </c>
      <c r="AZ89" s="134">
        <v>0</v>
      </c>
      <c r="BA89" s="134">
        <v>0</v>
      </c>
      <c r="BB89" s="134">
        <v>0</v>
      </c>
      <c r="BC89" s="134">
        <v>0</v>
      </c>
      <c r="BD89" s="134">
        <v>0</v>
      </c>
      <c r="BE89" s="134">
        <v>0</v>
      </c>
      <c r="BF89" s="134">
        <v>0</v>
      </c>
      <c r="BG89" s="134">
        <v>0</v>
      </c>
      <c r="BH89" s="134">
        <v>0</v>
      </c>
      <c r="BI89" s="134">
        <v>0</v>
      </c>
      <c r="BJ89" s="134">
        <v>0</v>
      </c>
      <c r="BK89" s="134">
        <v>0</v>
      </c>
      <c r="BL89" s="134">
        <v>77590.316590921895</v>
      </c>
      <c r="BM89" s="134">
        <v>85966.736464694986</v>
      </c>
      <c r="BN89" s="134">
        <v>87898.483960427315</v>
      </c>
      <c r="BO89" s="134">
        <v>92372.383659918196</v>
      </c>
      <c r="BP89" s="134">
        <v>97225.301933609429</v>
      </c>
      <c r="BQ89" s="134">
        <v>97836.098808105366</v>
      </c>
      <c r="BR89" s="134">
        <v>97879.88874330798</v>
      </c>
      <c r="BS89" s="134">
        <v>99358.356615125827</v>
      </c>
      <c r="BT89" s="134">
        <v>99408.836231336565</v>
      </c>
      <c r="BU89" s="134">
        <v>99751.183681299823</v>
      </c>
      <c r="BV89" s="134">
        <v>101303.83832881374</v>
      </c>
      <c r="BW89" s="134">
        <v>102337.82612478292</v>
      </c>
      <c r="BX89" s="134">
        <v>102591.99639800732</v>
      </c>
      <c r="BY89" s="134">
        <v>105197.40849234507</v>
      </c>
      <c r="BZ89" s="135">
        <v>108210.53091559287</v>
      </c>
    </row>
    <row r="90" spans="1:78" x14ac:dyDescent="0.35">
      <c r="A90" s="132"/>
      <c r="B90" s="61" t="s">
        <v>194</v>
      </c>
      <c r="C90" s="147"/>
      <c r="D90" s="101"/>
      <c r="E90" s="101"/>
      <c r="F90" s="101"/>
      <c r="G90" s="101"/>
      <c r="H90" s="101"/>
      <c r="I90" s="101"/>
      <c r="J90" s="101"/>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34"/>
      <c r="AV90" s="134"/>
      <c r="AW90" s="134"/>
      <c r="AX90" s="134"/>
      <c r="AY90" s="134"/>
      <c r="AZ90" s="134"/>
      <c r="BA90" s="134"/>
      <c r="BB90" s="134"/>
      <c r="BC90" s="134"/>
      <c r="BD90" s="134"/>
      <c r="BE90" s="134"/>
      <c r="BF90" s="134"/>
      <c r="BG90" s="134"/>
      <c r="BH90" s="134"/>
      <c r="BI90" s="134"/>
      <c r="BJ90" s="134"/>
      <c r="BK90" s="134"/>
      <c r="BL90" s="134">
        <v>5848.4285933231722</v>
      </c>
      <c r="BM90" s="134">
        <v>6386.1794035209023</v>
      </c>
      <c r="BN90" s="134">
        <v>6566.793558140711</v>
      </c>
      <c r="BO90" s="134">
        <v>6312.2411330200375</v>
      </c>
      <c r="BP90" s="134">
        <v>6153.6635752117654</v>
      </c>
      <c r="BQ90" s="134">
        <v>664.07609460559979</v>
      </c>
      <c r="BR90" s="134">
        <v>651.14048020039502</v>
      </c>
      <c r="BS90" s="134">
        <v>657.14784456974962</v>
      </c>
      <c r="BT90" s="134">
        <v>648.94720045793588</v>
      </c>
      <c r="BU90" s="134">
        <v>664.93860808347836</v>
      </c>
      <c r="BV90" s="134">
        <v>468</v>
      </c>
      <c r="BW90" s="134">
        <v>243.18112059034348</v>
      </c>
      <c r="BX90" s="134">
        <v>0</v>
      </c>
      <c r="BY90" s="134">
        <v>0</v>
      </c>
      <c r="BZ90" s="135">
        <v>0</v>
      </c>
    </row>
    <row r="91" spans="1:78" ht="25.5" customHeight="1" x14ac:dyDescent="0.35">
      <c r="A91" s="132"/>
      <c r="B91" s="51" t="s">
        <v>195</v>
      </c>
      <c r="C91" s="147"/>
      <c r="D91" s="101"/>
      <c r="E91" s="101"/>
      <c r="F91" s="101"/>
      <c r="G91" s="101"/>
      <c r="H91" s="101"/>
      <c r="I91" s="101"/>
      <c r="J91" s="101"/>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34">
        <v>0</v>
      </c>
      <c r="AV91" s="134">
        <v>0</v>
      </c>
      <c r="AW91" s="134">
        <v>0</v>
      </c>
      <c r="AX91" s="134">
        <v>5.4979204233784662</v>
      </c>
      <c r="AY91" s="134">
        <v>6.3723726208621008</v>
      </c>
      <c r="AZ91" s="134">
        <v>8.130506408101386</v>
      </c>
      <c r="BA91" s="134">
        <v>7.3447189082013384</v>
      </c>
      <c r="BB91" s="134">
        <v>12.095541975950759</v>
      </c>
      <c r="BC91" s="134">
        <v>15.331890483546848</v>
      </c>
      <c r="BD91" s="134">
        <v>16.882937417987261</v>
      </c>
      <c r="BE91" s="134">
        <v>20.227050646144718</v>
      </c>
      <c r="BF91" s="134">
        <v>27.05402022464876</v>
      </c>
      <c r="BG91" s="134">
        <v>25.97864354057819</v>
      </c>
      <c r="BH91" s="134">
        <v>26.977449167427054</v>
      </c>
      <c r="BI91" s="134">
        <v>63.09171795909598</v>
      </c>
      <c r="BJ91" s="134">
        <v>48.989494367143585</v>
      </c>
      <c r="BK91" s="134">
        <v>49.329472293432218</v>
      </c>
      <c r="BL91" s="134">
        <v>470.44280486875823</v>
      </c>
      <c r="BM91" s="134">
        <v>483.31984007762321</v>
      </c>
      <c r="BN91" s="134">
        <v>503.71594618597788</v>
      </c>
      <c r="BO91" s="134">
        <v>501.32731825590366</v>
      </c>
      <c r="BP91" s="134">
        <v>512.02311178203718</v>
      </c>
      <c r="BQ91" s="134">
        <v>539.75125695980512</v>
      </c>
      <c r="BR91" s="134">
        <v>678.55997049836594</v>
      </c>
      <c r="BS91" s="134">
        <v>334.51356441206872</v>
      </c>
      <c r="BT91" s="134">
        <v>315.3414651724903</v>
      </c>
      <c r="BU91" s="134">
        <v>333.49833251449314</v>
      </c>
      <c r="BV91" s="134">
        <v>317.49539406397218</v>
      </c>
      <c r="BW91" s="134">
        <v>298.47186348739763</v>
      </c>
      <c r="BX91" s="134">
        <v>267.96421238985374</v>
      </c>
      <c r="BY91" s="134">
        <v>263.99307041367922</v>
      </c>
      <c r="BZ91" s="135">
        <v>259.61735195415565</v>
      </c>
    </row>
    <row r="92" spans="1:78" ht="26.25" customHeight="1" x14ac:dyDescent="0.35">
      <c r="A92" s="132"/>
      <c r="B92" s="51" t="s">
        <v>196</v>
      </c>
      <c r="C92" s="138"/>
      <c r="D92" s="134">
        <v>0</v>
      </c>
      <c r="E92" s="134">
        <v>0</v>
      </c>
      <c r="F92" s="134">
        <v>0</v>
      </c>
      <c r="G92" s="134">
        <v>0</v>
      </c>
      <c r="H92" s="134">
        <v>0</v>
      </c>
      <c r="I92" s="134">
        <v>0</v>
      </c>
      <c r="J92" s="134">
        <v>0</v>
      </c>
      <c r="K92" s="134">
        <v>0</v>
      </c>
      <c r="L92" s="134">
        <v>0</v>
      </c>
      <c r="M92" s="134">
        <v>0</v>
      </c>
      <c r="N92" s="134">
        <v>0</v>
      </c>
      <c r="O92" s="134">
        <v>0</v>
      </c>
      <c r="P92" s="134">
        <v>0</v>
      </c>
      <c r="Q92" s="134">
        <v>0</v>
      </c>
      <c r="R92" s="134">
        <v>0</v>
      </c>
      <c r="S92" s="134">
        <v>0</v>
      </c>
      <c r="T92" s="134">
        <v>0</v>
      </c>
      <c r="U92" s="134">
        <v>0</v>
      </c>
      <c r="V92" s="134">
        <v>0</v>
      </c>
      <c r="W92" s="134">
        <v>0</v>
      </c>
      <c r="X92" s="134">
        <v>0</v>
      </c>
      <c r="Y92" s="134">
        <v>0</v>
      </c>
      <c r="Z92" s="134">
        <v>0</v>
      </c>
      <c r="AA92" s="134">
        <v>0</v>
      </c>
      <c r="AB92" s="134">
        <v>0</v>
      </c>
      <c r="AC92" s="134">
        <v>0</v>
      </c>
      <c r="AD92" s="134">
        <v>0</v>
      </c>
      <c r="AE92" s="134">
        <v>0</v>
      </c>
      <c r="AF92" s="134">
        <v>0</v>
      </c>
      <c r="AG92" s="134">
        <v>0</v>
      </c>
      <c r="AH92" s="134">
        <v>0</v>
      </c>
      <c r="AI92" s="134">
        <v>0</v>
      </c>
      <c r="AJ92" s="134">
        <v>0</v>
      </c>
      <c r="AK92" s="134">
        <v>0</v>
      </c>
      <c r="AL92" s="134">
        <v>0</v>
      </c>
      <c r="AM92" s="134">
        <v>0</v>
      </c>
      <c r="AN92" s="134">
        <v>0</v>
      </c>
      <c r="AO92" s="134">
        <v>0</v>
      </c>
      <c r="AP92" s="134">
        <v>0</v>
      </c>
      <c r="AQ92" s="134">
        <v>0</v>
      </c>
      <c r="AR92" s="134">
        <v>0</v>
      </c>
      <c r="AS92" s="134">
        <v>0</v>
      </c>
      <c r="AT92" s="134">
        <v>0</v>
      </c>
      <c r="AU92" s="134">
        <v>6718.8837642016533</v>
      </c>
      <c r="AV92" s="134">
        <v>7414.7609855289538</v>
      </c>
      <c r="AW92" s="134">
        <v>7950.9587469100379</v>
      </c>
      <c r="AX92" s="134">
        <v>8225.4032836307015</v>
      </c>
      <c r="AY92" s="134">
        <v>8352.0261174532789</v>
      </c>
      <c r="AZ92" s="134">
        <v>8255.4504666205994</v>
      </c>
      <c r="BA92" s="134">
        <v>8015.3399549187279</v>
      </c>
      <c r="BB92" s="134">
        <v>7751.1475742325292</v>
      </c>
      <c r="BC92" s="134">
        <v>7695.899030180256</v>
      </c>
      <c r="BD92" s="134">
        <v>7477.0943892864598</v>
      </c>
      <c r="BE92" s="134">
        <v>7402.5657631243721</v>
      </c>
      <c r="BF92" s="134">
        <v>7238.1123897246653</v>
      </c>
      <c r="BG92" s="134">
        <v>6801.1406917321965</v>
      </c>
      <c r="BH92" s="134">
        <v>604.03811781393858</v>
      </c>
      <c r="BI92" s="134">
        <v>642.49335849984175</v>
      </c>
      <c r="BJ92" s="134">
        <v>585.08292422275849</v>
      </c>
      <c r="BK92" s="134">
        <v>529.02387316164516</v>
      </c>
      <c r="BL92" s="134">
        <v>536.35504925170983</v>
      </c>
      <c r="BM92" s="134">
        <v>583.66916756600767</v>
      </c>
      <c r="BN92" s="134">
        <v>600.33760332058603</v>
      </c>
      <c r="BO92" s="134">
        <v>592.40683310196846</v>
      </c>
      <c r="BP92" s="134">
        <v>597.2249646462916</v>
      </c>
      <c r="BQ92" s="134">
        <v>526.44780873748539</v>
      </c>
      <c r="BR92" s="134">
        <v>644.54374515678001</v>
      </c>
      <c r="BS92" s="134">
        <v>708.93136545450795</v>
      </c>
      <c r="BT92" s="134">
        <v>607.0933928985952</v>
      </c>
      <c r="BU92" s="134">
        <v>586.19855502211487</v>
      </c>
      <c r="BV92" s="134">
        <v>581.28149565734213</v>
      </c>
      <c r="BW92" s="134">
        <v>576.10605674597934</v>
      </c>
      <c r="BX92" s="134">
        <v>582.9350243142012</v>
      </c>
      <c r="BY92" s="134">
        <v>590.47327820168209</v>
      </c>
      <c r="BZ92" s="135">
        <v>598.37692247554071</v>
      </c>
    </row>
    <row r="93" spans="1:78" x14ac:dyDescent="0.35">
      <c r="A93" s="132"/>
      <c r="B93" s="61" t="s">
        <v>197</v>
      </c>
      <c r="C93" s="138"/>
      <c r="D93" s="134">
        <v>0</v>
      </c>
      <c r="E93" s="134">
        <v>0</v>
      </c>
      <c r="F93" s="134">
        <v>0</v>
      </c>
      <c r="G93" s="134">
        <v>0</v>
      </c>
      <c r="H93" s="134">
        <v>0</v>
      </c>
      <c r="I93" s="134">
        <v>0</v>
      </c>
      <c r="J93" s="134">
        <v>0</v>
      </c>
      <c r="K93" s="134">
        <v>0</v>
      </c>
      <c r="L93" s="134">
        <v>0</v>
      </c>
      <c r="M93" s="134">
        <v>0</v>
      </c>
      <c r="N93" s="134">
        <v>0</v>
      </c>
      <c r="O93" s="134">
        <v>0</v>
      </c>
      <c r="P93" s="134">
        <v>0</v>
      </c>
      <c r="Q93" s="134">
        <v>0</v>
      </c>
      <c r="R93" s="134">
        <v>0</v>
      </c>
      <c r="S93" s="134">
        <v>0</v>
      </c>
      <c r="T93" s="134">
        <v>0</v>
      </c>
      <c r="U93" s="134">
        <v>0</v>
      </c>
      <c r="V93" s="134">
        <v>0</v>
      </c>
      <c r="W93" s="134">
        <v>0</v>
      </c>
      <c r="X93" s="134">
        <v>0</v>
      </c>
      <c r="Y93" s="134">
        <v>0</v>
      </c>
      <c r="Z93" s="134">
        <v>0</v>
      </c>
      <c r="AA93" s="134">
        <v>0</v>
      </c>
      <c r="AB93" s="134">
        <v>0</v>
      </c>
      <c r="AC93" s="134">
        <v>0</v>
      </c>
      <c r="AD93" s="134">
        <v>0</v>
      </c>
      <c r="AE93" s="134">
        <v>0</v>
      </c>
      <c r="AF93" s="134">
        <v>0</v>
      </c>
      <c r="AG93" s="134">
        <v>0</v>
      </c>
      <c r="AH93" s="134">
        <v>0</v>
      </c>
      <c r="AI93" s="134">
        <v>0</v>
      </c>
      <c r="AJ93" s="134">
        <v>0</v>
      </c>
      <c r="AK93" s="134">
        <v>0</v>
      </c>
      <c r="AL93" s="134">
        <v>0</v>
      </c>
      <c r="AM93" s="134">
        <v>0</v>
      </c>
      <c r="AN93" s="134">
        <v>0</v>
      </c>
      <c r="AO93" s="134">
        <v>0</v>
      </c>
      <c r="AP93" s="134">
        <v>0</v>
      </c>
      <c r="AQ93" s="134">
        <v>0</v>
      </c>
      <c r="AR93" s="134">
        <v>0</v>
      </c>
      <c r="AS93" s="134">
        <v>0</v>
      </c>
      <c r="AT93" s="134">
        <v>0</v>
      </c>
      <c r="AU93" s="134">
        <v>6161.5307298693151</v>
      </c>
      <c r="AV93" s="134">
        <v>7043.2742845596813</v>
      </c>
      <c r="AW93" s="134">
        <v>7663.6562570314554</v>
      </c>
      <c r="AX93" s="134">
        <v>7935.7737910643518</v>
      </c>
      <c r="AY93" s="134">
        <v>8061.9003153261528</v>
      </c>
      <c r="AZ93" s="134">
        <v>7970.926252016634</v>
      </c>
      <c r="BA93" s="134">
        <v>7722.8086508438573</v>
      </c>
      <c r="BB93" s="134">
        <v>7444.065430114948</v>
      </c>
      <c r="BC93" s="134">
        <v>7340.1144790678272</v>
      </c>
      <c r="BD93" s="134">
        <v>7083.448540216662</v>
      </c>
      <c r="BE93" s="134">
        <v>6969.9181666187314</v>
      </c>
      <c r="BF93" s="134">
        <v>6912.9545230716576</v>
      </c>
      <c r="BG93" s="134">
        <v>6436.1260249708548</v>
      </c>
      <c r="BH93" s="134">
        <v>461.05542476370147</v>
      </c>
      <c r="BI93" s="134">
        <v>472.33308730769636</v>
      </c>
      <c r="BJ93" s="134">
        <v>423.21676922726789</v>
      </c>
      <c r="BK93" s="134">
        <v>387.59605209133917</v>
      </c>
      <c r="BL93" s="134">
        <v>408.99420659967944</v>
      </c>
      <c r="BM93" s="134">
        <v>446.88634396277587</v>
      </c>
      <c r="BN93" s="134">
        <v>454.17950240886165</v>
      </c>
      <c r="BO93" s="134">
        <v>485.50650429291295</v>
      </c>
      <c r="BP93" s="134">
        <v>490.68979945182349</v>
      </c>
      <c r="BQ93" s="134">
        <v>508.322154455945</v>
      </c>
      <c r="BR93" s="134">
        <v>600.0961739208617</v>
      </c>
      <c r="BS93" s="134">
        <v>664.03503850093114</v>
      </c>
      <c r="BT93" s="134">
        <v>564.72366202047419</v>
      </c>
      <c r="BU93" s="134">
        <v>586.19855502211487</v>
      </c>
      <c r="BV93" s="134">
        <v>581.28149565734213</v>
      </c>
      <c r="BW93" s="134">
        <v>576.10605674597934</v>
      </c>
      <c r="BX93" s="134">
        <v>582.9350243142012</v>
      </c>
      <c r="BY93" s="134">
        <v>590.47327820168209</v>
      </c>
      <c r="BZ93" s="135">
        <v>598.37692247554071</v>
      </c>
    </row>
    <row r="94" spans="1:78" x14ac:dyDescent="0.35">
      <c r="A94" s="132"/>
      <c r="B94" s="61" t="s">
        <v>198</v>
      </c>
      <c r="C94" s="138"/>
      <c r="D94" s="134">
        <v>0</v>
      </c>
      <c r="E94" s="134">
        <v>0</v>
      </c>
      <c r="F94" s="134">
        <v>0</v>
      </c>
      <c r="G94" s="134">
        <v>0</v>
      </c>
      <c r="H94" s="134">
        <v>0</v>
      </c>
      <c r="I94" s="134">
        <v>0</v>
      </c>
      <c r="J94" s="134">
        <v>0</v>
      </c>
      <c r="K94" s="134">
        <v>0</v>
      </c>
      <c r="L94" s="134">
        <v>0</v>
      </c>
      <c r="M94" s="134">
        <v>0</v>
      </c>
      <c r="N94" s="134">
        <v>0</v>
      </c>
      <c r="O94" s="134">
        <v>0</v>
      </c>
      <c r="P94" s="134">
        <v>0</v>
      </c>
      <c r="Q94" s="134">
        <v>0</v>
      </c>
      <c r="R94" s="134">
        <v>0</v>
      </c>
      <c r="S94" s="134">
        <v>0</v>
      </c>
      <c r="T94" s="134">
        <v>0</v>
      </c>
      <c r="U94" s="134">
        <v>0</v>
      </c>
      <c r="V94" s="134">
        <v>0</v>
      </c>
      <c r="W94" s="134">
        <v>0</v>
      </c>
      <c r="X94" s="134">
        <v>0</v>
      </c>
      <c r="Y94" s="134">
        <v>0</v>
      </c>
      <c r="Z94" s="134">
        <v>0</v>
      </c>
      <c r="AA94" s="134">
        <v>0</v>
      </c>
      <c r="AB94" s="134">
        <v>0</v>
      </c>
      <c r="AC94" s="134">
        <v>0</v>
      </c>
      <c r="AD94" s="134">
        <v>0</v>
      </c>
      <c r="AE94" s="134">
        <v>0</v>
      </c>
      <c r="AF94" s="134">
        <v>0</v>
      </c>
      <c r="AG94" s="134">
        <v>0</v>
      </c>
      <c r="AH94" s="134">
        <v>0</v>
      </c>
      <c r="AI94" s="134">
        <v>0</v>
      </c>
      <c r="AJ94" s="134">
        <v>0</v>
      </c>
      <c r="AK94" s="134">
        <v>0</v>
      </c>
      <c r="AL94" s="134">
        <v>0</v>
      </c>
      <c r="AM94" s="134">
        <v>0</v>
      </c>
      <c r="AN94" s="134">
        <v>0</v>
      </c>
      <c r="AO94" s="134">
        <v>0</v>
      </c>
      <c r="AP94" s="134">
        <v>0</v>
      </c>
      <c r="AQ94" s="134">
        <v>0</v>
      </c>
      <c r="AR94" s="134">
        <v>0</v>
      </c>
      <c r="AS94" s="134">
        <v>0</v>
      </c>
      <c r="AT94" s="134">
        <v>0</v>
      </c>
      <c r="AU94" s="134">
        <v>557.35303433233878</v>
      </c>
      <c r="AV94" s="134">
        <v>371.48670096927259</v>
      </c>
      <c r="AW94" s="134">
        <v>287.30248987858141</v>
      </c>
      <c r="AX94" s="134">
        <v>289.62949256634892</v>
      </c>
      <c r="AY94" s="134">
        <v>290.12580212712697</v>
      </c>
      <c r="AZ94" s="134">
        <v>284.52421460396494</v>
      </c>
      <c r="BA94" s="134">
        <v>292.53130407487015</v>
      </c>
      <c r="BB94" s="134">
        <v>307.082144117582</v>
      </c>
      <c r="BC94" s="134">
        <v>355.78455111242874</v>
      </c>
      <c r="BD94" s="134">
        <v>393.64584906979752</v>
      </c>
      <c r="BE94" s="134">
        <v>432.64759650564093</v>
      </c>
      <c r="BF94" s="134">
        <v>323.82980268212032</v>
      </c>
      <c r="BG94" s="134">
        <v>363.37976230681357</v>
      </c>
      <c r="BH94" s="134">
        <v>141.22527113217407</v>
      </c>
      <c r="BI94" s="134">
        <v>168.45588927591081</v>
      </c>
      <c r="BJ94" s="134">
        <v>159.92157709571214</v>
      </c>
      <c r="BK94" s="134">
        <v>138.91608643337679</v>
      </c>
      <c r="BL94" s="134">
        <v>124.45727495150089</v>
      </c>
      <c r="BM94" s="134">
        <v>133.47655418725458</v>
      </c>
      <c r="BN94" s="134">
        <v>143.48311313814654</v>
      </c>
      <c r="BO94" s="134">
        <v>105.92645826672013</v>
      </c>
      <c r="BP94" s="134">
        <v>105.30645048074349</v>
      </c>
      <c r="BQ94" s="134">
        <v>0</v>
      </c>
      <c r="BR94" s="134">
        <v>0</v>
      </c>
      <c r="BS94" s="134">
        <v>0</v>
      </c>
      <c r="BT94" s="134">
        <v>0</v>
      </c>
      <c r="BU94" s="134">
        <v>0</v>
      </c>
      <c r="BV94" s="134">
        <v>0</v>
      </c>
      <c r="BW94" s="134">
        <v>0</v>
      </c>
      <c r="BX94" s="134">
        <v>0</v>
      </c>
      <c r="BY94" s="134">
        <v>0</v>
      </c>
      <c r="BZ94" s="135">
        <v>0</v>
      </c>
    </row>
    <row r="95" spans="1:78" x14ac:dyDescent="0.35">
      <c r="A95" s="132"/>
      <c r="B95" s="61" t="s">
        <v>223</v>
      </c>
      <c r="C95" s="138"/>
      <c r="D95" s="134">
        <v>0</v>
      </c>
      <c r="E95" s="134">
        <v>0</v>
      </c>
      <c r="F95" s="134">
        <v>0</v>
      </c>
      <c r="G95" s="134">
        <v>0</v>
      </c>
      <c r="H95" s="134">
        <v>0</v>
      </c>
      <c r="I95" s="134">
        <v>0</v>
      </c>
      <c r="J95" s="134">
        <v>0</v>
      </c>
      <c r="K95" s="134">
        <v>0</v>
      </c>
      <c r="L95" s="134">
        <v>0</v>
      </c>
      <c r="M95" s="134">
        <v>0</v>
      </c>
      <c r="N95" s="134">
        <v>0</v>
      </c>
      <c r="O95" s="134">
        <v>0</v>
      </c>
      <c r="P95" s="134">
        <v>0</v>
      </c>
      <c r="Q95" s="134">
        <v>0</v>
      </c>
      <c r="R95" s="134">
        <v>0</v>
      </c>
      <c r="S95" s="134">
        <v>0</v>
      </c>
      <c r="T95" s="134">
        <v>0</v>
      </c>
      <c r="U95" s="134">
        <v>0</v>
      </c>
      <c r="V95" s="134">
        <v>0</v>
      </c>
      <c r="W95" s="134">
        <v>0</v>
      </c>
      <c r="X95" s="134">
        <v>0</v>
      </c>
      <c r="Y95" s="134">
        <v>0</v>
      </c>
      <c r="Z95" s="134">
        <v>0</v>
      </c>
      <c r="AA95" s="134">
        <v>0</v>
      </c>
      <c r="AB95" s="134">
        <v>0</v>
      </c>
      <c r="AC95" s="134">
        <v>0</v>
      </c>
      <c r="AD95" s="134">
        <v>0</v>
      </c>
      <c r="AE95" s="134">
        <v>0</v>
      </c>
      <c r="AF95" s="134">
        <v>0</v>
      </c>
      <c r="AG95" s="134">
        <v>0</v>
      </c>
      <c r="AH95" s="134">
        <v>0</v>
      </c>
      <c r="AI95" s="134">
        <v>0</v>
      </c>
      <c r="AJ95" s="134">
        <v>0</v>
      </c>
      <c r="AK95" s="134">
        <v>0</v>
      </c>
      <c r="AL95" s="134">
        <v>0</v>
      </c>
      <c r="AM95" s="134">
        <v>0</v>
      </c>
      <c r="AN95" s="134">
        <v>0</v>
      </c>
      <c r="AO95" s="134">
        <v>0</v>
      </c>
      <c r="AP95" s="134">
        <v>0</v>
      </c>
      <c r="AQ95" s="134">
        <v>0</v>
      </c>
      <c r="AR95" s="134">
        <v>0</v>
      </c>
      <c r="AS95" s="134">
        <v>0</v>
      </c>
      <c r="AT95" s="134">
        <v>0</v>
      </c>
      <c r="AU95" s="134">
        <v>0</v>
      </c>
      <c r="AV95" s="134">
        <v>0</v>
      </c>
      <c r="AW95" s="134">
        <v>0</v>
      </c>
      <c r="AX95" s="134">
        <v>0</v>
      </c>
      <c r="AY95" s="134">
        <v>0</v>
      </c>
      <c r="AZ95" s="134">
        <v>0</v>
      </c>
      <c r="BA95" s="134">
        <v>0</v>
      </c>
      <c r="BB95" s="134">
        <v>0</v>
      </c>
      <c r="BC95" s="134">
        <v>0</v>
      </c>
      <c r="BD95" s="134">
        <v>0</v>
      </c>
      <c r="BE95" s="134">
        <v>0</v>
      </c>
      <c r="BF95" s="134">
        <v>1.3280639708871105</v>
      </c>
      <c r="BG95" s="134">
        <v>1.634904454528759</v>
      </c>
      <c r="BH95" s="134">
        <v>1.7574219180629915</v>
      </c>
      <c r="BI95" s="134">
        <v>1.7043819162345413</v>
      </c>
      <c r="BJ95" s="134">
        <v>1.9445778997784526</v>
      </c>
      <c r="BK95" s="134">
        <v>2.5117346369292215</v>
      </c>
      <c r="BL95" s="134">
        <v>2.9035677005295155</v>
      </c>
      <c r="BM95" s="134">
        <v>3.3062694159771633</v>
      </c>
      <c r="BN95" s="134">
        <v>2.6749877735777634</v>
      </c>
      <c r="BO95" s="134">
        <v>0.97387054233540826</v>
      </c>
      <c r="BP95" s="134">
        <v>1.2287147137246368</v>
      </c>
      <c r="BQ95" s="134">
        <v>18.125654281540346</v>
      </c>
      <c r="BR95" s="134">
        <v>44.447571235918254</v>
      </c>
      <c r="BS95" s="134">
        <v>44.896326953576846</v>
      </c>
      <c r="BT95" s="134">
        <v>42.369730878120968</v>
      </c>
      <c r="BU95" s="134">
        <v>0</v>
      </c>
      <c r="BV95" s="134">
        <v>0</v>
      </c>
      <c r="BW95" s="134">
        <v>0</v>
      </c>
      <c r="BX95" s="134">
        <v>0</v>
      </c>
      <c r="BY95" s="134">
        <v>0</v>
      </c>
      <c r="BZ95" s="135">
        <v>0</v>
      </c>
    </row>
    <row r="96" spans="1:78" ht="28.5" customHeight="1" x14ac:dyDescent="0.35">
      <c r="A96" s="132"/>
      <c r="B96" s="57" t="s">
        <v>217</v>
      </c>
      <c r="C96" s="138"/>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5"/>
    </row>
    <row r="97" spans="1:78" x14ac:dyDescent="0.35">
      <c r="A97" s="132"/>
      <c r="B97" s="51" t="s">
        <v>218</v>
      </c>
      <c r="C97" s="13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1"/>
      <c r="BZ97" s="82"/>
    </row>
    <row r="98" spans="1:78" x14ac:dyDescent="0.35">
      <c r="A98" s="132"/>
      <c r="B98" s="51" t="s">
        <v>219</v>
      </c>
      <c r="C98" s="13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1"/>
      <c r="BZ98" s="82"/>
    </row>
    <row r="99" spans="1:78" ht="32.25" customHeight="1" thickBot="1" x14ac:dyDescent="0.4">
      <c r="A99" s="178"/>
      <c r="B99" s="71" t="s">
        <v>220</v>
      </c>
      <c r="C99" s="150"/>
      <c r="D99" s="103"/>
      <c r="E99" s="103"/>
      <c r="F99" s="103"/>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98"/>
      <c r="BY99" s="98"/>
      <c r="BZ99" s="10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4"/>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activeCell="CC11" sqref="CC11"/>
    </sheetView>
  </sheetViews>
  <sheetFormatPr defaultColWidth="11.7265625" defaultRowHeight="15.5" x14ac:dyDescent="0.35"/>
  <cols>
    <col min="1" max="1" width="23.08984375" style="207" bestFit="1" customWidth="1"/>
    <col min="2" max="2" width="75.7265625" style="194" customWidth="1"/>
    <col min="3" max="3" width="25.7265625" style="207" customWidth="1"/>
    <col min="4" max="75" width="12.7265625" style="219" customWidth="1"/>
    <col min="76" max="78" width="12.7265625" style="194" customWidth="1"/>
    <col min="79" max="16384" width="11.7265625" style="194"/>
  </cols>
  <sheetData>
    <row r="1" spans="1:78" s="191" customFormat="1" ht="25.15" customHeight="1" thickBot="1" x14ac:dyDescent="0.3">
      <c r="A1" s="36" t="s">
        <v>42</v>
      </c>
      <c r="B1" s="37" t="s">
        <v>71</v>
      </c>
      <c r="C1" s="89"/>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row>
    <row r="2" spans="1:78" ht="33" customHeight="1" x14ac:dyDescent="0.35">
      <c r="A2" s="40" t="s">
        <v>588</v>
      </c>
      <c r="B2" s="192" t="s">
        <v>224</v>
      </c>
      <c r="C2" s="193"/>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197" customFormat="1" x14ac:dyDescent="0.35">
      <c r="A3" s="45">
        <v>2018</v>
      </c>
      <c r="B3" s="195" t="s">
        <v>225</v>
      </c>
      <c r="C3" s="196"/>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2"/>
      <c r="B4" s="198"/>
      <c r="C4" s="199"/>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1"/>
    </row>
    <row r="5" spans="1:78" ht="27" customHeight="1" x14ac:dyDescent="0.35">
      <c r="A5" s="202"/>
      <c r="B5" s="44" t="s">
        <v>120</v>
      </c>
      <c r="C5" s="202"/>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4">
        <v>1</v>
      </c>
      <c r="BR5" s="204">
        <v>1</v>
      </c>
      <c r="BS5" s="204">
        <v>1</v>
      </c>
      <c r="BT5" s="204">
        <v>1</v>
      </c>
      <c r="BU5" s="204">
        <v>1</v>
      </c>
      <c r="BV5" s="204">
        <v>1</v>
      </c>
      <c r="BW5" s="204">
        <v>1</v>
      </c>
      <c r="BX5" s="205">
        <v>1</v>
      </c>
      <c r="BY5" s="205">
        <v>1</v>
      </c>
      <c r="BZ5" s="206">
        <v>1</v>
      </c>
    </row>
    <row r="6" spans="1:78" x14ac:dyDescent="0.35">
      <c r="B6" s="194" t="s">
        <v>122</v>
      </c>
      <c r="D6" s="204">
        <v>0</v>
      </c>
      <c r="E6" s="204">
        <v>0</v>
      </c>
      <c r="F6" s="204">
        <v>0</v>
      </c>
      <c r="G6" s="204">
        <v>0</v>
      </c>
      <c r="H6" s="204">
        <v>0</v>
      </c>
      <c r="I6" s="204">
        <v>0</v>
      </c>
      <c r="J6" s="204">
        <v>0</v>
      </c>
      <c r="K6" s="204">
        <v>0</v>
      </c>
      <c r="L6" s="204">
        <v>0</v>
      </c>
      <c r="M6" s="204">
        <v>0</v>
      </c>
      <c r="N6" s="204">
        <v>0</v>
      </c>
      <c r="O6" s="204">
        <v>0</v>
      </c>
      <c r="P6" s="204">
        <v>0</v>
      </c>
      <c r="Q6" s="204">
        <v>0</v>
      </c>
      <c r="R6" s="204">
        <v>0</v>
      </c>
      <c r="S6" s="204">
        <v>0</v>
      </c>
      <c r="T6" s="204">
        <v>0</v>
      </c>
      <c r="U6" s="204">
        <v>0</v>
      </c>
      <c r="V6" s="204">
        <v>0</v>
      </c>
      <c r="W6" s="204">
        <v>0</v>
      </c>
      <c r="X6" s="204">
        <v>0</v>
      </c>
      <c r="Y6" s="204">
        <v>0</v>
      </c>
      <c r="Z6" s="204">
        <v>0</v>
      </c>
      <c r="AA6" s="204">
        <v>0</v>
      </c>
      <c r="AB6" s="204">
        <v>0</v>
      </c>
      <c r="AC6" s="204">
        <v>0</v>
      </c>
      <c r="AD6" s="204">
        <v>0</v>
      </c>
      <c r="AE6" s="204">
        <v>0</v>
      </c>
      <c r="AF6" s="204">
        <v>0</v>
      </c>
      <c r="AG6" s="204">
        <v>0</v>
      </c>
      <c r="AH6" s="204">
        <v>0</v>
      </c>
      <c r="AI6" s="204">
        <v>0</v>
      </c>
      <c r="AJ6" s="204">
        <v>0</v>
      </c>
      <c r="AK6" s="204">
        <v>0</v>
      </c>
      <c r="AL6" s="204">
        <v>0</v>
      </c>
      <c r="AM6" s="204">
        <v>0</v>
      </c>
      <c r="AN6" s="204">
        <v>0</v>
      </c>
      <c r="AO6" s="204">
        <v>0</v>
      </c>
      <c r="AP6" s="204">
        <v>0</v>
      </c>
      <c r="AQ6" s="204">
        <v>0</v>
      </c>
      <c r="AR6" s="204">
        <v>0</v>
      </c>
      <c r="AS6" s="204">
        <v>0</v>
      </c>
      <c r="AT6" s="204">
        <v>0</v>
      </c>
      <c r="AU6" s="204">
        <v>0</v>
      </c>
      <c r="AV6" s="204">
        <v>0</v>
      </c>
      <c r="AW6" s="204">
        <v>0</v>
      </c>
      <c r="AX6" s="204">
        <v>0</v>
      </c>
      <c r="AY6" s="204">
        <v>1268</v>
      </c>
      <c r="AZ6" s="204">
        <v>1298</v>
      </c>
      <c r="BA6" s="204">
        <v>1365</v>
      </c>
      <c r="BB6" s="204">
        <v>1404</v>
      </c>
      <c r="BC6" s="204">
        <v>1434</v>
      </c>
      <c r="BD6" s="204">
        <v>1464</v>
      </c>
      <c r="BE6" s="204">
        <v>1495</v>
      </c>
      <c r="BF6" s="204">
        <v>1510</v>
      </c>
      <c r="BG6" s="204">
        <v>1547</v>
      </c>
      <c r="BH6" s="204">
        <v>1589</v>
      </c>
      <c r="BI6" s="204">
        <v>1629</v>
      </c>
      <c r="BJ6" s="204">
        <v>1666</v>
      </c>
      <c r="BK6" s="204">
        <v>1700</v>
      </c>
      <c r="BL6" s="204">
        <v>1737</v>
      </c>
      <c r="BM6" s="204">
        <v>1776</v>
      </c>
      <c r="BN6" s="204">
        <v>1782</v>
      </c>
      <c r="BO6" s="204">
        <v>1756</v>
      </c>
      <c r="BP6" s="204">
        <v>1710</v>
      </c>
      <c r="BQ6" s="204">
        <v>1641</v>
      </c>
      <c r="BR6" s="204">
        <v>1617</v>
      </c>
      <c r="BS6" s="204">
        <v>1604</v>
      </c>
      <c r="BT6" s="204">
        <v>1597</v>
      </c>
      <c r="BU6" s="204">
        <v>1601</v>
      </c>
      <c r="BV6" s="204">
        <v>1601</v>
      </c>
      <c r="BW6" s="204">
        <v>1620</v>
      </c>
      <c r="BX6" s="205">
        <v>1670</v>
      </c>
      <c r="BY6" s="205">
        <v>1691</v>
      </c>
      <c r="BZ6" s="206">
        <v>1716</v>
      </c>
    </row>
    <row r="7" spans="1:78" x14ac:dyDescent="0.35">
      <c r="B7" s="208" t="s">
        <v>226</v>
      </c>
      <c r="D7" s="209">
        <v>0</v>
      </c>
      <c r="E7" s="209">
        <v>0</v>
      </c>
      <c r="F7" s="209">
        <v>0</v>
      </c>
      <c r="G7" s="209">
        <v>0</v>
      </c>
      <c r="H7" s="209">
        <v>0</v>
      </c>
      <c r="I7" s="209">
        <v>0</v>
      </c>
      <c r="J7" s="209">
        <v>0</v>
      </c>
      <c r="K7" s="209">
        <v>0</v>
      </c>
      <c r="L7" s="209">
        <v>0</v>
      </c>
      <c r="M7" s="209">
        <v>0</v>
      </c>
      <c r="N7" s="209">
        <v>0</v>
      </c>
      <c r="O7" s="209">
        <v>0</v>
      </c>
      <c r="P7" s="209">
        <v>0</v>
      </c>
      <c r="Q7" s="209">
        <v>0</v>
      </c>
      <c r="R7" s="209">
        <v>0</v>
      </c>
      <c r="S7" s="209">
        <v>0</v>
      </c>
      <c r="T7" s="209">
        <v>0</v>
      </c>
      <c r="U7" s="209">
        <v>0</v>
      </c>
      <c r="V7" s="209">
        <v>0</v>
      </c>
      <c r="W7" s="209">
        <v>0</v>
      </c>
      <c r="X7" s="209">
        <v>0</v>
      </c>
      <c r="Y7" s="209">
        <v>0</v>
      </c>
      <c r="Z7" s="209">
        <v>0</v>
      </c>
      <c r="AA7" s="209">
        <v>0</v>
      </c>
      <c r="AB7" s="209">
        <v>0</v>
      </c>
      <c r="AC7" s="209">
        <v>143</v>
      </c>
      <c r="AD7" s="209">
        <v>170</v>
      </c>
      <c r="AE7" s="209">
        <v>193</v>
      </c>
      <c r="AF7" s="209">
        <v>217</v>
      </c>
      <c r="AG7" s="209">
        <v>243</v>
      </c>
      <c r="AH7" s="209">
        <v>264</v>
      </c>
      <c r="AI7" s="209">
        <v>278</v>
      </c>
      <c r="AJ7" s="209">
        <v>314</v>
      </c>
      <c r="AK7" s="209">
        <v>350</v>
      </c>
      <c r="AL7" s="209">
        <v>388</v>
      </c>
      <c r="AM7" s="209">
        <v>441</v>
      </c>
      <c r="AN7" s="209">
        <v>507</v>
      </c>
      <c r="AO7" s="209">
        <v>562</v>
      </c>
      <c r="AP7" s="209">
        <v>611</v>
      </c>
      <c r="AQ7" s="209">
        <v>677</v>
      </c>
      <c r="AR7" s="209">
        <v>737</v>
      </c>
      <c r="AS7" s="209">
        <v>798</v>
      </c>
      <c r="AT7" s="209">
        <v>875</v>
      </c>
      <c r="AU7" s="209">
        <v>988</v>
      </c>
      <c r="AV7" s="209">
        <v>890</v>
      </c>
      <c r="AW7" s="209">
        <v>962</v>
      </c>
      <c r="AX7" s="209">
        <v>1046</v>
      </c>
      <c r="AY7" s="209">
        <v>1115</v>
      </c>
      <c r="AZ7" s="209">
        <v>1152</v>
      </c>
      <c r="BA7" s="209">
        <v>1207</v>
      </c>
      <c r="BB7" s="209">
        <v>1238</v>
      </c>
      <c r="BC7" s="209">
        <v>1256</v>
      </c>
      <c r="BD7" s="209">
        <v>1276</v>
      </c>
      <c r="BE7" s="209">
        <v>1296</v>
      </c>
      <c r="BF7" s="209">
        <v>1304</v>
      </c>
      <c r="BG7" s="209">
        <v>1343</v>
      </c>
      <c r="BH7" s="209">
        <v>1400</v>
      </c>
      <c r="BI7" s="209">
        <v>1445</v>
      </c>
      <c r="BJ7" s="209">
        <v>1489</v>
      </c>
      <c r="BK7" s="209">
        <v>1528</v>
      </c>
      <c r="BL7" s="209">
        <v>1568</v>
      </c>
      <c r="BM7" s="209">
        <v>1607</v>
      </c>
      <c r="BN7" s="209">
        <v>1619</v>
      </c>
      <c r="BO7" s="209">
        <v>1597</v>
      </c>
      <c r="BP7" s="209">
        <v>1553</v>
      </c>
      <c r="BQ7" s="209">
        <v>1490</v>
      </c>
      <c r="BR7" s="209">
        <v>1462</v>
      </c>
      <c r="BS7" s="209">
        <v>1457</v>
      </c>
      <c r="BT7" s="209">
        <v>1445</v>
      </c>
      <c r="BU7" s="209">
        <v>1442</v>
      </c>
      <c r="BV7" s="209">
        <v>1451</v>
      </c>
      <c r="BW7" s="209">
        <v>1472</v>
      </c>
      <c r="BX7" s="210">
        <v>1524</v>
      </c>
      <c r="BY7" s="210">
        <v>1546</v>
      </c>
      <c r="BZ7" s="211">
        <v>1571</v>
      </c>
    </row>
    <row r="8" spans="1:78" x14ac:dyDescent="0.35">
      <c r="B8" s="208" t="s">
        <v>227</v>
      </c>
      <c r="D8" s="209">
        <v>0</v>
      </c>
      <c r="E8" s="209">
        <v>0</v>
      </c>
      <c r="F8" s="209">
        <v>0</v>
      </c>
      <c r="G8" s="209">
        <v>0</v>
      </c>
      <c r="H8" s="209">
        <v>0</v>
      </c>
      <c r="I8" s="209">
        <v>0</v>
      </c>
      <c r="J8" s="209">
        <v>0</v>
      </c>
      <c r="K8" s="209">
        <v>0</v>
      </c>
      <c r="L8" s="209">
        <v>0</v>
      </c>
      <c r="M8" s="209">
        <v>0</v>
      </c>
      <c r="N8" s="209">
        <v>0</v>
      </c>
      <c r="O8" s="209">
        <v>0</v>
      </c>
      <c r="P8" s="209">
        <v>0</v>
      </c>
      <c r="Q8" s="209">
        <v>0</v>
      </c>
      <c r="R8" s="209">
        <v>0</v>
      </c>
      <c r="S8" s="209">
        <v>0</v>
      </c>
      <c r="T8" s="209">
        <v>0</v>
      </c>
      <c r="U8" s="209">
        <v>0</v>
      </c>
      <c r="V8" s="209">
        <v>0</v>
      </c>
      <c r="W8" s="209">
        <v>0</v>
      </c>
      <c r="X8" s="209">
        <v>0</v>
      </c>
      <c r="Y8" s="209">
        <v>0</v>
      </c>
      <c r="Z8" s="209">
        <v>0</v>
      </c>
      <c r="AA8" s="209">
        <v>0</v>
      </c>
      <c r="AB8" s="209">
        <v>0</v>
      </c>
      <c r="AC8" s="209">
        <v>0</v>
      </c>
      <c r="AD8" s="209">
        <v>0</v>
      </c>
      <c r="AE8" s="209">
        <v>0</v>
      </c>
      <c r="AF8" s="209">
        <v>0</v>
      </c>
      <c r="AG8" s="209">
        <v>0</v>
      </c>
      <c r="AH8" s="209">
        <v>0</v>
      </c>
      <c r="AI8" s="209">
        <v>0</v>
      </c>
      <c r="AJ8" s="209">
        <v>0</v>
      </c>
      <c r="AK8" s="209">
        <v>0</v>
      </c>
      <c r="AL8" s="209">
        <v>0</v>
      </c>
      <c r="AM8" s="209">
        <v>0</v>
      </c>
      <c r="AN8" s="209">
        <v>0</v>
      </c>
      <c r="AO8" s="209">
        <v>0</v>
      </c>
      <c r="AP8" s="209">
        <v>0</v>
      </c>
      <c r="AQ8" s="209">
        <v>0</v>
      </c>
      <c r="AR8" s="209">
        <v>0</v>
      </c>
      <c r="AS8" s="209">
        <v>0</v>
      </c>
      <c r="AT8" s="209">
        <v>0</v>
      </c>
      <c r="AU8" s="209">
        <v>0</v>
      </c>
      <c r="AV8" s="209">
        <v>0</v>
      </c>
      <c r="AW8" s="209">
        <v>0</v>
      </c>
      <c r="AX8" s="209">
        <v>0</v>
      </c>
      <c r="AY8" s="209">
        <v>153</v>
      </c>
      <c r="AZ8" s="209">
        <v>146</v>
      </c>
      <c r="BA8" s="209">
        <v>158</v>
      </c>
      <c r="BB8" s="209">
        <v>166</v>
      </c>
      <c r="BC8" s="209">
        <v>178</v>
      </c>
      <c r="BD8" s="209">
        <v>188</v>
      </c>
      <c r="BE8" s="209">
        <v>199</v>
      </c>
      <c r="BF8" s="209">
        <v>206</v>
      </c>
      <c r="BG8" s="209">
        <v>204</v>
      </c>
      <c r="BH8" s="209">
        <v>189</v>
      </c>
      <c r="BI8" s="209">
        <v>184</v>
      </c>
      <c r="BJ8" s="209">
        <v>177</v>
      </c>
      <c r="BK8" s="209">
        <v>172</v>
      </c>
      <c r="BL8" s="209">
        <v>169</v>
      </c>
      <c r="BM8" s="209">
        <v>169</v>
      </c>
      <c r="BN8" s="209">
        <v>163</v>
      </c>
      <c r="BO8" s="209">
        <v>160</v>
      </c>
      <c r="BP8" s="209">
        <v>158</v>
      </c>
      <c r="BQ8" s="209">
        <v>151</v>
      </c>
      <c r="BR8" s="209">
        <v>155</v>
      </c>
      <c r="BS8" s="209">
        <v>147</v>
      </c>
      <c r="BT8" s="209">
        <v>152</v>
      </c>
      <c r="BU8" s="209">
        <v>159</v>
      </c>
      <c r="BV8" s="209">
        <v>150</v>
      </c>
      <c r="BW8" s="209">
        <v>148</v>
      </c>
      <c r="BX8" s="210">
        <v>146</v>
      </c>
      <c r="BY8" s="210">
        <v>145</v>
      </c>
      <c r="BZ8" s="211">
        <v>145</v>
      </c>
    </row>
    <row r="9" spans="1:78" x14ac:dyDescent="0.35">
      <c r="B9" s="194" t="s">
        <v>123</v>
      </c>
      <c r="D9" s="204">
        <v>0</v>
      </c>
      <c r="E9" s="204">
        <v>0</v>
      </c>
      <c r="F9" s="204">
        <v>0</v>
      </c>
      <c r="G9" s="204">
        <v>0</v>
      </c>
      <c r="H9" s="204">
        <v>0</v>
      </c>
      <c r="I9" s="204">
        <v>0</v>
      </c>
      <c r="J9" s="204">
        <v>0</v>
      </c>
      <c r="K9" s="204">
        <v>0</v>
      </c>
      <c r="L9" s="204">
        <v>0</v>
      </c>
      <c r="M9" s="204">
        <v>0</v>
      </c>
      <c r="N9" s="204">
        <v>0</v>
      </c>
      <c r="O9" s="204">
        <v>0</v>
      </c>
      <c r="P9" s="204">
        <v>0</v>
      </c>
      <c r="Q9" s="204">
        <v>0</v>
      </c>
      <c r="R9" s="204">
        <v>0</v>
      </c>
      <c r="S9" s="204">
        <v>0</v>
      </c>
      <c r="T9" s="204">
        <v>0</v>
      </c>
      <c r="U9" s="204">
        <v>0</v>
      </c>
      <c r="V9" s="204">
        <v>0</v>
      </c>
      <c r="W9" s="204">
        <v>0</v>
      </c>
      <c r="X9" s="204">
        <v>0</v>
      </c>
      <c r="Y9" s="204">
        <v>0</v>
      </c>
      <c r="Z9" s="204">
        <v>0</v>
      </c>
      <c r="AA9" s="204">
        <v>0</v>
      </c>
      <c r="AB9" s="204">
        <v>0</v>
      </c>
      <c r="AC9" s="204">
        <v>0</v>
      </c>
      <c r="AD9" s="204">
        <v>0</v>
      </c>
      <c r="AE9" s="204">
        <v>0</v>
      </c>
      <c r="AF9" s="204">
        <v>0</v>
      </c>
      <c r="AG9" s="204">
        <v>0</v>
      </c>
      <c r="AH9" s="204">
        <v>469</v>
      </c>
      <c r="AI9" s="204">
        <v>463</v>
      </c>
      <c r="AJ9" s="204">
        <v>446</v>
      </c>
      <c r="AK9" s="204">
        <v>429</v>
      </c>
      <c r="AL9" s="204">
        <v>422</v>
      </c>
      <c r="AM9" s="204">
        <v>416</v>
      </c>
      <c r="AN9" s="204">
        <v>410</v>
      </c>
      <c r="AO9" s="204">
        <v>394</v>
      </c>
      <c r="AP9" s="204">
        <v>385</v>
      </c>
      <c r="AQ9" s="204">
        <v>376</v>
      </c>
      <c r="AR9" s="204">
        <v>384</v>
      </c>
      <c r="AS9" s="204">
        <v>381</v>
      </c>
      <c r="AT9" s="204">
        <v>362</v>
      </c>
      <c r="AU9" s="204">
        <v>354</v>
      </c>
      <c r="AV9" s="204">
        <v>349</v>
      </c>
      <c r="AW9" s="204">
        <v>343</v>
      </c>
      <c r="AX9" s="204">
        <v>332</v>
      </c>
      <c r="AY9" s="204">
        <v>322</v>
      </c>
      <c r="AZ9" s="204">
        <v>309</v>
      </c>
      <c r="BA9" s="204">
        <v>291</v>
      </c>
      <c r="BB9" s="204">
        <v>280</v>
      </c>
      <c r="BC9" s="204">
        <v>270</v>
      </c>
      <c r="BD9" s="204">
        <v>263</v>
      </c>
      <c r="BE9" s="204">
        <v>243</v>
      </c>
      <c r="BF9" s="204">
        <v>256</v>
      </c>
      <c r="BG9" s="204">
        <v>230</v>
      </c>
      <c r="BH9" s="204">
        <v>206</v>
      </c>
      <c r="BI9" s="204">
        <v>186</v>
      </c>
      <c r="BJ9" s="204">
        <v>168</v>
      </c>
      <c r="BK9" s="204">
        <v>148</v>
      </c>
      <c r="BL9" s="204">
        <v>131</v>
      </c>
      <c r="BM9" s="204">
        <v>119</v>
      </c>
      <c r="BN9" s="204">
        <v>112</v>
      </c>
      <c r="BO9" s="204">
        <v>106</v>
      </c>
      <c r="BP9" s="204">
        <v>102</v>
      </c>
      <c r="BQ9" s="204">
        <v>98</v>
      </c>
      <c r="BR9" s="204">
        <v>94</v>
      </c>
      <c r="BS9" s="204">
        <v>93</v>
      </c>
      <c r="BT9" s="204">
        <v>91</v>
      </c>
      <c r="BU9" s="204">
        <v>98</v>
      </c>
      <c r="BV9" s="204">
        <v>110</v>
      </c>
      <c r="BW9" s="204">
        <v>108</v>
      </c>
      <c r="BX9" s="205">
        <v>101</v>
      </c>
      <c r="BY9" s="205">
        <v>96</v>
      </c>
      <c r="BZ9" s="206">
        <v>91</v>
      </c>
    </row>
    <row r="10" spans="1:78" ht="26.65" customHeight="1" x14ac:dyDescent="0.35">
      <c r="B10" s="194" t="s">
        <v>125</v>
      </c>
      <c r="D10" s="204">
        <v>0</v>
      </c>
      <c r="E10" s="204">
        <v>0</v>
      </c>
      <c r="F10" s="204">
        <v>0</v>
      </c>
      <c r="G10" s="204">
        <v>0</v>
      </c>
      <c r="H10" s="204">
        <v>0</v>
      </c>
      <c r="I10" s="204">
        <v>0</v>
      </c>
      <c r="J10" s="204">
        <v>0</v>
      </c>
      <c r="K10" s="204">
        <v>0</v>
      </c>
      <c r="L10" s="204">
        <v>0</v>
      </c>
      <c r="M10" s="204">
        <v>0</v>
      </c>
      <c r="N10" s="204">
        <v>0</v>
      </c>
      <c r="O10" s="204">
        <v>0</v>
      </c>
      <c r="P10" s="204">
        <v>0</v>
      </c>
      <c r="Q10" s="204">
        <v>0</v>
      </c>
      <c r="R10" s="204">
        <v>0</v>
      </c>
      <c r="S10" s="204">
        <v>0</v>
      </c>
      <c r="T10" s="204">
        <v>0</v>
      </c>
      <c r="U10" s="204">
        <v>0</v>
      </c>
      <c r="V10" s="204">
        <v>0</v>
      </c>
      <c r="W10" s="204">
        <v>0</v>
      </c>
      <c r="X10" s="204">
        <v>0</v>
      </c>
      <c r="Y10" s="204">
        <v>0</v>
      </c>
      <c r="Z10" s="204">
        <v>0</v>
      </c>
      <c r="AA10" s="204">
        <v>0</v>
      </c>
      <c r="AB10" s="204">
        <v>0</v>
      </c>
      <c r="AC10" s="204">
        <v>0</v>
      </c>
      <c r="AD10" s="204">
        <v>0</v>
      </c>
      <c r="AE10" s="204">
        <v>0</v>
      </c>
      <c r="AF10" s="204">
        <v>0</v>
      </c>
      <c r="AG10" s="204">
        <v>0</v>
      </c>
      <c r="AH10" s="204">
        <v>0</v>
      </c>
      <c r="AI10" s="204">
        <v>0</v>
      </c>
      <c r="AJ10" s="204">
        <v>0</v>
      </c>
      <c r="AK10" s="204">
        <v>0</v>
      </c>
      <c r="AL10" s="204">
        <v>0</v>
      </c>
      <c r="AM10" s="204">
        <v>0</v>
      </c>
      <c r="AN10" s="204">
        <v>0</v>
      </c>
      <c r="AO10" s="204">
        <v>0</v>
      </c>
      <c r="AP10" s="204">
        <v>0</v>
      </c>
      <c r="AQ10" s="204">
        <v>0</v>
      </c>
      <c r="AR10" s="204">
        <v>0</v>
      </c>
      <c r="AS10" s="204">
        <v>0</v>
      </c>
      <c r="AT10" s="204">
        <v>0</v>
      </c>
      <c r="AU10" s="204">
        <v>0</v>
      </c>
      <c r="AV10" s="204">
        <v>0</v>
      </c>
      <c r="AW10" s="204">
        <v>0</v>
      </c>
      <c r="AX10" s="204">
        <v>0</v>
      </c>
      <c r="AY10" s="204">
        <v>0</v>
      </c>
      <c r="AZ10" s="204">
        <v>0</v>
      </c>
      <c r="BA10" s="204">
        <v>0</v>
      </c>
      <c r="BB10" s="204">
        <v>0</v>
      </c>
      <c r="BC10" s="204">
        <v>448</v>
      </c>
      <c r="BD10" s="204">
        <v>459</v>
      </c>
      <c r="BE10" s="204">
        <v>493</v>
      </c>
      <c r="BF10" s="204">
        <v>541</v>
      </c>
      <c r="BG10" s="204">
        <v>632</v>
      </c>
      <c r="BH10" s="204">
        <v>702</v>
      </c>
      <c r="BI10" s="204">
        <v>754</v>
      </c>
      <c r="BJ10" s="204">
        <v>803</v>
      </c>
      <c r="BK10" s="204">
        <v>852</v>
      </c>
      <c r="BL10" s="204">
        <v>907</v>
      </c>
      <c r="BM10" s="204">
        <v>961</v>
      </c>
      <c r="BN10" s="204">
        <v>1004</v>
      </c>
      <c r="BO10" s="204">
        <v>1032</v>
      </c>
      <c r="BP10" s="204">
        <v>1056</v>
      </c>
      <c r="BQ10" s="204">
        <v>1071</v>
      </c>
      <c r="BR10" s="204">
        <v>1108</v>
      </c>
      <c r="BS10" s="204">
        <v>1170</v>
      </c>
      <c r="BT10" s="204">
        <v>1210</v>
      </c>
      <c r="BU10" s="204">
        <v>1275</v>
      </c>
      <c r="BV10" s="204">
        <v>1340</v>
      </c>
      <c r="BW10" s="204">
        <v>1384</v>
      </c>
      <c r="BX10" s="205">
        <v>1424</v>
      </c>
      <c r="BY10" s="205">
        <v>1462</v>
      </c>
      <c r="BZ10" s="206">
        <v>1504</v>
      </c>
    </row>
    <row r="11" spans="1:78" x14ac:dyDescent="0.35">
      <c r="B11" s="208" t="s">
        <v>226</v>
      </c>
      <c r="D11" s="209">
        <v>0</v>
      </c>
      <c r="E11" s="209">
        <v>0</v>
      </c>
      <c r="F11" s="209">
        <v>0</v>
      </c>
      <c r="G11" s="209">
        <v>0</v>
      </c>
      <c r="H11" s="209">
        <v>0</v>
      </c>
      <c r="I11" s="209">
        <v>0</v>
      </c>
      <c r="J11" s="209">
        <v>0</v>
      </c>
      <c r="K11" s="209">
        <v>0</v>
      </c>
      <c r="L11" s="209">
        <v>0</v>
      </c>
      <c r="M11" s="209">
        <v>0</v>
      </c>
      <c r="N11" s="209">
        <v>0</v>
      </c>
      <c r="O11" s="209">
        <v>0</v>
      </c>
      <c r="P11" s="209">
        <v>0</v>
      </c>
      <c r="Q11" s="209">
        <v>0</v>
      </c>
      <c r="R11" s="209">
        <v>0</v>
      </c>
      <c r="S11" s="209">
        <v>0</v>
      </c>
      <c r="T11" s="209">
        <v>0</v>
      </c>
      <c r="U11" s="209">
        <v>0</v>
      </c>
      <c r="V11" s="209">
        <v>0</v>
      </c>
      <c r="W11" s="209">
        <v>0</v>
      </c>
      <c r="X11" s="209">
        <v>0</v>
      </c>
      <c r="Y11" s="209">
        <v>0</v>
      </c>
      <c r="Z11" s="209">
        <v>0</v>
      </c>
      <c r="AA11" s="209">
        <v>0</v>
      </c>
      <c r="AB11" s="209">
        <v>0</v>
      </c>
      <c r="AC11" s="209">
        <v>0</v>
      </c>
      <c r="AD11" s="209">
        <v>0</v>
      </c>
      <c r="AE11" s="209">
        <v>0</v>
      </c>
      <c r="AF11" s="209">
        <v>0</v>
      </c>
      <c r="AG11" s="209">
        <v>0</v>
      </c>
      <c r="AH11" s="209">
        <v>6</v>
      </c>
      <c r="AI11" s="209">
        <v>6</v>
      </c>
      <c r="AJ11" s="209">
        <v>7</v>
      </c>
      <c r="AK11" s="209">
        <v>7</v>
      </c>
      <c r="AL11" s="209">
        <v>8</v>
      </c>
      <c r="AM11" s="209">
        <v>9</v>
      </c>
      <c r="AN11" s="209">
        <v>10</v>
      </c>
      <c r="AO11" s="209">
        <v>10</v>
      </c>
      <c r="AP11" s="209">
        <v>33</v>
      </c>
      <c r="AQ11" s="209">
        <v>76</v>
      </c>
      <c r="AR11" s="209">
        <v>104</v>
      </c>
      <c r="AS11" s="209">
        <v>118</v>
      </c>
      <c r="AT11" s="209">
        <v>130</v>
      </c>
      <c r="AU11" s="209">
        <v>152</v>
      </c>
      <c r="AV11" s="209">
        <v>182</v>
      </c>
      <c r="AW11" s="209">
        <v>220</v>
      </c>
      <c r="AX11" s="209">
        <v>263</v>
      </c>
      <c r="AY11" s="209">
        <v>326</v>
      </c>
      <c r="AZ11" s="209">
        <v>343</v>
      </c>
      <c r="BA11" s="209">
        <v>367</v>
      </c>
      <c r="BB11" s="209">
        <v>373</v>
      </c>
      <c r="BC11" s="209">
        <v>378</v>
      </c>
      <c r="BD11" s="209">
        <v>384</v>
      </c>
      <c r="BE11" s="209">
        <v>386</v>
      </c>
      <c r="BF11" s="209">
        <v>395</v>
      </c>
      <c r="BG11" s="209">
        <v>406</v>
      </c>
      <c r="BH11" s="209">
        <v>429</v>
      </c>
      <c r="BI11" s="209">
        <v>446</v>
      </c>
      <c r="BJ11" s="209">
        <v>458</v>
      </c>
      <c r="BK11" s="209">
        <v>471</v>
      </c>
      <c r="BL11" s="209">
        <v>492</v>
      </c>
      <c r="BM11" s="209">
        <v>521</v>
      </c>
      <c r="BN11" s="209">
        <v>553</v>
      </c>
      <c r="BO11" s="209">
        <v>584</v>
      </c>
      <c r="BP11" s="209">
        <v>618</v>
      </c>
      <c r="BQ11" s="209">
        <v>653</v>
      </c>
      <c r="BR11" s="209">
        <v>699</v>
      </c>
      <c r="BS11" s="209">
        <v>760</v>
      </c>
      <c r="BT11" s="209">
        <v>798</v>
      </c>
      <c r="BU11" s="209">
        <v>854</v>
      </c>
      <c r="BV11" s="209">
        <v>909</v>
      </c>
      <c r="BW11" s="209">
        <v>948</v>
      </c>
      <c r="BX11" s="210">
        <v>981</v>
      </c>
      <c r="BY11" s="210">
        <v>1011</v>
      </c>
      <c r="BZ11" s="211">
        <v>1044</v>
      </c>
    </row>
    <row r="12" spans="1:78" x14ac:dyDescent="0.35">
      <c r="B12" s="208" t="s">
        <v>227</v>
      </c>
      <c r="D12" s="209">
        <v>0</v>
      </c>
      <c r="E12" s="209">
        <v>0</v>
      </c>
      <c r="F12" s="209">
        <v>0</v>
      </c>
      <c r="G12" s="209">
        <v>0</v>
      </c>
      <c r="H12" s="209">
        <v>0</v>
      </c>
      <c r="I12" s="209">
        <v>0</v>
      </c>
      <c r="J12" s="209">
        <v>0</v>
      </c>
      <c r="K12" s="209">
        <v>0</v>
      </c>
      <c r="L12" s="209">
        <v>0</v>
      </c>
      <c r="M12" s="209">
        <v>0</v>
      </c>
      <c r="N12" s="209">
        <v>0</v>
      </c>
      <c r="O12" s="209">
        <v>0</v>
      </c>
      <c r="P12" s="209">
        <v>0</v>
      </c>
      <c r="Q12" s="209">
        <v>0</v>
      </c>
      <c r="R12" s="209">
        <v>0</v>
      </c>
      <c r="S12" s="209">
        <v>0</v>
      </c>
      <c r="T12" s="209">
        <v>0</v>
      </c>
      <c r="U12" s="209">
        <v>0</v>
      </c>
      <c r="V12" s="209">
        <v>0</v>
      </c>
      <c r="W12" s="209">
        <v>0</v>
      </c>
      <c r="X12" s="209">
        <v>0</v>
      </c>
      <c r="Y12" s="209">
        <v>0</v>
      </c>
      <c r="Z12" s="209">
        <v>0</v>
      </c>
      <c r="AA12" s="209">
        <v>0</v>
      </c>
      <c r="AB12" s="209">
        <v>0</v>
      </c>
      <c r="AC12" s="209">
        <v>0</v>
      </c>
      <c r="AD12" s="209">
        <v>0</v>
      </c>
      <c r="AE12" s="209">
        <v>0</v>
      </c>
      <c r="AF12" s="209">
        <v>0</v>
      </c>
      <c r="AG12" s="209">
        <v>0</v>
      </c>
      <c r="AH12" s="209">
        <v>0</v>
      </c>
      <c r="AI12" s="209">
        <v>0</v>
      </c>
      <c r="AJ12" s="209">
        <v>0</v>
      </c>
      <c r="AK12" s="209">
        <v>0</v>
      </c>
      <c r="AL12" s="209">
        <v>0</v>
      </c>
      <c r="AM12" s="209">
        <v>0</v>
      </c>
      <c r="AN12" s="209">
        <v>0</v>
      </c>
      <c r="AO12" s="209">
        <v>0</v>
      </c>
      <c r="AP12" s="209">
        <v>0</v>
      </c>
      <c r="AQ12" s="209">
        <v>0</v>
      </c>
      <c r="AR12" s="209">
        <v>0</v>
      </c>
      <c r="AS12" s="209">
        <v>0</v>
      </c>
      <c r="AT12" s="209">
        <v>0</v>
      </c>
      <c r="AU12" s="209">
        <v>0</v>
      </c>
      <c r="AV12" s="209">
        <v>0</v>
      </c>
      <c r="AW12" s="209">
        <v>0</v>
      </c>
      <c r="AX12" s="209">
        <v>0</v>
      </c>
      <c r="AY12" s="209">
        <v>0</v>
      </c>
      <c r="AZ12" s="209">
        <v>0</v>
      </c>
      <c r="BA12" s="209">
        <v>0</v>
      </c>
      <c r="BB12" s="209">
        <v>0</v>
      </c>
      <c r="BC12" s="209">
        <v>0</v>
      </c>
      <c r="BD12" s="209">
        <v>0</v>
      </c>
      <c r="BE12" s="209">
        <v>0</v>
      </c>
      <c r="BF12" s="209">
        <v>0</v>
      </c>
      <c r="BG12" s="209">
        <v>226</v>
      </c>
      <c r="BH12" s="209">
        <v>273</v>
      </c>
      <c r="BI12" s="209">
        <v>308</v>
      </c>
      <c r="BJ12" s="209">
        <v>345</v>
      </c>
      <c r="BK12" s="209">
        <v>381</v>
      </c>
      <c r="BL12" s="209">
        <v>414</v>
      </c>
      <c r="BM12" s="209">
        <v>439</v>
      </c>
      <c r="BN12" s="209">
        <v>451</v>
      </c>
      <c r="BO12" s="209">
        <v>448</v>
      </c>
      <c r="BP12" s="209">
        <v>438</v>
      </c>
      <c r="BQ12" s="209">
        <v>418</v>
      </c>
      <c r="BR12" s="209">
        <v>409</v>
      </c>
      <c r="BS12" s="209">
        <v>411</v>
      </c>
      <c r="BT12" s="209">
        <v>412</v>
      </c>
      <c r="BU12" s="209">
        <v>421</v>
      </c>
      <c r="BV12" s="209">
        <v>432</v>
      </c>
      <c r="BW12" s="209">
        <v>436</v>
      </c>
      <c r="BX12" s="210">
        <v>442</v>
      </c>
      <c r="BY12" s="210">
        <v>452</v>
      </c>
      <c r="BZ12" s="211">
        <v>461</v>
      </c>
    </row>
    <row r="13" spans="1:78" ht="26.25" customHeight="1" x14ac:dyDescent="0.35">
      <c r="B13" s="194" t="s">
        <v>126</v>
      </c>
      <c r="D13" s="209">
        <v>0</v>
      </c>
      <c r="E13" s="209">
        <v>0</v>
      </c>
      <c r="F13" s="209">
        <v>0</v>
      </c>
      <c r="G13" s="209">
        <v>0</v>
      </c>
      <c r="H13" s="209">
        <v>0</v>
      </c>
      <c r="I13" s="209">
        <v>0</v>
      </c>
      <c r="J13" s="209">
        <v>0</v>
      </c>
      <c r="K13" s="209">
        <v>0</v>
      </c>
      <c r="L13" s="209">
        <v>0</v>
      </c>
      <c r="M13" s="209">
        <v>0</v>
      </c>
      <c r="N13" s="209">
        <v>0</v>
      </c>
      <c r="O13" s="209">
        <v>0</v>
      </c>
      <c r="P13" s="209">
        <v>0</v>
      </c>
      <c r="Q13" s="209">
        <v>0</v>
      </c>
      <c r="R13" s="209">
        <v>0</v>
      </c>
      <c r="S13" s="209">
        <v>0</v>
      </c>
      <c r="T13" s="209">
        <v>0</v>
      </c>
      <c r="U13" s="209">
        <v>0</v>
      </c>
      <c r="V13" s="209">
        <v>0</v>
      </c>
      <c r="W13" s="209">
        <v>0</v>
      </c>
      <c r="X13" s="209">
        <v>0</v>
      </c>
      <c r="Y13" s="209">
        <v>0</v>
      </c>
      <c r="Z13" s="209">
        <v>0</v>
      </c>
      <c r="AA13" s="209">
        <v>0</v>
      </c>
      <c r="AB13" s="209">
        <v>0</v>
      </c>
      <c r="AC13" s="209">
        <v>0</v>
      </c>
      <c r="AD13" s="209">
        <v>0</v>
      </c>
      <c r="AE13" s="209">
        <v>0</v>
      </c>
      <c r="AF13" s="209">
        <v>0</v>
      </c>
      <c r="AG13" s="209">
        <v>0</v>
      </c>
      <c r="AH13" s="209">
        <v>7244</v>
      </c>
      <c r="AI13" s="209">
        <v>7250</v>
      </c>
      <c r="AJ13" s="209">
        <v>7230</v>
      </c>
      <c r="AK13" s="209">
        <v>7174</v>
      </c>
      <c r="AL13" s="209">
        <v>7091</v>
      </c>
      <c r="AM13" s="209">
        <v>6983</v>
      </c>
      <c r="AN13" s="209">
        <v>6924</v>
      </c>
      <c r="AO13" s="209">
        <v>6868</v>
      </c>
      <c r="AP13" s="209">
        <v>6816</v>
      </c>
      <c r="AQ13" s="209">
        <v>6768</v>
      </c>
      <c r="AR13" s="209">
        <v>6752</v>
      </c>
      <c r="AS13" s="209">
        <v>6745</v>
      </c>
      <c r="AT13" s="209">
        <v>6780</v>
      </c>
      <c r="AU13" s="209">
        <v>6854</v>
      </c>
      <c r="AV13" s="209">
        <v>6795</v>
      </c>
      <c r="AW13" s="209">
        <v>6849</v>
      </c>
      <c r="AX13" s="209">
        <v>6905</v>
      </c>
      <c r="AY13" s="209">
        <v>6943</v>
      </c>
      <c r="AZ13" s="209">
        <v>6970</v>
      </c>
      <c r="BA13" s="209">
        <v>7008</v>
      </c>
      <c r="BB13" s="209">
        <v>7021</v>
      </c>
      <c r="BC13" s="209">
        <v>7025</v>
      </c>
      <c r="BD13" s="209">
        <v>7012</v>
      </c>
      <c r="BE13" s="209">
        <v>6991</v>
      </c>
      <c r="BF13" s="209">
        <v>7042</v>
      </c>
      <c r="BG13" s="209"/>
      <c r="BH13" s="209"/>
      <c r="BI13" s="209"/>
      <c r="BJ13" s="209"/>
      <c r="BK13" s="209"/>
      <c r="BL13" s="209"/>
      <c r="BM13" s="209"/>
      <c r="BN13" s="209"/>
      <c r="BO13" s="209"/>
      <c r="BP13" s="209"/>
      <c r="BQ13" s="209"/>
      <c r="BR13" s="209"/>
      <c r="BS13" s="209"/>
      <c r="BT13" s="209"/>
      <c r="BU13" s="209"/>
      <c r="BV13" s="209"/>
      <c r="BW13" s="209"/>
      <c r="BX13" s="210"/>
      <c r="BY13" s="210"/>
      <c r="BZ13" s="211"/>
    </row>
    <row r="14" spans="1:78" x14ac:dyDescent="0.35">
      <c r="B14" s="208" t="s">
        <v>228</v>
      </c>
      <c r="D14" s="209">
        <v>0</v>
      </c>
      <c r="E14" s="209">
        <v>0</v>
      </c>
      <c r="F14" s="209">
        <v>0</v>
      </c>
      <c r="G14" s="209">
        <v>0</v>
      </c>
      <c r="H14" s="209">
        <v>0</v>
      </c>
      <c r="I14" s="209">
        <v>0</v>
      </c>
      <c r="J14" s="209">
        <v>0</v>
      </c>
      <c r="K14" s="209">
        <v>0</v>
      </c>
      <c r="L14" s="209">
        <v>0</v>
      </c>
      <c r="M14" s="209">
        <v>0</v>
      </c>
      <c r="N14" s="209">
        <v>0</v>
      </c>
      <c r="O14" s="209">
        <v>0</v>
      </c>
      <c r="P14" s="209">
        <v>0</v>
      </c>
      <c r="Q14" s="209">
        <v>0</v>
      </c>
      <c r="R14" s="209">
        <v>0</v>
      </c>
      <c r="S14" s="209">
        <v>0</v>
      </c>
      <c r="T14" s="209">
        <v>0</v>
      </c>
      <c r="U14" s="209">
        <v>0</v>
      </c>
      <c r="V14" s="209">
        <v>0</v>
      </c>
      <c r="W14" s="209">
        <v>0</v>
      </c>
      <c r="X14" s="209">
        <v>0</v>
      </c>
      <c r="Y14" s="209">
        <v>0</v>
      </c>
      <c r="Z14" s="209">
        <v>0</v>
      </c>
      <c r="AA14" s="209">
        <v>0</v>
      </c>
      <c r="AB14" s="209">
        <v>0</v>
      </c>
      <c r="AC14" s="209">
        <v>0</v>
      </c>
      <c r="AD14" s="209">
        <v>0</v>
      </c>
      <c r="AE14" s="209">
        <v>0</v>
      </c>
      <c r="AF14" s="209">
        <v>0</v>
      </c>
      <c r="AG14" s="209">
        <v>0</v>
      </c>
      <c r="AH14" s="209">
        <v>13589</v>
      </c>
      <c r="AI14" s="209">
        <v>13438</v>
      </c>
      <c r="AJ14" s="209">
        <v>13273</v>
      </c>
      <c r="AK14" s="209">
        <v>13079</v>
      </c>
      <c r="AL14" s="209">
        <v>12856</v>
      </c>
      <c r="AM14" s="209">
        <v>12584</v>
      </c>
      <c r="AN14" s="209">
        <v>12449</v>
      </c>
      <c r="AO14" s="209">
        <v>12325</v>
      </c>
      <c r="AP14" s="209">
        <v>12217</v>
      </c>
      <c r="AQ14" s="209">
        <v>12141</v>
      </c>
      <c r="AR14" s="209">
        <v>12124</v>
      </c>
      <c r="AS14" s="209">
        <v>12137</v>
      </c>
      <c r="AT14" s="209">
        <v>12227</v>
      </c>
      <c r="AU14" s="209">
        <v>12405</v>
      </c>
      <c r="AV14" s="209">
        <v>12285</v>
      </c>
      <c r="AW14" s="209">
        <v>12414</v>
      </c>
      <c r="AX14" s="209">
        <v>12543</v>
      </c>
      <c r="AY14" s="209">
        <v>12579</v>
      </c>
      <c r="AZ14" s="209">
        <v>12625</v>
      </c>
      <c r="BA14" s="209">
        <v>12729</v>
      </c>
      <c r="BB14" s="209">
        <v>12716</v>
      </c>
      <c r="BC14" s="209">
        <v>12689</v>
      </c>
      <c r="BD14" s="209">
        <v>12656</v>
      </c>
      <c r="BE14" s="209">
        <v>12600</v>
      </c>
      <c r="BF14" s="209">
        <v>12622</v>
      </c>
      <c r="BG14" s="209"/>
      <c r="BH14" s="209"/>
      <c r="BI14" s="209"/>
      <c r="BJ14" s="209"/>
      <c r="BK14" s="209"/>
      <c r="BL14" s="209"/>
      <c r="BM14" s="209"/>
      <c r="BN14" s="209"/>
      <c r="BO14" s="209"/>
      <c r="BP14" s="209"/>
      <c r="BQ14" s="209"/>
      <c r="BR14" s="209"/>
      <c r="BS14" s="209"/>
      <c r="BT14" s="209"/>
      <c r="BU14" s="209"/>
      <c r="BV14" s="209"/>
      <c r="BW14" s="209"/>
      <c r="BX14" s="210"/>
      <c r="BY14" s="210"/>
      <c r="BZ14" s="211"/>
    </row>
    <row r="15" spans="1:78" x14ac:dyDescent="0.35">
      <c r="B15" s="194" t="s">
        <v>127</v>
      </c>
      <c r="D15" s="204">
        <v>0</v>
      </c>
      <c r="E15" s="204">
        <v>0</v>
      </c>
      <c r="F15" s="204">
        <v>0</v>
      </c>
      <c r="G15" s="204">
        <v>0</v>
      </c>
      <c r="H15" s="204">
        <v>0</v>
      </c>
      <c r="I15" s="204">
        <v>0</v>
      </c>
      <c r="J15" s="204">
        <v>0</v>
      </c>
      <c r="K15" s="204">
        <v>0</v>
      </c>
      <c r="L15" s="204">
        <v>0</v>
      </c>
      <c r="M15" s="204">
        <v>0</v>
      </c>
      <c r="N15" s="204">
        <v>0</v>
      </c>
      <c r="O15" s="204">
        <v>0</v>
      </c>
      <c r="P15" s="204">
        <v>0</v>
      </c>
      <c r="Q15" s="204">
        <v>0</v>
      </c>
      <c r="R15" s="204">
        <v>0</v>
      </c>
      <c r="S15" s="204">
        <v>0</v>
      </c>
      <c r="T15" s="204">
        <v>0</v>
      </c>
      <c r="U15" s="204">
        <v>0</v>
      </c>
      <c r="V15" s="204">
        <v>0</v>
      </c>
      <c r="W15" s="204">
        <v>0</v>
      </c>
      <c r="X15" s="204">
        <v>0</v>
      </c>
      <c r="Y15" s="204">
        <v>0</v>
      </c>
      <c r="Z15" s="204">
        <v>0</v>
      </c>
      <c r="AA15" s="204">
        <v>0</v>
      </c>
      <c r="AB15" s="204">
        <v>8050</v>
      </c>
      <c r="AC15" s="204">
        <v>7980</v>
      </c>
      <c r="AD15" s="204">
        <v>9190</v>
      </c>
      <c r="AE15" s="204">
        <v>10</v>
      </c>
      <c r="AF15" s="204">
        <v>0</v>
      </c>
      <c r="AG15" s="204">
        <v>9800</v>
      </c>
      <c r="AH15" s="204">
        <v>10100</v>
      </c>
      <c r="AI15" s="204">
        <v>10100</v>
      </c>
      <c r="AJ15" s="204">
        <v>10300</v>
      </c>
      <c r="AK15" s="204">
        <v>10700</v>
      </c>
      <c r="AL15" s="204">
        <v>10800</v>
      </c>
      <c r="AM15" s="204">
        <v>10900</v>
      </c>
      <c r="AN15" s="204">
        <v>11100</v>
      </c>
      <c r="AO15" s="204">
        <v>11200</v>
      </c>
      <c r="AP15" s="204">
        <v>11500</v>
      </c>
      <c r="AQ15" s="204">
        <v>11587</v>
      </c>
      <c r="AR15" s="204">
        <v>11761</v>
      </c>
      <c r="AS15" s="204">
        <v>12077</v>
      </c>
      <c r="AT15" s="204">
        <v>12170</v>
      </c>
      <c r="AU15" s="204">
        <v>12500</v>
      </c>
      <c r="AV15" s="204">
        <v>12776</v>
      </c>
      <c r="AW15" s="204">
        <v>13601</v>
      </c>
      <c r="AX15" s="204">
        <v>13591</v>
      </c>
      <c r="AY15" s="204">
        <v>13894</v>
      </c>
      <c r="AZ15" s="204">
        <v>14405</v>
      </c>
      <c r="BA15" s="204">
        <v>13904</v>
      </c>
      <c r="BB15" s="204">
        <v>14048</v>
      </c>
      <c r="BC15" s="204">
        <v>13430</v>
      </c>
      <c r="BD15" s="204">
        <v>13518</v>
      </c>
      <c r="BE15" s="204">
        <v>13649</v>
      </c>
      <c r="BF15" s="204">
        <v>13721</v>
      </c>
      <c r="BG15" s="204">
        <v>14086</v>
      </c>
      <c r="BH15" s="204">
        <v>14223</v>
      </c>
      <c r="BI15" s="204">
        <v>14299</v>
      </c>
      <c r="BJ15" s="204">
        <v>14507</v>
      </c>
      <c r="BK15" s="204">
        <v>14731</v>
      </c>
      <c r="BL15" s="204">
        <v>14918</v>
      </c>
      <c r="BM15" s="204">
        <v>15370</v>
      </c>
      <c r="BN15" s="204">
        <v>15466</v>
      </c>
      <c r="BO15" s="204">
        <v>15547</v>
      </c>
      <c r="BP15" s="204">
        <v>15586</v>
      </c>
      <c r="BQ15" s="204">
        <v>15460</v>
      </c>
      <c r="BR15" s="204">
        <v>15789</v>
      </c>
      <c r="BS15" s="204">
        <v>16322</v>
      </c>
      <c r="BT15" s="204">
        <v>15952</v>
      </c>
      <c r="BU15" s="204">
        <v>15932</v>
      </c>
      <c r="BV15" s="204">
        <v>15651</v>
      </c>
      <c r="BW15" s="204">
        <v>15661</v>
      </c>
      <c r="BX15" s="205">
        <v>15633</v>
      </c>
      <c r="BY15" s="205">
        <v>15674</v>
      </c>
      <c r="BZ15" s="206">
        <v>15717</v>
      </c>
    </row>
    <row r="16" spans="1:78" x14ac:dyDescent="0.35">
      <c r="B16" s="208" t="s">
        <v>128</v>
      </c>
      <c r="D16" s="204">
        <v>0</v>
      </c>
      <c r="E16" s="204">
        <v>0</v>
      </c>
      <c r="F16" s="204">
        <v>0</v>
      </c>
      <c r="G16" s="204">
        <v>0</v>
      </c>
      <c r="H16" s="204">
        <v>0</v>
      </c>
      <c r="I16" s="204">
        <v>0</v>
      </c>
      <c r="J16" s="204">
        <v>0</v>
      </c>
      <c r="K16" s="204">
        <v>0</v>
      </c>
      <c r="L16" s="204">
        <v>0</v>
      </c>
      <c r="M16" s="204">
        <v>0</v>
      </c>
      <c r="N16" s="204">
        <v>0</v>
      </c>
      <c r="O16" s="204">
        <v>0</v>
      </c>
      <c r="P16" s="204">
        <v>0</v>
      </c>
      <c r="Q16" s="204">
        <v>0</v>
      </c>
      <c r="R16" s="204">
        <v>0</v>
      </c>
      <c r="S16" s="204">
        <v>0</v>
      </c>
      <c r="T16" s="204">
        <v>0</v>
      </c>
      <c r="U16" s="204">
        <v>0</v>
      </c>
      <c r="V16" s="204">
        <v>0</v>
      </c>
      <c r="W16" s="204">
        <v>0</v>
      </c>
      <c r="X16" s="204">
        <v>0</v>
      </c>
      <c r="Y16" s="204">
        <v>0</v>
      </c>
      <c r="Z16" s="204">
        <v>0</v>
      </c>
      <c r="AA16" s="204">
        <v>0</v>
      </c>
      <c r="AB16" s="204">
        <v>0</v>
      </c>
      <c r="AC16" s="204">
        <v>7720</v>
      </c>
      <c r="AD16" s="204">
        <v>8850</v>
      </c>
      <c r="AE16" s="204">
        <v>10</v>
      </c>
      <c r="AF16" s="204">
        <v>0</v>
      </c>
      <c r="AG16" s="204">
        <v>0</v>
      </c>
      <c r="AH16" s="204">
        <v>9600</v>
      </c>
      <c r="AI16" s="204">
        <v>9600</v>
      </c>
      <c r="AJ16" s="204">
        <v>9800</v>
      </c>
      <c r="AK16" s="204">
        <v>10100</v>
      </c>
      <c r="AL16" s="204">
        <v>10200</v>
      </c>
      <c r="AM16" s="204">
        <v>10300</v>
      </c>
      <c r="AN16" s="204">
        <v>10500</v>
      </c>
      <c r="AO16" s="204">
        <v>10500</v>
      </c>
      <c r="AP16" s="204">
        <v>10700</v>
      </c>
      <c r="AQ16" s="204">
        <v>10700</v>
      </c>
      <c r="AR16" s="204">
        <v>10900</v>
      </c>
      <c r="AS16" s="204">
        <v>11200</v>
      </c>
      <c r="AT16" s="204">
        <v>11236</v>
      </c>
      <c r="AU16" s="204">
        <v>11432</v>
      </c>
      <c r="AV16" s="204">
        <v>11511</v>
      </c>
      <c r="AW16" s="204">
        <v>12209</v>
      </c>
      <c r="AX16" s="204">
        <v>12331</v>
      </c>
      <c r="AY16" s="204">
        <v>12418</v>
      </c>
      <c r="AZ16" s="204">
        <v>12861</v>
      </c>
      <c r="BA16" s="204">
        <v>12326</v>
      </c>
      <c r="BB16" s="204">
        <v>12442</v>
      </c>
      <c r="BC16" s="204">
        <v>11818</v>
      </c>
      <c r="BD16" s="204">
        <v>11896</v>
      </c>
      <c r="BE16" s="204">
        <v>12014</v>
      </c>
      <c r="BF16" s="204">
        <v>12002</v>
      </c>
      <c r="BG16" s="204">
        <v>12232</v>
      </c>
      <c r="BH16" s="204">
        <v>12302</v>
      </c>
      <c r="BI16" s="204">
        <v>12387</v>
      </c>
      <c r="BJ16" s="204">
        <v>12586</v>
      </c>
      <c r="BK16" s="204">
        <v>12728</v>
      </c>
      <c r="BL16" s="204">
        <v>11754</v>
      </c>
      <c r="BM16" s="204">
        <v>12123</v>
      </c>
      <c r="BN16" s="204">
        <v>12239</v>
      </c>
      <c r="BO16" s="204">
        <v>12335</v>
      </c>
      <c r="BP16" s="204">
        <v>12346</v>
      </c>
      <c r="BQ16" s="204">
        <v>12245</v>
      </c>
      <c r="BR16" s="204">
        <v>12459</v>
      </c>
      <c r="BS16" s="204">
        <v>12757</v>
      </c>
      <c r="BT16" s="204">
        <v>12642</v>
      </c>
      <c r="BU16" s="204">
        <v>12616</v>
      </c>
      <c r="BV16" s="204">
        <v>12355</v>
      </c>
      <c r="BW16" s="204">
        <v>12334</v>
      </c>
      <c r="BX16" s="205">
        <v>12252</v>
      </c>
      <c r="BY16" s="205">
        <v>12233</v>
      </c>
      <c r="BZ16" s="206">
        <v>12215</v>
      </c>
    </row>
    <row r="17" spans="2:78" x14ac:dyDescent="0.35">
      <c r="B17" s="208" t="s">
        <v>129</v>
      </c>
      <c r="D17" s="204">
        <v>0</v>
      </c>
      <c r="E17" s="204">
        <v>0</v>
      </c>
      <c r="F17" s="204">
        <v>0</v>
      </c>
      <c r="G17" s="204">
        <v>0</v>
      </c>
      <c r="H17" s="204">
        <v>0</v>
      </c>
      <c r="I17" s="204">
        <v>0</v>
      </c>
      <c r="J17" s="204">
        <v>0</v>
      </c>
      <c r="K17" s="204">
        <v>0</v>
      </c>
      <c r="L17" s="204">
        <v>0</v>
      </c>
      <c r="M17" s="204">
        <v>0</v>
      </c>
      <c r="N17" s="204">
        <v>0</v>
      </c>
      <c r="O17" s="204">
        <v>0</v>
      </c>
      <c r="P17" s="204">
        <v>0</v>
      </c>
      <c r="Q17" s="204">
        <v>0</v>
      </c>
      <c r="R17" s="204">
        <v>0</v>
      </c>
      <c r="S17" s="204">
        <v>0</v>
      </c>
      <c r="T17" s="204">
        <v>0</v>
      </c>
      <c r="U17" s="204">
        <v>0</v>
      </c>
      <c r="V17" s="204">
        <v>0</v>
      </c>
      <c r="W17" s="204">
        <v>0</v>
      </c>
      <c r="X17" s="204">
        <v>0</v>
      </c>
      <c r="Y17" s="204">
        <v>0</v>
      </c>
      <c r="Z17" s="204">
        <v>0</v>
      </c>
      <c r="AA17" s="204">
        <v>0</v>
      </c>
      <c r="AB17" s="204">
        <v>8050</v>
      </c>
      <c r="AC17" s="204">
        <v>260</v>
      </c>
      <c r="AD17" s="204">
        <v>340</v>
      </c>
      <c r="AE17" s="204">
        <v>0</v>
      </c>
      <c r="AF17" s="204">
        <v>0</v>
      </c>
      <c r="AG17" s="204">
        <v>9800</v>
      </c>
      <c r="AH17" s="204">
        <v>500</v>
      </c>
      <c r="AI17" s="204">
        <v>500</v>
      </c>
      <c r="AJ17" s="204">
        <v>500</v>
      </c>
      <c r="AK17" s="204">
        <v>600</v>
      </c>
      <c r="AL17" s="204">
        <v>600</v>
      </c>
      <c r="AM17" s="204">
        <v>600</v>
      </c>
      <c r="AN17" s="204">
        <v>600</v>
      </c>
      <c r="AO17" s="204">
        <v>700</v>
      </c>
      <c r="AP17" s="204">
        <v>800</v>
      </c>
      <c r="AQ17" s="204">
        <v>887</v>
      </c>
      <c r="AR17" s="204">
        <v>861</v>
      </c>
      <c r="AS17" s="204">
        <v>877</v>
      </c>
      <c r="AT17" s="204">
        <v>934</v>
      </c>
      <c r="AU17" s="204">
        <v>1067</v>
      </c>
      <c r="AV17" s="204">
        <v>1265</v>
      </c>
      <c r="AW17" s="204">
        <v>1392</v>
      </c>
      <c r="AX17" s="204">
        <v>1260</v>
      </c>
      <c r="AY17" s="204">
        <v>1476</v>
      </c>
      <c r="AZ17" s="204">
        <v>1544</v>
      </c>
      <c r="BA17" s="204">
        <v>1578</v>
      </c>
      <c r="BB17" s="204">
        <v>1607</v>
      </c>
      <c r="BC17" s="204">
        <v>1612</v>
      </c>
      <c r="BD17" s="204">
        <v>1622</v>
      </c>
      <c r="BE17" s="204">
        <v>1635</v>
      </c>
      <c r="BF17" s="204">
        <v>1719</v>
      </c>
      <c r="BG17" s="204">
        <v>1854</v>
      </c>
      <c r="BH17" s="204">
        <v>1921</v>
      </c>
      <c r="BI17" s="204">
        <v>1912</v>
      </c>
      <c r="BJ17" s="204">
        <v>1920</v>
      </c>
      <c r="BK17" s="204">
        <v>2003</v>
      </c>
      <c r="BL17" s="204">
        <v>3164</v>
      </c>
      <c r="BM17" s="204">
        <v>3246</v>
      </c>
      <c r="BN17" s="204">
        <v>3227</v>
      </c>
      <c r="BO17" s="204">
        <v>3212</v>
      </c>
      <c r="BP17" s="204">
        <v>3240</v>
      </c>
      <c r="BQ17" s="204">
        <v>3215</v>
      </c>
      <c r="BR17" s="204">
        <v>3329</v>
      </c>
      <c r="BS17" s="204">
        <v>3565</v>
      </c>
      <c r="BT17" s="204">
        <v>3310</v>
      </c>
      <c r="BU17" s="204">
        <v>3316</v>
      </c>
      <c r="BV17" s="204">
        <v>3296</v>
      </c>
      <c r="BW17" s="204">
        <v>3327</v>
      </c>
      <c r="BX17" s="205">
        <v>3381</v>
      </c>
      <c r="BY17" s="205">
        <v>3441</v>
      </c>
      <c r="BZ17" s="206">
        <v>3502</v>
      </c>
    </row>
    <row r="18" spans="2:78" ht="26.25" customHeight="1" x14ac:dyDescent="0.35">
      <c r="B18" s="194" t="s">
        <v>22</v>
      </c>
      <c r="D18" s="204">
        <v>0</v>
      </c>
      <c r="E18" s="204">
        <v>0</v>
      </c>
      <c r="F18" s="204">
        <v>0</v>
      </c>
      <c r="G18" s="204">
        <v>0</v>
      </c>
      <c r="H18" s="204">
        <v>0</v>
      </c>
      <c r="I18" s="204">
        <v>0</v>
      </c>
      <c r="J18" s="204">
        <v>0</v>
      </c>
      <c r="K18" s="204">
        <v>0</v>
      </c>
      <c r="L18" s="204">
        <v>0</v>
      </c>
      <c r="M18" s="204">
        <v>0</v>
      </c>
      <c r="N18" s="204">
        <v>0</v>
      </c>
      <c r="O18" s="204">
        <v>0</v>
      </c>
      <c r="P18" s="204">
        <v>0</v>
      </c>
      <c r="Q18" s="204">
        <v>0</v>
      </c>
      <c r="R18" s="204">
        <v>0</v>
      </c>
      <c r="S18" s="204">
        <v>0</v>
      </c>
      <c r="T18" s="204">
        <v>0</v>
      </c>
      <c r="U18" s="204">
        <v>0</v>
      </c>
      <c r="V18" s="204">
        <v>0</v>
      </c>
      <c r="W18" s="204">
        <v>0</v>
      </c>
      <c r="X18" s="204">
        <v>0</v>
      </c>
      <c r="Y18" s="204">
        <v>0</v>
      </c>
      <c r="Z18" s="204">
        <v>0</v>
      </c>
      <c r="AA18" s="204">
        <v>0</v>
      </c>
      <c r="AB18" s="204">
        <v>0</v>
      </c>
      <c r="AC18" s="204">
        <v>0</v>
      </c>
      <c r="AD18" s="204">
        <v>0</v>
      </c>
      <c r="AE18" s="204">
        <v>0</v>
      </c>
      <c r="AF18" s="204">
        <v>0</v>
      </c>
      <c r="AG18" s="204">
        <v>0</v>
      </c>
      <c r="AH18" s="204">
        <v>5460</v>
      </c>
      <c r="AI18" s="204">
        <v>5396</v>
      </c>
      <c r="AJ18" s="204">
        <v>5800</v>
      </c>
      <c r="AK18" s="204">
        <v>6555</v>
      </c>
      <c r="AL18" s="204">
        <v>6950</v>
      </c>
      <c r="AM18" s="204">
        <v>7020</v>
      </c>
      <c r="AN18" s="204">
        <v>7230</v>
      </c>
      <c r="AO18" s="204">
        <v>7020</v>
      </c>
      <c r="AP18" s="204">
        <v>7050</v>
      </c>
      <c r="AQ18" s="204">
        <v>6875</v>
      </c>
      <c r="AR18" s="204">
        <v>5143</v>
      </c>
      <c r="AS18" s="204">
        <v>5201</v>
      </c>
      <c r="AT18" s="204">
        <v>6726</v>
      </c>
      <c r="AU18" s="204">
        <v>6367</v>
      </c>
      <c r="AV18" s="204">
        <v>6704</v>
      </c>
      <c r="AW18" s="204">
        <v>5466</v>
      </c>
      <c r="AX18" s="204">
        <v>5615</v>
      </c>
      <c r="AY18" s="204">
        <v>5690</v>
      </c>
      <c r="AZ18" s="204">
        <v>5618</v>
      </c>
      <c r="BA18" s="204">
        <v>5479</v>
      </c>
      <c r="BB18" s="204">
        <v>5306</v>
      </c>
      <c r="BC18" s="204">
        <v>5051</v>
      </c>
      <c r="BD18" s="204">
        <v>4761</v>
      </c>
      <c r="BE18" s="204">
        <v>4664</v>
      </c>
      <c r="BF18" s="204">
        <v>4625</v>
      </c>
      <c r="BG18" s="204">
        <v>4693</v>
      </c>
      <c r="BH18" s="204">
        <v>4915</v>
      </c>
      <c r="BI18" s="204">
        <v>5029</v>
      </c>
      <c r="BJ18" s="204">
        <v>5080</v>
      </c>
      <c r="BK18" s="204">
        <v>5068</v>
      </c>
      <c r="BL18" s="204">
        <v>5158</v>
      </c>
      <c r="BM18" s="204">
        <v>5571</v>
      </c>
      <c r="BN18" s="204">
        <v>5805</v>
      </c>
      <c r="BO18" s="204">
        <v>5874</v>
      </c>
      <c r="BP18" s="204">
        <v>5911</v>
      </c>
      <c r="BQ18" s="204"/>
      <c r="BR18" s="204"/>
      <c r="BS18" s="204"/>
      <c r="BT18" s="204"/>
      <c r="BU18" s="204"/>
      <c r="BV18" s="204"/>
      <c r="BW18" s="204"/>
      <c r="BX18" s="205"/>
      <c r="BY18" s="205"/>
      <c r="BZ18" s="206"/>
    </row>
    <row r="19" spans="2:78" x14ac:dyDescent="0.35">
      <c r="B19" s="194" t="s">
        <v>133</v>
      </c>
      <c r="D19" s="204">
        <v>0</v>
      </c>
      <c r="E19" s="204">
        <v>0</v>
      </c>
      <c r="F19" s="204">
        <v>0</v>
      </c>
      <c r="G19" s="204">
        <v>0</v>
      </c>
      <c r="H19" s="204">
        <v>0</v>
      </c>
      <c r="I19" s="204">
        <v>0</v>
      </c>
      <c r="J19" s="204">
        <v>0</v>
      </c>
      <c r="K19" s="204">
        <v>0</v>
      </c>
      <c r="L19" s="204">
        <v>0</v>
      </c>
      <c r="M19" s="204">
        <v>0</v>
      </c>
      <c r="N19" s="204">
        <v>0</v>
      </c>
      <c r="O19" s="204">
        <v>0</v>
      </c>
      <c r="P19" s="204">
        <v>0</v>
      </c>
      <c r="Q19" s="204">
        <v>0</v>
      </c>
      <c r="R19" s="204">
        <v>0</v>
      </c>
      <c r="S19" s="204">
        <v>0</v>
      </c>
      <c r="T19" s="204">
        <v>0</v>
      </c>
      <c r="U19" s="204">
        <v>0</v>
      </c>
      <c r="V19" s="204">
        <v>0</v>
      </c>
      <c r="W19" s="204">
        <v>0</v>
      </c>
      <c r="X19" s="204">
        <v>0</v>
      </c>
      <c r="Y19" s="204">
        <v>0</v>
      </c>
      <c r="Z19" s="204">
        <v>0</v>
      </c>
      <c r="AA19" s="204">
        <v>0</v>
      </c>
      <c r="AB19" s="204">
        <v>0</v>
      </c>
      <c r="AC19" s="204">
        <v>0</v>
      </c>
      <c r="AD19" s="204">
        <v>0</v>
      </c>
      <c r="AE19" s="204">
        <v>0</v>
      </c>
      <c r="AF19" s="204">
        <v>0</v>
      </c>
      <c r="AG19" s="204">
        <v>0</v>
      </c>
      <c r="AH19" s="204">
        <v>0</v>
      </c>
      <c r="AI19" s="204">
        <v>0</v>
      </c>
      <c r="AJ19" s="204">
        <v>0</v>
      </c>
      <c r="AK19" s="204">
        <v>0</v>
      </c>
      <c r="AL19" s="204">
        <v>0</v>
      </c>
      <c r="AM19" s="204">
        <v>0</v>
      </c>
      <c r="AN19" s="204">
        <v>0</v>
      </c>
      <c r="AO19" s="204">
        <v>0</v>
      </c>
      <c r="AP19" s="204">
        <v>0</v>
      </c>
      <c r="AQ19" s="204">
        <v>0</v>
      </c>
      <c r="AR19" s="204">
        <v>0</v>
      </c>
      <c r="AS19" s="204">
        <v>0</v>
      </c>
      <c r="AT19" s="204">
        <v>0</v>
      </c>
      <c r="AU19" s="204">
        <v>0</v>
      </c>
      <c r="AV19" s="204">
        <v>1045</v>
      </c>
      <c r="AW19" s="204">
        <v>1286</v>
      </c>
      <c r="AX19" s="204">
        <v>1466</v>
      </c>
      <c r="AY19" s="204">
        <v>1669</v>
      </c>
      <c r="AZ19" s="204">
        <v>1846</v>
      </c>
      <c r="BA19" s="204">
        <v>2004</v>
      </c>
      <c r="BB19" s="204">
        <v>2092</v>
      </c>
      <c r="BC19" s="204">
        <v>2165</v>
      </c>
      <c r="BD19" s="204">
        <v>2255</v>
      </c>
      <c r="BE19" s="204">
        <v>2368</v>
      </c>
      <c r="BF19" s="204">
        <v>2490</v>
      </c>
      <c r="BG19" s="204">
        <v>2607</v>
      </c>
      <c r="BH19" s="204">
        <v>2701</v>
      </c>
      <c r="BI19" s="204">
        <v>2777</v>
      </c>
      <c r="BJ19" s="204">
        <v>2852</v>
      </c>
      <c r="BK19" s="204">
        <v>2941</v>
      </c>
      <c r="BL19" s="204">
        <v>3034</v>
      </c>
      <c r="BM19" s="204">
        <v>3133</v>
      </c>
      <c r="BN19" s="204">
        <v>3205</v>
      </c>
      <c r="BO19" s="204">
        <v>3253</v>
      </c>
      <c r="BP19" s="204">
        <v>3307</v>
      </c>
      <c r="BQ19" s="204">
        <v>3307</v>
      </c>
      <c r="BR19" s="204">
        <v>3214</v>
      </c>
      <c r="BS19" s="204">
        <v>3018</v>
      </c>
      <c r="BT19" s="204">
        <v>2631</v>
      </c>
      <c r="BU19" s="204">
        <v>2143</v>
      </c>
      <c r="BV19" s="204">
        <v>1739</v>
      </c>
      <c r="BW19" s="204">
        <v>1287</v>
      </c>
      <c r="BX19" s="205">
        <v>1110</v>
      </c>
      <c r="BY19" s="205">
        <v>1097</v>
      </c>
      <c r="BZ19" s="206">
        <v>1103</v>
      </c>
    </row>
    <row r="20" spans="2:78" x14ac:dyDescent="0.35">
      <c r="B20" s="208" t="s">
        <v>226</v>
      </c>
      <c r="D20" s="209">
        <v>0</v>
      </c>
      <c r="E20" s="209">
        <v>0</v>
      </c>
      <c r="F20" s="209">
        <v>0</v>
      </c>
      <c r="G20" s="209">
        <v>0</v>
      </c>
      <c r="H20" s="209">
        <v>0</v>
      </c>
      <c r="I20" s="209">
        <v>0</v>
      </c>
      <c r="J20" s="209">
        <v>0</v>
      </c>
      <c r="K20" s="209">
        <v>0</v>
      </c>
      <c r="L20" s="209">
        <v>0</v>
      </c>
      <c r="M20" s="209">
        <v>0</v>
      </c>
      <c r="N20" s="209">
        <v>0</v>
      </c>
      <c r="O20" s="209">
        <v>0</v>
      </c>
      <c r="P20" s="209">
        <v>0</v>
      </c>
      <c r="Q20" s="209">
        <v>0</v>
      </c>
      <c r="R20" s="209">
        <v>0</v>
      </c>
      <c r="S20" s="209">
        <v>0</v>
      </c>
      <c r="T20" s="209">
        <v>0</v>
      </c>
      <c r="U20" s="209">
        <v>0</v>
      </c>
      <c r="V20" s="209">
        <v>0</v>
      </c>
      <c r="W20" s="209">
        <v>0</v>
      </c>
      <c r="X20" s="209">
        <v>0</v>
      </c>
      <c r="Y20" s="209">
        <v>0</v>
      </c>
      <c r="Z20" s="209">
        <v>0</v>
      </c>
      <c r="AA20" s="209">
        <v>0</v>
      </c>
      <c r="AB20" s="209">
        <v>0</v>
      </c>
      <c r="AC20" s="209">
        <v>0</v>
      </c>
      <c r="AD20" s="209">
        <v>0</v>
      </c>
      <c r="AE20" s="209">
        <v>0</v>
      </c>
      <c r="AF20" s="209">
        <v>0</v>
      </c>
      <c r="AG20" s="209">
        <v>0</v>
      </c>
      <c r="AH20" s="209">
        <v>0</v>
      </c>
      <c r="AI20" s="209">
        <v>0</v>
      </c>
      <c r="AJ20" s="209">
        <v>0</v>
      </c>
      <c r="AK20" s="209">
        <v>0</v>
      </c>
      <c r="AL20" s="209">
        <v>0</v>
      </c>
      <c r="AM20" s="209">
        <v>0</v>
      </c>
      <c r="AN20" s="209">
        <v>0</v>
      </c>
      <c r="AO20" s="209">
        <v>0</v>
      </c>
      <c r="AP20" s="209">
        <v>0</v>
      </c>
      <c r="AQ20" s="209">
        <v>0</v>
      </c>
      <c r="AR20" s="209">
        <v>0</v>
      </c>
      <c r="AS20" s="209">
        <v>0</v>
      </c>
      <c r="AT20" s="209">
        <v>0</v>
      </c>
      <c r="AU20" s="209">
        <v>0</v>
      </c>
      <c r="AV20" s="209">
        <v>983</v>
      </c>
      <c r="AW20" s="209">
        <v>1281</v>
      </c>
      <c r="AX20" s="209">
        <v>1455</v>
      </c>
      <c r="AY20" s="209">
        <v>1655</v>
      </c>
      <c r="AZ20" s="209">
        <v>1835</v>
      </c>
      <c r="BA20" s="209">
        <v>1995</v>
      </c>
      <c r="BB20" s="209">
        <v>2080</v>
      </c>
      <c r="BC20" s="209">
        <v>2150</v>
      </c>
      <c r="BD20" s="209">
        <v>2239</v>
      </c>
      <c r="BE20" s="209">
        <v>2350</v>
      </c>
      <c r="BF20" s="209">
        <v>2471</v>
      </c>
      <c r="BG20" s="209">
        <v>2588</v>
      </c>
      <c r="BH20" s="209">
        <v>2682</v>
      </c>
      <c r="BI20" s="209">
        <v>2757</v>
      </c>
      <c r="BJ20" s="209">
        <v>2830</v>
      </c>
      <c r="BK20" s="209">
        <v>2918</v>
      </c>
      <c r="BL20" s="209">
        <v>3009</v>
      </c>
      <c r="BM20" s="209">
        <v>3106</v>
      </c>
      <c r="BN20" s="209">
        <v>3177</v>
      </c>
      <c r="BO20" s="209">
        <v>3224</v>
      </c>
      <c r="BP20" s="209">
        <v>3278</v>
      </c>
      <c r="BQ20" s="209">
        <v>3277</v>
      </c>
      <c r="BR20" s="209">
        <v>3185</v>
      </c>
      <c r="BS20" s="209">
        <v>2989</v>
      </c>
      <c r="BT20" s="209">
        <v>2605</v>
      </c>
      <c r="BU20" s="209">
        <v>2123</v>
      </c>
      <c r="BV20" s="209">
        <v>1724</v>
      </c>
      <c r="BW20" s="209">
        <v>1277</v>
      </c>
      <c r="BX20" s="210">
        <v>1102</v>
      </c>
      <c r="BY20" s="210">
        <v>1090</v>
      </c>
      <c r="BZ20" s="211">
        <v>1096</v>
      </c>
    </row>
    <row r="21" spans="2:78" x14ac:dyDescent="0.35">
      <c r="B21" s="208" t="s">
        <v>227</v>
      </c>
      <c r="D21" s="209">
        <v>0</v>
      </c>
      <c r="E21" s="209">
        <v>0</v>
      </c>
      <c r="F21" s="209">
        <v>0</v>
      </c>
      <c r="G21" s="209">
        <v>0</v>
      </c>
      <c r="H21" s="209">
        <v>0</v>
      </c>
      <c r="I21" s="209">
        <v>0</v>
      </c>
      <c r="J21" s="209">
        <v>0</v>
      </c>
      <c r="K21" s="209">
        <v>0</v>
      </c>
      <c r="L21" s="209">
        <v>0</v>
      </c>
      <c r="M21" s="209">
        <v>0</v>
      </c>
      <c r="N21" s="209">
        <v>0</v>
      </c>
      <c r="O21" s="209">
        <v>0</v>
      </c>
      <c r="P21" s="209">
        <v>0</v>
      </c>
      <c r="Q21" s="209">
        <v>0</v>
      </c>
      <c r="R21" s="209">
        <v>0</v>
      </c>
      <c r="S21" s="209">
        <v>0</v>
      </c>
      <c r="T21" s="209">
        <v>0</v>
      </c>
      <c r="U21" s="209">
        <v>0</v>
      </c>
      <c r="V21" s="209">
        <v>0</v>
      </c>
      <c r="W21" s="209">
        <v>0</v>
      </c>
      <c r="X21" s="209">
        <v>0</v>
      </c>
      <c r="Y21" s="209">
        <v>0</v>
      </c>
      <c r="Z21" s="209">
        <v>0</v>
      </c>
      <c r="AA21" s="209">
        <v>0</v>
      </c>
      <c r="AB21" s="209">
        <v>0</v>
      </c>
      <c r="AC21" s="209">
        <v>0</v>
      </c>
      <c r="AD21" s="209">
        <v>0</v>
      </c>
      <c r="AE21" s="209">
        <v>0</v>
      </c>
      <c r="AF21" s="209">
        <v>0</v>
      </c>
      <c r="AG21" s="209">
        <v>0</v>
      </c>
      <c r="AH21" s="209">
        <v>0</v>
      </c>
      <c r="AI21" s="209">
        <v>0</v>
      </c>
      <c r="AJ21" s="209">
        <v>0</v>
      </c>
      <c r="AK21" s="209">
        <v>0</v>
      </c>
      <c r="AL21" s="209">
        <v>0</v>
      </c>
      <c r="AM21" s="209">
        <v>0</v>
      </c>
      <c r="AN21" s="209">
        <v>0</v>
      </c>
      <c r="AO21" s="209">
        <v>0</v>
      </c>
      <c r="AP21" s="209">
        <v>0</v>
      </c>
      <c r="AQ21" s="209">
        <v>0</v>
      </c>
      <c r="AR21" s="209">
        <v>0</v>
      </c>
      <c r="AS21" s="209">
        <v>0</v>
      </c>
      <c r="AT21" s="209">
        <v>0</v>
      </c>
      <c r="AU21" s="209">
        <v>0</v>
      </c>
      <c r="AV21" s="209">
        <v>62</v>
      </c>
      <c r="AW21" s="209">
        <v>5</v>
      </c>
      <c r="AX21" s="209">
        <v>11</v>
      </c>
      <c r="AY21" s="209">
        <v>14</v>
      </c>
      <c r="AZ21" s="209">
        <v>11</v>
      </c>
      <c r="BA21" s="209">
        <v>9</v>
      </c>
      <c r="BB21" s="209">
        <v>12</v>
      </c>
      <c r="BC21" s="209">
        <v>15</v>
      </c>
      <c r="BD21" s="209">
        <v>16</v>
      </c>
      <c r="BE21" s="209">
        <v>18</v>
      </c>
      <c r="BF21" s="209">
        <v>19</v>
      </c>
      <c r="BG21" s="209">
        <v>19</v>
      </c>
      <c r="BH21" s="209">
        <v>19</v>
      </c>
      <c r="BI21" s="209">
        <v>20</v>
      </c>
      <c r="BJ21" s="209">
        <v>22</v>
      </c>
      <c r="BK21" s="209">
        <v>23</v>
      </c>
      <c r="BL21" s="209">
        <v>24</v>
      </c>
      <c r="BM21" s="209">
        <v>27</v>
      </c>
      <c r="BN21" s="209">
        <v>28</v>
      </c>
      <c r="BO21" s="209">
        <v>29</v>
      </c>
      <c r="BP21" s="209">
        <v>29</v>
      </c>
      <c r="BQ21" s="209">
        <v>30</v>
      </c>
      <c r="BR21" s="209">
        <v>30</v>
      </c>
      <c r="BS21" s="209">
        <v>29</v>
      </c>
      <c r="BT21" s="209">
        <v>26</v>
      </c>
      <c r="BU21" s="209">
        <v>20</v>
      </c>
      <c r="BV21" s="209">
        <v>15</v>
      </c>
      <c r="BW21" s="209">
        <v>10</v>
      </c>
      <c r="BX21" s="210">
        <v>8</v>
      </c>
      <c r="BY21" s="210">
        <v>7</v>
      </c>
      <c r="BZ21" s="211">
        <v>7</v>
      </c>
    </row>
    <row r="22" spans="2:78" x14ac:dyDescent="0.35">
      <c r="B22" s="194" t="s">
        <v>134</v>
      </c>
      <c r="D22" s="204">
        <v>0</v>
      </c>
      <c r="E22" s="204">
        <v>0</v>
      </c>
      <c r="F22" s="204">
        <v>0</v>
      </c>
      <c r="G22" s="204">
        <v>0</v>
      </c>
      <c r="H22" s="204">
        <v>0</v>
      </c>
      <c r="I22" s="204">
        <v>0</v>
      </c>
      <c r="J22" s="204">
        <v>0</v>
      </c>
      <c r="K22" s="204">
        <v>0</v>
      </c>
      <c r="L22" s="204">
        <v>0</v>
      </c>
      <c r="M22" s="204">
        <v>0</v>
      </c>
      <c r="N22" s="204">
        <v>0</v>
      </c>
      <c r="O22" s="204">
        <v>0</v>
      </c>
      <c r="P22" s="204">
        <v>0</v>
      </c>
      <c r="Q22" s="204">
        <v>0</v>
      </c>
      <c r="R22" s="204">
        <v>0</v>
      </c>
      <c r="S22" s="204">
        <v>0</v>
      </c>
      <c r="T22" s="204">
        <v>0</v>
      </c>
      <c r="U22" s="204">
        <v>0</v>
      </c>
      <c r="V22" s="204">
        <v>0</v>
      </c>
      <c r="W22" s="204">
        <v>0</v>
      </c>
      <c r="X22" s="204">
        <v>0</v>
      </c>
      <c r="Y22" s="204">
        <v>0</v>
      </c>
      <c r="Z22" s="204">
        <v>0</v>
      </c>
      <c r="AA22" s="204">
        <v>0</v>
      </c>
      <c r="AB22" s="204">
        <v>0</v>
      </c>
      <c r="AC22" s="204">
        <v>0</v>
      </c>
      <c r="AD22" s="204">
        <v>0</v>
      </c>
      <c r="AE22" s="204">
        <v>0</v>
      </c>
      <c r="AF22" s="204">
        <v>0</v>
      </c>
      <c r="AG22" s="204">
        <v>0</v>
      </c>
      <c r="AH22" s="204">
        <v>0</v>
      </c>
      <c r="AI22" s="204">
        <v>0</v>
      </c>
      <c r="AJ22" s="204">
        <v>0</v>
      </c>
      <c r="AK22" s="204">
        <v>0</v>
      </c>
      <c r="AL22" s="204">
        <v>0</v>
      </c>
      <c r="AM22" s="204">
        <v>0</v>
      </c>
      <c r="AN22" s="204">
        <v>0</v>
      </c>
      <c r="AO22" s="204">
        <v>0</v>
      </c>
      <c r="AP22" s="204">
        <v>0</v>
      </c>
      <c r="AQ22" s="204">
        <v>0</v>
      </c>
      <c r="AR22" s="204">
        <v>0</v>
      </c>
      <c r="AS22" s="204">
        <v>0</v>
      </c>
      <c r="AT22" s="204">
        <v>0</v>
      </c>
      <c r="AU22" s="204">
        <v>0</v>
      </c>
      <c r="AV22" s="204">
        <v>1</v>
      </c>
      <c r="AW22" s="204">
        <v>3</v>
      </c>
      <c r="AX22" s="204">
        <v>5</v>
      </c>
      <c r="AY22" s="204">
        <v>7</v>
      </c>
      <c r="AZ22" s="204">
        <v>11</v>
      </c>
      <c r="BA22" s="204">
        <v>14</v>
      </c>
      <c r="BB22" s="204">
        <v>16</v>
      </c>
      <c r="BC22" s="204">
        <v>13</v>
      </c>
      <c r="BD22" s="204">
        <v>0</v>
      </c>
      <c r="BE22" s="204">
        <v>0</v>
      </c>
      <c r="BF22" s="204">
        <v>0</v>
      </c>
      <c r="BG22" s="204">
        <v>0</v>
      </c>
      <c r="BH22" s="204">
        <v>0</v>
      </c>
      <c r="BI22" s="204">
        <v>0</v>
      </c>
      <c r="BJ22" s="204">
        <v>0</v>
      </c>
      <c r="BK22" s="204">
        <v>0</v>
      </c>
      <c r="BL22" s="204">
        <v>0</v>
      </c>
      <c r="BM22" s="204">
        <v>0</v>
      </c>
      <c r="BN22" s="204">
        <v>0</v>
      </c>
      <c r="BO22" s="204">
        <v>0</v>
      </c>
      <c r="BP22" s="204">
        <v>0</v>
      </c>
      <c r="BQ22" s="204">
        <v>0</v>
      </c>
      <c r="BR22" s="204">
        <v>0</v>
      </c>
      <c r="BS22" s="204">
        <v>0</v>
      </c>
      <c r="BT22" s="204">
        <v>0</v>
      </c>
      <c r="BU22" s="204">
        <v>0</v>
      </c>
      <c r="BV22" s="204">
        <v>0</v>
      </c>
      <c r="BW22" s="204">
        <v>0</v>
      </c>
      <c r="BX22" s="205">
        <v>0</v>
      </c>
      <c r="BY22" s="205">
        <v>0</v>
      </c>
      <c r="BZ22" s="206">
        <v>0</v>
      </c>
    </row>
    <row r="23" spans="2:78" ht="26.25" customHeight="1" x14ac:dyDescent="0.35">
      <c r="B23" s="194" t="s">
        <v>137</v>
      </c>
      <c r="D23" s="204">
        <v>0</v>
      </c>
      <c r="E23" s="204">
        <v>0</v>
      </c>
      <c r="F23" s="204">
        <v>0</v>
      </c>
      <c r="G23" s="204">
        <v>0</v>
      </c>
      <c r="H23" s="204">
        <v>0</v>
      </c>
      <c r="I23" s="204">
        <v>0</v>
      </c>
      <c r="J23" s="204">
        <v>0</v>
      </c>
      <c r="K23" s="204">
        <v>0</v>
      </c>
      <c r="L23" s="204">
        <v>0</v>
      </c>
      <c r="M23" s="204">
        <v>0</v>
      </c>
      <c r="N23" s="204">
        <v>0</v>
      </c>
      <c r="O23" s="204">
        <v>0</v>
      </c>
      <c r="P23" s="204">
        <v>0</v>
      </c>
      <c r="Q23" s="204">
        <v>0</v>
      </c>
      <c r="R23" s="204">
        <v>0</v>
      </c>
      <c r="S23" s="204">
        <v>0</v>
      </c>
      <c r="T23" s="204">
        <v>0</v>
      </c>
      <c r="U23" s="204">
        <v>0</v>
      </c>
      <c r="V23" s="204">
        <v>0</v>
      </c>
      <c r="W23" s="204">
        <v>0</v>
      </c>
      <c r="X23" s="204">
        <v>0</v>
      </c>
      <c r="Y23" s="204">
        <v>0</v>
      </c>
      <c r="Z23" s="204">
        <v>0</v>
      </c>
      <c r="AA23" s="204">
        <v>0</v>
      </c>
      <c r="AB23" s="204">
        <v>0</v>
      </c>
      <c r="AC23" s="204">
        <v>0</v>
      </c>
      <c r="AD23" s="204">
        <v>0</v>
      </c>
      <c r="AE23" s="204">
        <v>0</v>
      </c>
      <c r="AF23" s="204">
        <v>0</v>
      </c>
      <c r="AG23" s="204">
        <v>0</v>
      </c>
      <c r="AH23" s="204">
        <v>0</v>
      </c>
      <c r="AI23" s="204">
        <v>0</v>
      </c>
      <c r="AJ23" s="204">
        <v>0</v>
      </c>
      <c r="AK23" s="204">
        <v>0</v>
      </c>
      <c r="AL23" s="204">
        <v>0</v>
      </c>
      <c r="AM23" s="204">
        <v>0</v>
      </c>
      <c r="AN23" s="204">
        <v>0</v>
      </c>
      <c r="AO23" s="204">
        <v>0</v>
      </c>
      <c r="AP23" s="204">
        <v>0</v>
      </c>
      <c r="AQ23" s="204">
        <v>0</v>
      </c>
      <c r="AR23" s="204">
        <v>0</v>
      </c>
      <c r="AS23" s="204">
        <v>0</v>
      </c>
      <c r="AT23" s="204">
        <v>0</v>
      </c>
      <c r="AU23" s="204">
        <v>0</v>
      </c>
      <c r="AV23" s="204">
        <v>0</v>
      </c>
      <c r="AW23" s="204">
        <v>0</v>
      </c>
      <c r="AX23" s="204">
        <v>0</v>
      </c>
      <c r="AY23" s="204">
        <v>0</v>
      </c>
      <c r="AZ23" s="204">
        <v>0</v>
      </c>
      <c r="BA23" s="204">
        <v>0</v>
      </c>
      <c r="BB23" s="204">
        <v>0</v>
      </c>
      <c r="BC23" s="204">
        <v>0</v>
      </c>
      <c r="BD23" s="204">
        <v>0</v>
      </c>
      <c r="BE23" s="204">
        <v>0</v>
      </c>
      <c r="BF23" s="204">
        <v>0</v>
      </c>
      <c r="BG23" s="204">
        <v>0</v>
      </c>
      <c r="BH23" s="204">
        <v>0</v>
      </c>
      <c r="BI23" s="204">
        <v>0</v>
      </c>
      <c r="BJ23" s="204">
        <v>0</v>
      </c>
      <c r="BK23" s="204">
        <v>0</v>
      </c>
      <c r="BL23" s="204">
        <v>136</v>
      </c>
      <c r="BM23" s="204">
        <v>391</v>
      </c>
      <c r="BN23" s="204">
        <v>579</v>
      </c>
      <c r="BO23" s="204">
        <v>811</v>
      </c>
      <c r="BP23" s="204">
        <v>1365</v>
      </c>
      <c r="BQ23" s="204">
        <v>1912</v>
      </c>
      <c r="BR23" s="204">
        <v>2235</v>
      </c>
      <c r="BS23" s="204">
        <v>2356</v>
      </c>
      <c r="BT23" s="204">
        <v>2357</v>
      </c>
      <c r="BU23" s="204">
        <v>2285</v>
      </c>
      <c r="BV23" s="204">
        <v>2343</v>
      </c>
      <c r="BW23" s="204">
        <v>2349</v>
      </c>
      <c r="BX23" s="205">
        <v>2361</v>
      </c>
      <c r="BY23" s="205">
        <v>2356</v>
      </c>
      <c r="BZ23" s="206">
        <v>2351</v>
      </c>
    </row>
    <row r="24" spans="2:78" x14ac:dyDescent="0.35">
      <c r="B24" s="208" t="s">
        <v>229</v>
      </c>
      <c r="D24" s="204">
        <v>0</v>
      </c>
      <c r="E24" s="204">
        <v>0</v>
      </c>
      <c r="F24" s="204">
        <v>0</v>
      </c>
      <c r="G24" s="204">
        <v>0</v>
      </c>
      <c r="H24" s="204">
        <v>0</v>
      </c>
      <c r="I24" s="204">
        <v>0</v>
      </c>
      <c r="J24" s="204">
        <v>0</v>
      </c>
      <c r="K24" s="204">
        <v>0</v>
      </c>
      <c r="L24" s="204">
        <v>0</v>
      </c>
      <c r="M24" s="204">
        <v>0</v>
      </c>
      <c r="N24" s="204">
        <v>0</v>
      </c>
      <c r="O24" s="204">
        <v>0</v>
      </c>
      <c r="P24" s="204">
        <v>0</v>
      </c>
      <c r="Q24" s="204">
        <v>0</v>
      </c>
      <c r="R24" s="204">
        <v>0</v>
      </c>
      <c r="S24" s="204">
        <v>0</v>
      </c>
      <c r="T24" s="204">
        <v>0</v>
      </c>
      <c r="U24" s="204">
        <v>0</v>
      </c>
      <c r="V24" s="204">
        <v>0</v>
      </c>
      <c r="W24" s="204">
        <v>0</v>
      </c>
      <c r="X24" s="204">
        <v>0</v>
      </c>
      <c r="Y24" s="204">
        <v>0</v>
      </c>
      <c r="Z24" s="204">
        <v>0</v>
      </c>
      <c r="AA24" s="204">
        <v>0</v>
      </c>
      <c r="AB24" s="204">
        <v>0</v>
      </c>
      <c r="AC24" s="204">
        <v>0</v>
      </c>
      <c r="AD24" s="204">
        <v>0</v>
      </c>
      <c r="AE24" s="204">
        <v>0</v>
      </c>
      <c r="AF24" s="204">
        <v>0</v>
      </c>
      <c r="AG24" s="204">
        <v>0</v>
      </c>
      <c r="AH24" s="204">
        <v>0</v>
      </c>
      <c r="AI24" s="204">
        <v>0</v>
      </c>
      <c r="AJ24" s="204">
        <v>0</v>
      </c>
      <c r="AK24" s="204">
        <v>0</v>
      </c>
      <c r="AL24" s="204">
        <v>0</v>
      </c>
      <c r="AM24" s="204">
        <v>0</v>
      </c>
      <c r="AN24" s="204">
        <v>0</v>
      </c>
      <c r="AO24" s="204">
        <v>0</v>
      </c>
      <c r="AP24" s="204">
        <v>0</v>
      </c>
      <c r="AQ24" s="204">
        <v>0</v>
      </c>
      <c r="AR24" s="204">
        <v>0</v>
      </c>
      <c r="AS24" s="204">
        <v>0</v>
      </c>
      <c r="AT24" s="204">
        <v>0</v>
      </c>
      <c r="AU24" s="204">
        <v>0</v>
      </c>
      <c r="AV24" s="204">
        <v>0</v>
      </c>
      <c r="AW24" s="204">
        <v>0</v>
      </c>
      <c r="AX24" s="204">
        <v>0</v>
      </c>
      <c r="AY24" s="204">
        <v>0</v>
      </c>
      <c r="AZ24" s="204">
        <v>0</v>
      </c>
      <c r="BA24" s="204">
        <v>0</v>
      </c>
      <c r="BB24" s="204">
        <v>0</v>
      </c>
      <c r="BC24" s="204">
        <v>0</v>
      </c>
      <c r="BD24" s="204">
        <v>0</v>
      </c>
      <c r="BE24" s="204">
        <v>0</v>
      </c>
      <c r="BF24" s="204">
        <v>0</v>
      </c>
      <c r="BG24" s="204">
        <v>0</v>
      </c>
      <c r="BH24" s="204">
        <v>0</v>
      </c>
      <c r="BI24" s="204">
        <v>0</v>
      </c>
      <c r="BJ24" s="204">
        <v>0</v>
      </c>
      <c r="BK24" s="204">
        <v>0</v>
      </c>
      <c r="BL24" s="204">
        <v>59</v>
      </c>
      <c r="BM24" s="204">
        <v>145</v>
      </c>
      <c r="BN24" s="204">
        <v>199</v>
      </c>
      <c r="BO24" s="204">
        <v>262</v>
      </c>
      <c r="BP24" s="204">
        <v>364</v>
      </c>
      <c r="BQ24" s="204">
        <v>492</v>
      </c>
      <c r="BR24" s="204">
        <v>507</v>
      </c>
      <c r="BS24" s="204">
        <v>489</v>
      </c>
      <c r="BT24" s="204">
        <v>483</v>
      </c>
      <c r="BU24" s="204">
        <v>469</v>
      </c>
      <c r="BV24" s="204">
        <v>429</v>
      </c>
      <c r="BW24" s="204">
        <v>401</v>
      </c>
      <c r="BX24" s="205">
        <v>399</v>
      </c>
      <c r="BY24" s="205">
        <v>394</v>
      </c>
      <c r="BZ24" s="206">
        <v>389</v>
      </c>
    </row>
    <row r="25" spans="2:78" x14ac:dyDescent="0.35">
      <c r="B25" s="208" t="s">
        <v>230</v>
      </c>
      <c r="D25" s="204">
        <v>0</v>
      </c>
      <c r="E25" s="204">
        <v>0</v>
      </c>
      <c r="F25" s="204">
        <v>0</v>
      </c>
      <c r="G25" s="204">
        <v>0</v>
      </c>
      <c r="H25" s="204">
        <v>0</v>
      </c>
      <c r="I25" s="204">
        <v>0</v>
      </c>
      <c r="J25" s="204">
        <v>0</v>
      </c>
      <c r="K25" s="204">
        <v>0</v>
      </c>
      <c r="L25" s="204">
        <v>0</v>
      </c>
      <c r="M25" s="204">
        <v>0</v>
      </c>
      <c r="N25" s="204">
        <v>0</v>
      </c>
      <c r="O25" s="204">
        <v>0</v>
      </c>
      <c r="P25" s="204">
        <v>0</v>
      </c>
      <c r="Q25" s="204">
        <v>0</v>
      </c>
      <c r="R25" s="204">
        <v>0</v>
      </c>
      <c r="S25" s="204">
        <v>0</v>
      </c>
      <c r="T25" s="204">
        <v>0</v>
      </c>
      <c r="U25" s="204">
        <v>0</v>
      </c>
      <c r="V25" s="204">
        <v>0</v>
      </c>
      <c r="W25" s="204">
        <v>0</v>
      </c>
      <c r="X25" s="204">
        <v>0</v>
      </c>
      <c r="Y25" s="204">
        <v>0</v>
      </c>
      <c r="Z25" s="204">
        <v>0</v>
      </c>
      <c r="AA25" s="204">
        <v>0</v>
      </c>
      <c r="AB25" s="204">
        <v>0</v>
      </c>
      <c r="AC25" s="204">
        <v>0</v>
      </c>
      <c r="AD25" s="204">
        <v>0</v>
      </c>
      <c r="AE25" s="204">
        <v>0</v>
      </c>
      <c r="AF25" s="204">
        <v>0</v>
      </c>
      <c r="AG25" s="204">
        <v>0</v>
      </c>
      <c r="AH25" s="204">
        <v>0</v>
      </c>
      <c r="AI25" s="204">
        <v>0</v>
      </c>
      <c r="AJ25" s="204">
        <v>0</v>
      </c>
      <c r="AK25" s="204">
        <v>0</v>
      </c>
      <c r="AL25" s="204">
        <v>0</v>
      </c>
      <c r="AM25" s="204">
        <v>0</v>
      </c>
      <c r="AN25" s="204">
        <v>0</v>
      </c>
      <c r="AO25" s="204">
        <v>0</v>
      </c>
      <c r="AP25" s="204">
        <v>0</v>
      </c>
      <c r="AQ25" s="204">
        <v>0</v>
      </c>
      <c r="AR25" s="204">
        <v>0</v>
      </c>
      <c r="AS25" s="204">
        <v>0</v>
      </c>
      <c r="AT25" s="204">
        <v>0</v>
      </c>
      <c r="AU25" s="204">
        <v>0</v>
      </c>
      <c r="AV25" s="204">
        <v>0</v>
      </c>
      <c r="AW25" s="204">
        <v>0</v>
      </c>
      <c r="AX25" s="204">
        <v>0</v>
      </c>
      <c r="AY25" s="204">
        <v>0</v>
      </c>
      <c r="AZ25" s="204">
        <v>0</v>
      </c>
      <c r="BA25" s="204">
        <v>0</v>
      </c>
      <c r="BB25" s="204">
        <v>0</v>
      </c>
      <c r="BC25" s="204">
        <v>0</v>
      </c>
      <c r="BD25" s="204">
        <v>0</v>
      </c>
      <c r="BE25" s="204">
        <v>0</v>
      </c>
      <c r="BF25" s="204">
        <v>0</v>
      </c>
      <c r="BG25" s="204">
        <v>0</v>
      </c>
      <c r="BH25" s="204">
        <v>0</v>
      </c>
      <c r="BI25" s="204">
        <v>0</v>
      </c>
      <c r="BJ25" s="204">
        <v>0</v>
      </c>
      <c r="BK25" s="204">
        <v>0</v>
      </c>
      <c r="BL25" s="204">
        <v>6</v>
      </c>
      <c r="BM25" s="204">
        <v>22</v>
      </c>
      <c r="BN25" s="204">
        <v>38</v>
      </c>
      <c r="BO25" s="204">
        <v>59</v>
      </c>
      <c r="BP25" s="204">
        <v>103</v>
      </c>
      <c r="BQ25" s="204">
        <v>180</v>
      </c>
      <c r="BR25" s="204">
        <v>248</v>
      </c>
      <c r="BS25" s="204">
        <v>325</v>
      </c>
      <c r="BT25" s="204">
        <v>374</v>
      </c>
      <c r="BU25" s="204">
        <v>379</v>
      </c>
      <c r="BV25" s="204">
        <v>415</v>
      </c>
      <c r="BW25" s="204">
        <v>431</v>
      </c>
      <c r="BX25" s="205">
        <v>423</v>
      </c>
      <c r="BY25" s="205">
        <v>412</v>
      </c>
      <c r="BZ25" s="206">
        <v>401</v>
      </c>
    </row>
    <row r="26" spans="2:78" x14ac:dyDescent="0.35">
      <c r="B26" s="208" t="s">
        <v>231</v>
      </c>
      <c r="D26" s="204">
        <v>0</v>
      </c>
      <c r="E26" s="204">
        <v>0</v>
      </c>
      <c r="F26" s="204">
        <v>0</v>
      </c>
      <c r="G26" s="204">
        <v>0</v>
      </c>
      <c r="H26" s="204">
        <v>0</v>
      </c>
      <c r="I26" s="204">
        <v>0</v>
      </c>
      <c r="J26" s="204">
        <v>0</v>
      </c>
      <c r="K26" s="204">
        <v>0</v>
      </c>
      <c r="L26" s="204">
        <v>0</v>
      </c>
      <c r="M26" s="204">
        <v>0</v>
      </c>
      <c r="N26" s="204">
        <v>0</v>
      </c>
      <c r="O26" s="204">
        <v>0</v>
      </c>
      <c r="P26" s="204">
        <v>0</v>
      </c>
      <c r="Q26" s="204">
        <v>0</v>
      </c>
      <c r="R26" s="204">
        <v>0</v>
      </c>
      <c r="S26" s="204">
        <v>0</v>
      </c>
      <c r="T26" s="204">
        <v>0</v>
      </c>
      <c r="U26" s="204">
        <v>0</v>
      </c>
      <c r="V26" s="204">
        <v>0</v>
      </c>
      <c r="W26" s="204">
        <v>0</v>
      </c>
      <c r="X26" s="204">
        <v>0</v>
      </c>
      <c r="Y26" s="204">
        <v>0</v>
      </c>
      <c r="Z26" s="204">
        <v>0</v>
      </c>
      <c r="AA26" s="204">
        <v>0</v>
      </c>
      <c r="AB26" s="204">
        <v>0</v>
      </c>
      <c r="AC26" s="204">
        <v>0</v>
      </c>
      <c r="AD26" s="204">
        <v>0</v>
      </c>
      <c r="AE26" s="204">
        <v>0</v>
      </c>
      <c r="AF26" s="204">
        <v>0</v>
      </c>
      <c r="AG26" s="204">
        <v>0</v>
      </c>
      <c r="AH26" s="204">
        <v>0</v>
      </c>
      <c r="AI26" s="204">
        <v>0</v>
      </c>
      <c r="AJ26" s="204">
        <v>0</v>
      </c>
      <c r="AK26" s="204">
        <v>0</v>
      </c>
      <c r="AL26" s="204">
        <v>0</v>
      </c>
      <c r="AM26" s="204">
        <v>0</v>
      </c>
      <c r="AN26" s="204">
        <v>0</v>
      </c>
      <c r="AO26" s="204">
        <v>0</v>
      </c>
      <c r="AP26" s="204">
        <v>0</v>
      </c>
      <c r="AQ26" s="204">
        <v>0</v>
      </c>
      <c r="AR26" s="204">
        <v>0</v>
      </c>
      <c r="AS26" s="204">
        <v>0</v>
      </c>
      <c r="AT26" s="204">
        <v>0</v>
      </c>
      <c r="AU26" s="204">
        <v>0</v>
      </c>
      <c r="AV26" s="204">
        <v>0</v>
      </c>
      <c r="AW26" s="204">
        <v>0</v>
      </c>
      <c r="AX26" s="204">
        <v>0</v>
      </c>
      <c r="AY26" s="204">
        <v>0</v>
      </c>
      <c r="AZ26" s="204">
        <v>0</v>
      </c>
      <c r="BA26" s="204">
        <v>0</v>
      </c>
      <c r="BB26" s="204">
        <v>0</v>
      </c>
      <c r="BC26" s="204">
        <v>0</v>
      </c>
      <c r="BD26" s="204">
        <v>0</v>
      </c>
      <c r="BE26" s="204">
        <v>0</v>
      </c>
      <c r="BF26" s="204">
        <v>0</v>
      </c>
      <c r="BG26" s="204">
        <v>0</v>
      </c>
      <c r="BH26" s="204">
        <v>0</v>
      </c>
      <c r="BI26" s="204">
        <v>0</v>
      </c>
      <c r="BJ26" s="204">
        <v>0</v>
      </c>
      <c r="BK26" s="204">
        <v>0</v>
      </c>
      <c r="BL26" s="204">
        <v>56</v>
      </c>
      <c r="BM26" s="204">
        <v>168</v>
      </c>
      <c r="BN26" s="204">
        <v>275</v>
      </c>
      <c r="BO26" s="204">
        <v>424</v>
      </c>
      <c r="BP26" s="204">
        <v>784</v>
      </c>
      <c r="BQ26" s="204">
        <v>1116</v>
      </c>
      <c r="BR26" s="204">
        <v>1340</v>
      </c>
      <c r="BS26" s="204">
        <v>1398</v>
      </c>
      <c r="BT26" s="204">
        <v>1363</v>
      </c>
      <c r="BU26" s="204">
        <v>1294</v>
      </c>
      <c r="BV26" s="204">
        <v>1346</v>
      </c>
      <c r="BW26" s="204">
        <v>1355</v>
      </c>
      <c r="BX26" s="205">
        <v>1370</v>
      </c>
      <c r="BY26" s="205">
        <v>1375</v>
      </c>
      <c r="BZ26" s="206">
        <v>1379</v>
      </c>
    </row>
    <row r="27" spans="2:78" x14ac:dyDescent="0.35">
      <c r="B27" s="208" t="s">
        <v>232</v>
      </c>
      <c r="D27" s="204">
        <v>0</v>
      </c>
      <c r="E27" s="204">
        <v>0</v>
      </c>
      <c r="F27" s="204">
        <v>0</v>
      </c>
      <c r="G27" s="204">
        <v>0</v>
      </c>
      <c r="H27" s="204">
        <v>0</v>
      </c>
      <c r="I27" s="204">
        <v>0</v>
      </c>
      <c r="J27" s="204">
        <v>0</v>
      </c>
      <c r="K27" s="204">
        <v>0</v>
      </c>
      <c r="L27" s="204">
        <v>0</v>
      </c>
      <c r="M27" s="204">
        <v>0</v>
      </c>
      <c r="N27" s="204">
        <v>0</v>
      </c>
      <c r="O27" s="204">
        <v>0</v>
      </c>
      <c r="P27" s="204">
        <v>0</v>
      </c>
      <c r="Q27" s="204">
        <v>0</v>
      </c>
      <c r="R27" s="204">
        <v>0</v>
      </c>
      <c r="S27" s="204">
        <v>0</v>
      </c>
      <c r="T27" s="204">
        <v>0</v>
      </c>
      <c r="U27" s="204">
        <v>0</v>
      </c>
      <c r="V27" s="204">
        <v>0</v>
      </c>
      <c r="W27" s="204">
        <v>0</v>
      </c>
      <c r="X27" s="204">
        <v>0</v>
      </c>
      <c r="Y27" s="204">
        <v>0</v>
      </c>
      <c r="Z27" s="204">
        <v>0</v>
      </c>
      <c r="AA27" s="204">
        <v>0</v>
      </c>
      <c r="AB27" s="204">
        <v>0</v>
      </c>
      <c r="AC27" s="204">
        <v>0</v>
      </c>
      <c r="AD27" s="204">
        <v>0</v>
      </c>
      <c r="AE27" s="204">
        <v>0</v>
      </c>
      <c r="AF27" s="204">
        <v>0</v>
      </c>
      <c r="AG27" s="204">
        <v>0</v>
      </c>
      <c r="AH27" s="204">
        <v>0</v>
      </c>
      <c r="AI27" s="204">
        <v>0</v>
      </c>
      <c r="AJ27" s="204">
        <v>0</v>
      </c>
      <c r="AK27" s="204">
        <v>0</v>
      </c>
      <c r="AL27" s="204">
        <v>0</v>
      </c>
      <c r="AM27" s="204">
        <v>0</v>
      </c>
      <c r="AN27" s="204">
        <v>0</v>
      </c>
      <c r="AO27" s="204">
        <v>0</v>
      </c>
      <c r="AP27" s="204">
        <v>0</v>
      </c>
      <c r="AQ27" s="204">
        <v>0</v>
      </c>
      <c r="AR27" s="204">
        <v>0</v>
      </c>
      <c r="AS27" s="204">
        <v>0</v>
      </c>
      <c r="AT27" s="204">
        <v>0</v>
      </c>
      <c r="AU27" s="204">
        <v>0</v>
      </c>
      <c r="AV27" s="204">
        <v>0</v>
      </c>
      <c r="AW27" s="204">
        <v>0</v>
      </c>
      <c r="AX27" s="204">
        <v>0</v>
      </c>
      <c r="AY27" s="204">
        <v>0</v>
      </c>
      <c r="AZ27" s="204">
        <v>0</v>
      </c>
      <c r="BA27" s="204">
        <v>0</v>
      </c>
      <c r="BB27" s="204">
        <v>0</v>
      </c>
      <c r="BC27" s="204">
        <v>0</v>
      </c>
      <c r="BD27" s="204">
        <v>0</v>
      </c>
      <c r="BE27" s="204">
        <v>0</v>
      </c>
      <c r="BF27" s="204">
        <v>0</v>
      </c>
      <c r="BG27" s="204">
        <v>0</v>
      </c>
      <c r="BH27" s="204">
        <v>0</v>
      </c>
      <c r="BI27" s="204">
        <v>0</v>
      </c>
      <c r="BJ27" s="204">
        <v>0</v>
      </c>
      <c r="BK27" s="204">
        <v>0</v>
      </c>
      <c r="BL27" s="204">
        <v>16</v>
      </c>
      <c r="BM27" s="204">
        <v>56</v>
      </c>
      <c r="BN27" s="204">
        <v>67</v>
      </c>
      <c r="BO27" s="204">
        <v>65</v>
      </c>
      <c r="BP27" s="204">
        <v>114</v>
      </c>
      <c r="BQ27" s="204">
        <v>124</v>
      </c>
      <c r="BR27" s="204">
        <v>141</v>
      </c>
      <c r="BS27" s="204">
        <v>144</v>
      </c>
      <c r="BT27" s="204">
        <v>137</v>
      </c>
      <c r="BU27" s="204">
        <v>143</v>
      </c>
      <c r="BV27" s="204">
        <v>153</v>
      </c>
      <c r="BW27" s="204">
        <v>162</v>
      </c>
      <c r="BX27" s="205">
        <v>169</v>
      </c>
      <c r="BY27" s="205">
        <v>176</v>
      </c>
      <c r="BZ27" s="206">
        <v>182</v>
      </c>
    </row>
    <row r="28" spans="2:78" ht="26.25" customHeight="1" x14ac:dyDescent="0.35">
      <c r="B28" s="194" t="s">
        <v>139</v>
      </c>
      <c r="D28" s="204">
        <v>0</v>
      </c>
      <c r="E28" s="204">
        <v>0</v>
      </c>
      <c r="F28" s="204">
        <v>0</v>
      </c>
      <c r="G28" s="204">
        <v>0</v>
      </c>
      <c r="H28" s="204">
        <v>0</v>
      </c>
      <c r="I28" s="204">
        <v>0</v>
      </c>
      <c r="J28" s="204">
        <v>0</v>
      </c>
      <c r="K28" s="204">
        <v>0</v>
      </c>
      <c r="L28" s="204">
        <v>0</v>
      </c>
      <c r="M28" s="204">
        <v>0</v>
      </c>
      <c r="N28" s="204">
        <v>0</v>
      </c>
      <c r="O28" s="204">
        <v>0</v>
      </c>
      <c r="P28" s="204">
        <v>0</v>
      </c>
      <c r="Q28" s="204">
        <v>0</v>
      </c>
      <c r="R28" s="204">
        <v>0</v>
      </c>
      <c r="S28" s="204">
        <v>0</v>
      </c>
      <c r="T28" s="204">
        <v>0</v>
      </c>
      <c r="U28" s="204">
        <v>0</v>
      </c>
      <c r="V28" s="204">
        <v>0</v>
      </c>
      <c r="W28" s="204">
        <v>0</v>
      </c>
      <c r="X28" s="204">
        <v>0</v>
      </c>
      <c r="Y28" s="204">
        <v>0</v>
      </c>
      <c r="Z28" s="204">
        <v>0</v>
      </c>
      <c r="AA28" s="204">
        <v>0</v>
      </c>
      <c r="AB28" s="204">
        <v>0</v>
      </c>
      <c r="AC28" s="204">
        <v>0</v>
      </c>
      <c r="AD28" s="204">
        <v>0</v>
      </c>
      <c r="AE28" s="204">
        <v>0</v>
      </c>
      <c r="AF28" s="204">
        <v>0</v>
      </c>
      <c r="AG28" s="204">
        <v>0</v>
      </c>
      <c r="AH28" s="204">
        <v>0</v>
      </c>
      <c r="AI28" s="204">
        <v>0</v>
      </c>
      <c r="AJ28" s="204">
        <v>96</v>
      </c>
      <c r="AK28" s="204">
        <v>124</v>
      </c>
      <c r="AL28" s="204">
        <v>165</v>
      </c>
      <c r="AM28" s="204">
        <v>195</v>
      </c>
      <c r="AN28" s="204">
        <v>201</v>
      </c>
      <c r="AO28" s="204">
        <v>200</v>
      </c>
      <c r="AP28" s="204">
        <v>210</v>
      </c>
      <c r="AQ28" s="204">
        <v>217</v>
      </c>
      <c r="AR28" s="204">
        <v>277</v>
      </c>
      <c r="AS28" s="204">
        <v>308</v>
      </c>
      <c r="AT28" s="204">
        <v>327</v>
      </c>
      <c r="AU28" s="204">
        <v>365</v>
      </c>
      <c r="AV28" s="204">
        <v>431</v>
      </c>
      <c r="AW28" s="204">
        <v>512</v>
      </c>
      <c r="AX28" s="204">
        <v>575</v>
      </c>
      <c r="AY28" s="204">
        <v>638</v>
      </c>
      <c r="AZ28" s="204">
        <v>714</v>
      </c>
      <c r="BA28" s="204">
        <v>758</v>
      </c>
      <c r="BB28" s="204">
        <v>782</v>
      </c>
      <c r="BC28" s="204">
        <v>537</v>
      </c>
      <c r="BD28" s="204">
        <v>0</v>
      </c>
      <c r="BE28" s="204">
        <v>0</v>
      </c>
      <c r="BF28" s="204">
        <v>0</v>
      </c>
      <c r="BG28" s="204">
        <v>0</v>
      </c>
      <c r="BH28" s="204">
        <v>0</v>
      </c>
      <c r="BI28" s="204">
        <v>0</v>
      </c>
      <c r="BJ28" s="204">
        <v>0</v>
      </c>
      <c r="BK28" s="204">
        <v>0</v>
      </c>
      <c r="BL28" s="204">
        <v>0</v>
      </c>
      <c r="BM28" s="204">
        <v>0</v>
      </c>
      <c r="BN28" s="204">
        <v>0</v>
      </c>
      <c r="BO28" s="204">
        <v>0</v>
      </c>
      <c r="BP28" s="204">
        <v>0</v>
      </c>
      <c r="BQ28" s="204">
        <v>0</v>
      </c>
      <c r="BR28" s="204">
        <v>0</v>
      </c>
      <c r="BS28" s="204">
        <v>0</v>
      </c>
      <c r="BT28" s="204">
        <v>0</v>
      </c>
      <c r="BU28" s="204">
        <v>0</v>
      </c>
      <c r="BV28" s="204">
        <v>0</v>
      </c>
      <c r="BW28" s="204">
        <v>0</v>
      </c>
      <c r="BX28" s="205">
        <v>0</v>
      </c>
      <c r="BY28" s="205">
        <v>0</v>
      </c>
      <c r="BZ28" s="206">
        <v>0</v>
      </c>
    </row>
    <row r="29" spans="2:78" x14ac:dyDescent="0.35">
      <c r="B29" s="194" t="s">
        <v>143</v>
      </c>
      <c r="D29" s="204">
        <v>0</v>
      </c>
      <c r="E29" s="204">
        <v>0</v>
      </c>
      <c r="F29" s="204">
        <v>0</v>
      </c>
      <c r="G29" s="204">
        <v>0</v>
      </c>
      <c r="H29" s="204">
        <v>0</v>
      </c>
      <c r="I29" s="204">
        <v>0</v>
      </c>
      <c r="J29" s="204">
        <v>0</v>
      </c>
      <c r="K29" s="204">
        <v>0</v>
      </c>
      <c r="L29" s="204">
        <v>0</v>
      </c>
      <c r="M29" s="204">
        <v>0</v>
      </c>
      <c r="N29" s="204">
        <v>0</v>
      </c>
      <c r="O29" s="204">
        <v>0</v>
      </c>
      <c r="P29" s="204">
        <v>0</v>
      </c>
      <c r="Q29" s="204">
        <v>0</v>
      </c>
      <c r="R29" s="204">
        <v>0</v>
      </c>
      <c r="S29" s="204">
        <v>0</v>
      </c>
      <c r="T29" s="204">
        <v>0</v>
      </c>
      <c r="U29" s="204">
        <v>0</v>
      </c>
      <c r="V29" s="204">
        <v>0</v>
      </c>
      <c r="W29" s="204">
        <v>0</v>
      </c>
      <c r="X29" s="204">
        <v>0</v>
      </c>
      <c r="Y29" s="204">
        <v>0</v>
      </c>
      <c r="Z29" s="204">
        <v>0</v>
      </c>
      <c r="AA29" s="204">
        <v>0</v>
      </c>
      <c r="AB29" s="204">
        <v>0</v>
      </c>
      <c r="AC29" s="204">
        <v>0</v>
      </c>
      <c r="AD29" s="204">
        <v>0</v>
      </c>
      <c r="AE29" s="204">
        <v>0</v>
      </c>
      <c r="AF29" s="204">
        <v>0</v>
      </c>
      <c r="AG29" s="204">
        <v>0</v>
      </c>
      <c r="AH29" s="204">
        <v>3408</v>
      </c>
      <c r="AI29" s="204">
        <v>3314</v>
      </c>
      <c r="AJ29" s="204">
        <v>3556</v>
      </c>
      <c r="AK29" s="204">
        <v>4151</v>
      </c>
      <c r="AL29" s="204">
        <v>4431</v>
      </c>
      <c r="AM29" s="204">
        <v>4750</v>
      </c>
      <c r="AN29" s="204">
        <v>4825</v>
      </c>
      <c r="AO29" s="204">
        <v>4860</v>
      </c>
      <c r="AP29" s="204">
        <v>4900</v>
      </c>
      <c r="AQ29" s="204">
        <v>4860</v>
      </c>
      <c r="AR29" s="204">
        <v>3996</v>
      </c>
      <c r="AS29" s="204">
        <v>3886</v>
      </c>
      <c r="AT29" s="204">
        <v>3950</v>
      </c>
      <c r="AU29" s="204">
        <v>4120</v>
      </c>
      <c r="AV29" s="204">
        <v>4380</v>
      </c>
      <c r="AW29" s="204">
        <v>4601</v>
      </c>
      <c r="AX29" s="204">
        <v>4692</v>
      </c>
      <c r="AY29" s="204">
        <v>4757</v>
      </c>
      <c r="AZ29" s="204">
        <v>4740</v>
      </c>
      <c r="BA29" s="204">
        <v>4588</v>
      </c>
      <c r="BB29" s="204">
        <v>4423</v>
      </c>
      <c r="BC29" s="204">
        <v>4187</v>
      </c>
      <c r="BD29" s="204">
        <v>3946</v>
      </c>
      <c r="BE29" s="204">
        <v>3846</v>
      </c>
      <c r="BF29" s="204">
        <v>3807</v>
      </c>
      <c r="BG29" s="204">
        <v>3812</v>
      </c>
      <c r="BH29" s="204">
        <v>3940</v>
      </c>
      <c r="BI29" s="204">
        <v>3986</v>
      </c>
      <c r="BJ29" s="204">
        <v>4021</v>
      </c>
      <c r="BK29" s="204">
        <v>4036</v>
      </c>
      <c r="BL29" s="204">
        <v>4166</v>
      </c>
      <c r="BM29" s="204">
        <v>4547</v>
      </c>
      <c r="BN29" s="204">
        <v>4798</v>
      </c>
      <c r="BO29" s="204">
        <v>4932</v>
      </c>
      <c r="BP29" s="204">
        <v>5053</v>
      </c>
      <c r="BQ29" s="204">
        <v>5026</v>
      </c>
      <c r="BR29" s="204">
        <v>4921</v>
      </c>
      <c r="BS29" s="204">
        <v>4777</v>
      </c>
      <c r="BT29" s="204">
        <v>4594</v>
      </c>
      <c r="BU29" s="204">
        <v>4386</v>
      </c>
      <c r="BV29" s="204">
        <v>4626</v>
      </c>
      <c r="BW29" s="204">
        <v>4596</v>
      </c>
      <c r="BX29" s="205">
        <v>4486</v>
      </c>
      <c r="BY29" s="205">
        <v>4484</v>
      </c>
      <c r="BZ29" s="206">
        <v>4486</v>
      </c>
    </row>
    <row r="30" spans="2:78" x14ac:dyDescent="0.35">
      <c r="B30" s="119" t="s">
        <v>178</v>
      </c>
      <c r="D30" s="204">
        <v>0</v>
      </c>
      <c r="E30" s="204">
        <v>0</v>
      </c>
      <c r="F30" s="204">
        <v>0</v>
      </c>
      <c r="G30" s="204">
        <v>0</v>
      </c>
      <c r="H30" s="204">
        <v>0</v>
      </c>
      <c r="I30" s="204">
        <v>0</v>
      </c>
      <c r="J30" s="204">
        <v>0</v>
      </c>
      <c r="K30" s="204">
        <v>0</v>
      </c>
      <c r="L30" s="204">
        <v>0</v>
      </c>
      <c r="M30" s="204">
        <v>0</v>
      </c>
      <c r="N30" s="204">
        <v>0</v>
      </c>
      <c r="O30" s="204">
        <v>0</v>
      </c>
      <c r="P30" s="204">
        <v>0</v>
      </c>
      <c r="Q30" s="204">
        <v>0</v>
      </c>
      <c r="R30" s="204">
        <v>0</v>
      </c>
      <c r="S30" s="204">
        <v>0</v>
      </c>
      <c r="T30" s="204">
        <v>0</v>
      </c>
      <c r="U30" s="204">
        <v>0</v>
      </c>
      <c r="V30" s="204">
        <v>0</v>
      </c>
      <c r="W30" s="204">
        <v>0</v>
      </c>
      <c r="X30" s="204">
        <v>0</v>
      </c>
      <c r="Y30" s="204">
        <v>0</v>
      </c>
      <c r="Z30" s="204">
        <v>0</v>
      </c>
      <c r="AA30" s="204">
        <v>0</v>
      </c>
      <c r="AB30" s="204">
        <v>0</v>
      </c>
      <c r="AC30" s="204">
        <v>0</v>
      </c>
      <c r="AD30" s="204">
        <v>0</v>
      </c>
      <c r="AE30" s="204">
        <v>0</v>
      </c>
      <c r="AF30" s="204">
        <v>0</v>
      </c>
      <c r="AG30" s="204">
        <v>0</v>
      </c>
      <c r="AH30" s="204">
        <v>0</v>
      </c>
      <c r="AI30" s="204">
        <v>0</v>
      </c>
      <c r="AJ30" s="204">
        <v>0</v>
      </c>
      <c r="AK30" s="204">
        <v>0</v>
      </c>
      <c r="AL30" s="204">
        <v>0</v>
      </c>
      <c r="AM30" s="204">
        <v>0</v>
      </c>
      <c r="AN30" s="204">
        <v>0</v>
      </c>
      <c r="AO30" s="204">
        <v>0</v>
      </c>
      <c r="AP30" s="204">
        <v>0</v>
      </c>
      <c r="AQ30" s="204">
        <v>0</v>
      </c>
      <c r="AR30" s="204">
        <v>0</v>
      </c>
      <c r="AS30" s="204">
        <v>0</v>
      </c>
      <c r="AT30" s="204">
        <v>0</v>
      </c>
      <c r="AU30" s="204">
        <v>0</v>
      </c>
      <c r="AV30" s="204">
        <v>0</v>
      </c>
      <c r="AW30" s="204">
        <v>0</v>
      </c>
      <c r="AX30" s="204">
        <v>0</v>
      </c>
      <c r="AY30" s="204">
        <v>0</v>
      </c>
      <c r="AZ30" s="204">
        <v>0</v>
      </c>
      <c r="BA30" s="204">
        <v>0</v>
      </c>
      <c r="BB30" s="204">
        <v>0</v>
      </c>
      <c r="BC30" s="204">
        <v>0</v>
      </c>
      <c r="BD30" s="204">
        <v>0</v>
      </c>
      <c r="BE30" s="204">
        <v>0</v>
      </c>
      <c r="BF30" s="204">
        <v>0</v>
      </c>
      <c r="BG30" s="204">
        <v>0</v>
      </c>
      <c r="BH30" s="204">
        <v>0</v>
      </c>
      <c r="BI30" s="204">
        <v>0</v>
      </c>
      <c r="BJ30" s="204">
        <v>0</v>
      </c>
      <c r="BK30" s="204">
        <v>0</v>
      </c>
      <c r="BL30" s="204">
        <v>3796</v>
      </c>
      <c r="BM30" s="204">
        <v>3966</v>
      </c>
      <c r="BN30" s="204">
        <v>4155</v>
      </c>
      <c r="BO30" s="204">
        <v>4237</v>
      </c>
      <c r="BP30" s="204">
        <v>4309</v>
      </c>
      <c r="BQ30" s="204">
        <v>4365</v>
      </c>
      <c r="BR30" s="204">
        <v>4440</v>
      </c>
      <c r="BS30" s="204">
        <v>4410</v>
      </c>
      <c r="BT30" s="204">
        <v>4287</v>
      </c>
      <c r="BU30" s="204">
        <v>4100</v>
      </c>
      <c r="BV30" s="204">
        <v>4215</v>
      </c>
      <c r="BW30" s="204">
        <v>4161</v>
      </c>
      <c r="BX30" s="205">
        <v>4055</v>
      </c>
      <c r="BY30" s="205">
        <v>4045</v>
      </c>
      <c r="BZ30" s="206">
        <v>4043</v>
      </c>
    </row>
    <row r="31" spans="2:78" x14ac:dyDescent="0.35">
      <c r="B31" s="119" t="s">
        <v>179</v>
      </c>
      <c r="D31" s="204">
        <v>0</v>
      </c>
      <c r="E31" s="204">
        <v>0</v>
      </c>
      <c r="F31" s="204">
        <v>0</v>
      </c>
      <c r="G31" s="204">
        <v>0</v>
      </c>
      <c r="H31" s="204">
        <v>0</v>
      </c>
      <c r="I31" s="204">
        <v>0</v>
      </c>
      <c r="J31" s="204">
        <v>0</v>
      </c>
      <c r="K31" s="204">
        <v>0</v>
      </c>
      <c r="L31" s="204">
        <v>0</v>
      </c>
      <c r="M31" s="204">
        <v>0</v>
      </c>
      <c r="N31" s="204">
        <v>0</v>
      </c>
      <c r="O31" s="204">
        <v>0</v>
      </c>
      <c r="P31" s="204">
        <v>0</v>
      </c>
      <c r="Q31" s="204">
        <v>0</v>
      </c>
      <c r="R31" s="204">
        <v>0</v>
      </c>
      <c r="S31" s="204">
        <v>0</v>
      </c>
      <c r="T31" s="204">
        <v>0</v>
      </c>
      <c r="U31" s="204">
        <v>0</v>
      </c>
      <c r="V31" s="204">
        <v>0</v>
      </c>
      <c r="W31" s="204">
        <v>0</v>
      </c>
      <c r="X31" s="204">
        <v>0</v>
      </c>
      <c r="Y31" s="204">
        <v>0</v>
      </c>
      <c r="Z31" s="204">
        <v>0</v>
      </c>
      <c r="AA31" s="204">
        <v>0</v>
      </c>
      <c r="AB31" s="204">
        <v>0</v>
      </c>
      <c r="AC31" s="204">
        <v>0</v>
      </c>
      <c r="AD31" s="204">
        <v>0</v>
      </c>
      <c r="AE31" s="204">
        <v>0</v>
      </c>
      <c r="AF31" s="204">
        <v>0</v>
      </c>
      <c r="AG31" s="204">
        <v>0</v>
      </c>
      <c r="AH31" s="204">
        <v>0</v>
      </c>
      <c r="AI31" s="204">
        <v>0</v>
      </c>
      <c r="AJ31" s="204">
        <v>0</v>
      </c>
      <c r="AK31" s="204">
        <v>0</v>
      </c>
      <c r="AL31" s="204">
        <v>0</v>
      </c>
      <c r="AM31" s="204">
        <v>0</v>
      </c>
      <c r="AN31" s="204">
        <v>0</v>
      </c>
      <c r="AO31" s="204">
        <v>0</v>
      </c>
      <c r="AP31" s="204">
        <v>0</v>
      </c>
      <c r="AQ31" s="204">
        <v>0</v>
      </c>
      <c r="AR31" s="204">
        <v>0</v>
      </c>
      <c r="AS31" s="204">
        <v>0</v>
      </c>
      <c r="AT31" s="204">
        <v>0</v>
      </c>
      <c r="AU31" s="204">
        <v>0</v>
      </c>
      <c r="AV31" s="204">
        <v>0</v>
      </c>
      <c r="AW31" s="204">
        <v>0</v>
      </c>
      <c r="AX31" s="204">
        <v>0</v>
      </c>
      <c r="AY31" s="204">
        <v>0</v>
      </c>
      <c r="AZ31" s="204">
        <v>0</v>
      </c>
      <c r="BA31" s="204">
        <v>0</v>
      </c>
      <c r="BB31" s="204">
        <v>0</v>
      </c>
      <c r="BC31" s="204">
        <v>0</v>
      </c>
      <c r="BD31" s="204">
        <v>0</v>
      </c>
      <c r="BE31" s="204">
        <v>0</v>
      </c>
      <c r="BF31" s="204">
        <v>0</v>
      </c>
      <c r="BG31" s="204">
        <v>0</v>
      </c>
      <c r="BH31" s="204">
        <v>0</v>
      </c>
      <c r="BI31" s="204">
        <v>0</v>
      </c>
      <c r="BJ31" s="204">
        <v>0</v>
      </c>
      <c r="BK31" s="204">
        <v>0</v>
      </c>
      <c r="BL31" s="204">
        <v>370</v>
      </c>
      <c r="BM31" s="204">
        <v>580</v>
      </c>
      <c r="BN31" s="204">
        <v>643</v>
      </c>
      <c r="BO31" s="204">
        <v>696</v>
      </c>
      <c r="BP31" s="204">
        <v>744</v>
      </c>
      <c r="BQ31" s="204">
        <v>661</v>
      </c>
      <c r="BR31" s="204">
        <v>481</v>
      </c>
      <c r="BS31" s="204">
        <v>367</v>
      </c>
      <c r="BT31" s="204">
        <v>307</v>
      </c>
      <c r="BU31" s="204">
        <v>285</v>
      </c>
      <c r="BV31" s="204">
        <v>411</v>
      </c>
      <c r="BW31" s="204">
        <v>435</v>
      </c>
      <c r="BX31" s="205">
        <v>432</v>
      </c>
      <c r="BY31" s="205">
        <v>439</v>
      </c>
      <c r="BZ31" s="206">
        <v>442</v>
      </c>
    </row>
    <row r="32" spans="2:78" x14ac:dyDescent="0.35">
      <c r="B32" s="194" t="s">
        <v>147</v>
      </c>
      <c r="D32" s="209">
        <v>0</v>
      </c>
      <c r="E32" s="209">
        <v>0</v>
      </c>
      <c r="F32" s="209">
        <v>0</v>
      </c>
      <c r="G32" s="209">
        <v>0</v>
      </c>
      <c r="H32" s="209">
        <v>0</v>
      </c>
      <c r="I32" s="209">
        <v>0</v>
      </c>
      <c r="J32" s="209">
        <v>0</v>
      </c>
      <c r="K32" s="209">
        <v>0</v>
      </c>
      <c r="L32" s="209">
        <v>0</v>
      </c>
      <c r="M32" s="209">
        <v>0</v>
      </c>
      <c r="N32" s="209">
        <v>0</v>
      </c>
      <c r="O32" s="209">
        <v>0</v>
      </c>
      <c r="P32" s="209">
        <v>0</v>
      </c>
      <c r="Q32" s="209">
        <v>0</v>
      </c>
      <c r="R32" s="209">
        <v>0</v>
      </c>
      <c r="S32" s="209">
        <v>0</v>
      </c>
      <c r="T32" s="209">
        <v>0</v>
      </c>
      <c r="U32" s="209">
        <v>0</v>
      </c>
      <c r="V32" s="209">
        <v>0</v>
      </c>
      <c r="W32" s="209">
        <v>0</v>
      </c>
      <c r="X32" s="209">
        <v>0</v>
      </c>
      <c r="Y32" s="209">
        <v>0</v>
      </c>
      <c r="Z32" s="209">
        <v>0</v>
      </c>
      <c r="AA32" s="209">
        <v>0</v>
      </c>
      <c r="AB32" s="209">
        <v>0</v>
      </c>
      <c r="AC32" s="209">
        <v>0</v>
      </c>
      <c r="AD32" s="209">
        <v>0</v>
      </c>
      <c r="AE32" s="209">
        <v>0</v>
      </c>
      <c r="AF32" s="209">
        <v>0</v>
      </c>
      <c r="AG32" s="209">
        <v>0</v>
      </c>
      <c r="AH32" s="209">
        <v>0</v>
      </c>
      <c r="AI32" s="209">
        <v>0</v>
      </c>
      <c r="AJ32" s="209">
        <v>0</v>
      </c>
      <c r="AK32" s="209">
        <v>0</v>
      </c>
      <c r="AL32" s="209">
        <v>0</v>
      </c>
      <c r="AM32" s="209">
        <v>0</v>
      </c>
      <c r="AN32" s="209">
        <v>0</v>
      </c>
      <c r="AO32" s="209">
        <v>0</v>
      </c>
      <c r="AP32" s="209">
        <v>0</v>
      </c>
      <c r="AQ32" s="209">
        <v>0</v>
      </c>
      <c r="AR32" s="209">
        <v>0</v>
      </c>
      <c r="AS32" s="209">
        <v>0</v>
      </c>
      <c r="AT32" s="209">
        <v>0</v>
      </c>
      <c r="AU32" s="209">
        <v>0</v>
      </c>
      <c r="AV32" s="209">
        <v>0</v>
      </c>
      <c r="AW32" s="209">
        <v>0</v>
      </c>
      <c r="AX32" s="209">
        <v>0</v>
      </c>
      <c r="AY32" s="209">
        <v>2490</v>
      </c>
      <c r="AZ32" s="209">
        <v>2455</v>
      </c>
      <c r="BA32" s="209">
        <v>2437</v>
      </c>
      <c r="BB32" s="209">
        <v>2371</v>
      </c>
      <c r="BC32" s="209">
        <v>2354</v>
      </c>
      <c r="BD32" s="209">
        <v>2391</v>
      </c>
      <c r="BE32" s="209">
        <v>2430</v>
      </c>
      <c r="BF32" s="209">
        <v>2483</v>
      </c>
      <c r="BG32" s="209">
        <v>2504</v>
      </c>
      <c r="BH32" s="209">
        <v>2510</v>
      </c>
      <c r="BI32" s="209">
        <v>2475</v>
      </c>
      <c r="BJ32" s="209">
        <v>2443</v>
      </c>
      <c r="BK32" s="209">
        <v>2415</v>
      </c>
      <c r="BL32" s="209">
        <v>2332</v>
      </c>
      <c r="BM32" s="209">
        <v>2031</v>
      </c>
      <c r="BN32" s="209">
        <v>1827</v>
      </c>
      <c r="BO32" s="209">
        <v>1577</v>
      </c>
      <c r="BP32" s="209">
        <v>965</v>
      </c>
      <c r="BQ32" s="209">
        <v>366</v>
      </c>
      <c r="BR32" s="209">
        <v>133</v>
      </c>
      <c r="BS32" s="209">
        <v>74</v>
      </c>
      <c r="BT32" s="209">
        <v>52</v>
      </c>
      <c r="BU32" s="209">
        <v>40</v>
      </c>
      <c r="BV32" s="209">
        <v>33</v>
      </c>
      <c r="BW32" s="209">
        <v>30</v>
      </c>
      <c r="BX32" s="210">
        <v>27</v>
      </c>
      <c r="BY32" s="210">
        <v>24</v>
      </c>
      <c r="BZ32" s="211">
        <v>22</v>
      </c>
    </row>
    <row r="33" spans="2:78" x14ac:dyDescent="0.35">
      <c r="B33" s="208" t="s">
        <v>226</v>
      </c>
      <c r="D33" s="209">
        <v>0</v>
      </c>
      <c r="E33" s="209">
        <v>0</v>
      </c>
      <c r="F33" s="209">
        <v>0</v>
      </c>
      <c r="G33" s="209">
        <v>0</v>
      </c>
      <c r="H33" s="209">
        <v>0</v>
      </c>
      <c r="I33" s="209">
        <v>0</v>
      </c>
      <c r="J33" s="209">
        <v>0</v>
      </c>
      <c r="K33" s="209">
        <v>0</v>
      </c>
      <c r="L33" s="209">
        <v>0</v>
      </c>
      <c r="M33" s="209">
        <v>0</v>
      </c>
      <c r="N33" s="209">
        <v>0</v>
      </c>
      <c r="O33" s="209">
        <v>0</v>
      </c>
      <c r="P33" s="209">
        <v>0</v>
      </c>
      <c r="Q33" s="209">
        <v>0</v>
      </c>
      <c r="R33" s="209">
        <v>0</v>
      </c>
      <c r="S33" s="209">
        <v>0</v>
      </c>
      <c r="T33" s="209">
        <v>0</v>
      </c>
      <c r="U33" s="209">
        <v>0</v>
      </c>
      <c r="V33" s="209">
        <v>0</v>
      </c>
      <c r="W33" s="209">
        <v>0</v>
      </c>
      <c r="X33" s="209">
        <v>0</v>
      </c>
      <c r="Y33" s="209">
        <v>0</v>
      </c>
      <c r="Z33" s="209">
        <v>0</v>
      </c>
      <c r="AA33" s="209">
        <v>0</v>
      </c>
      <c r="AB33" s="209">
        <v>0</v>
      </c>
      <c r="AC33" s="209">
        <v>0</v>
      </c>
      <c r="AD33" s="209">
        <v>0</v>
      </c>
      <c r="AE33" s="209">
        <v>0</v>
      </c>
      <c r="AF33" s="209">
        <v>0</v>
      </c>
      <c r="AG33" s="209">
        <v>0</v>
      </c>
      <c r="AH33" s="209">
        <v>0</v>
      </c>
      <c r="AI33" s="209">
        <v>0</v>
      </c>
      <c r="AJ33" s="209">
        <v>0</v>
      </c>
      <c r="AK33" s="209">
        <v>0</v>
      </c>
      <c r="AL33" s="209">
        <v>0</v>
      </c>
      <c r="AM33" s="209">
        <v>0</v>
      </c>
      <c r="AN33" s="209">
        <v>0</v>
      </c>
      <c r="AO33" s="209">
        <v>0</v>
      </c>
      <c r="AP33" s="209">
        <v>0</v>
      </c>
      <c r="AQ33" s="209">
        <v>0</v>
      </c>
      <c r="AR33" s="209">
        <v>0</v>
      </c>
      <c r="AS33" s="209">
        <v>0</v>
      </c>
      <c r="AT33" s="209">
        <v>0</v>
      </c>
      <c r="AU33" s="209">
        <v>0</v>
      </c>
      <c r="AV33" s="209">
        <v>0</v>
      </c>
      <c r="AW33" s="209">
        <v>0</v>
      </c>
      <c r="AX33" s="209">
        <v>0</v>
      </c>
      <c r="AY33" s="209">
        <v>1899</v>
      </c>
      <c r="AZ33" s="209">
        <v>1832</v>
      </c>
      <c r="BA33" s="209">
        <v>1765</v>
      </c>
      <c r="BB33" s="209">
        <v>1660</v>
      </c>
      <c r="BC33" s="209">
        <v>1595</v>
      </c>
      <c r="BD33" s="209">
        <v>1580</v>
      </c>
      <c r="BE33" s="209">
        <v>1574</v>
      </c>
      <c r="BF33" s="209">
        <v>1586</v>
      </c>
      <c r="BG33" s="209">
        <v>1570</v>
      </c>
      <c r="BH33" s="209">
        <v>1543</v>
      </c>
      <c r="BI33" s="209">
        <v>1500</v>
      </c>
      <c r="BJ33" s="209">
        <v>1456</v>
      </c>
      <c r="BK33" s="209">
        <v>1413</v>
      </c>
      <c r="BL33" s="209">
        <v>1346</v>
      </c>
      <c r="BM33" s="209">
        <v>1177</v>
      </c>
      <c r="BN33" s="209">
        <v>1054</v>
      </c>
      <c r="BO33" s="209">
        <v>909</v>
      </c>
      <c r="BP33" s="209">
        <v>566</v>
      </c>
      <c r="BQ33" s="209">
        <v>192</v>
      </c>
      <c r="BR33" s="209">
        <v>38</v>
      </c>
      <c r="BS33" s="209">
        <v>10</v>
      </c>
      <c r="BT33" s="209">
        <v>3</v>
      </c>
      <c r="BU33" s="209">
        <v>2</v>
      </c>
      <c r="BV33" s="209">
        <v>0</v>
      </c>
      <c r="BW33" s="209">
        <v>0</v>
      </c>
      <c r="BX33" s="210">
        <v>0</v>
      </c>
      <c r="BY33" s="210">
        <v>0</v>
      </c>
      <c r="BZ33" s="211">
        <v>0</v>
      </c>
    </row>
    <row r="34" spans="2:78" x14ac:dyDescent="0.35">
      <c r="B34" s="208" t="s">
        <v>232</v>
      </c>
      <c r="D34" s="209">
        <v>0</v>
      </c>
      <c r="E34" s="209">
        <v>0</v>
      </c>
      <c r="F34" s="209">
        <v>0</v>
      </c>
      <c r="G34" s="209">
        <v>0</v>
      </c>
      <c r="H34" s="209">
        <v>0</v>
      </c>
      <c r="I34" s="209">
        <v>0</v>
      </c>
      <c r="J34" s="209">
        <v>0</v>
      </c>
      <c r="K34" s="209">
        <v>0</v>
      </c>
      <c r="L34" s="209">
        <v>0</v>
      </c>
      <c r="M34" s="209">
        <v>0</v>
      </c>
      <c r="N34" s="209">
        <v>0</v>
      </c>
      <c r="O34" s="209">
        <v>0</v>
      </c>
      <c r="P34" s="209">
        <v>0</v>
      </c>
      <c r="Q34" s="209">
        <v>0</v>
      </c>
      <c r="R34" s="209">
        <v>0</v>
      </c>
      <c r="S34" s="209">
        <v>0</v>
      </c>
      <c r="T34" s="209">
        <v>0</v>
      </c>
      <c r="U34" s="209">
        <v>0</v>
      </c>
      <c r="V34" s="209">
        <v>0</v>
      </c>
      <c r="W34" s="209">
        <v>0</v>
      </c>
      <c r="X34" s="209">
        <v>0</v>
      </c>
      <c r="Y34" s="209">
        <v>0</v>
      </c>
      <c r="Z34" s="209">
        <v>0</v>
      </c>
      <c r="AA34" s="209">
        <v>0</v>
      </c>
      <c r="AB34" s="209">
        <v>0</v>
      </c>
      <c r="AC34" s="209">
        <v>0</v>
      </c>
      <c r="AD34" s="209">
        <v>0</v>
      </c>
      <c r="AE34" s="209">
        <v>0</v>
      </c>
      <c r="AF34" s="209">
        <v>0</v>
      </c>
      <c r="AG34" s="209">
        <v>0</v>
      </c>
      <c r="AH34" s="209">
        <v>0</v>
      </c>
      <c r="AI34" s="209">
        <v>0</v>
      </c>
      <c r="AJ34" s="209">
        <v>0</v>
      </c>
      <c r="AK34" s="209">
        <v>0</v>
      </c>
      <c r="AL34" s="209">
        <v>0</v>
      </c>
      <c r="AM34" s="209">
        <v>0</v>
      </c>
      <c r="AN34" s="209">
        <v>0</v>
      </c>
      <c r="AO34" s="209">
        <v>0</v>
      </c>
      <c r="AP34" s="209">
        <v>0</v>
      </c>
      <c r="AQ34" s="209">
        <v>0</v>
      </c>
      <c r="AR34" s="209">
        <v>0</v>
      </c>
      <c r="AS34" s="209">
        <v>0</v>
      </c>
      <c r="AT34" s="209">
        <v>0</v>
      </c>
      <c r="AU34" s="209">
        <v>0</v>
      </c>
      <c r="AV34" s="209">
        <v>0</v>
      </c>
      <c r="AW34" s="209">
        <v>0</v>
      </c>
      <c r="AX34" s="209">
        <v>0</v>
      </c>
      <c r="AY34" s="209">
        <v>590</v>
      </c>
      <c r="AZ34" s="209">
        <v>623</v>
      </c>
      <c r="BA34" s="209">
        <v>671</v>
      </c>
      <c r="BB34" s="209">
        <v>712</v>
      </c>
      <c r="BC34" s="209">
        <v>759</v>
      </c>
      <c r="BD34" s="209">
        <v>811</v>
      </c>
      <c r="BE34" s="209">
        <v>856</v>
      </c>
      <c r="BF34" s="209">
        <v>898</v>
      </c>
      <c r="BG34" s="209">
        <v>934</v>
      </c>
      <c r="BH34" s="209">
        <v>967</v>
      </c>
      <c r="BI34" s="209">
        <v>975</v>
      </c>
      <c r="BJ34" s="209">
        <v>987</v>
      </c>
      <c r="BK34" s="209">
        <v>1002</v>
      </c>
      <c r="BL34" s="209">
        <v>986</v>
      </c>
      <c r="BM34" s="209">
        <v>854</v>
      </c>
      <c r="BN34" s="209">
        <v>773</v>
      </c>
      <c r="BO34" s="209">
        <v>668</v>
      </c>
      <c r="BP34" s="209">
        <v>399</v>
      </c>
      <c r="BQ34" s="209">
        <v>174</v>
      </c>
      <c r="BR34" s="209">
        <v>95</v>
      </c>
      <c r="BS34" s="209">
        <v>65</v>
      </c>
      <c r="BT34" s="209">
        <v>49</v>
      </c>
      <c r="BU34" s="209">
        <v>39</v>
      </c>
      <c r="BV34" s="209">
        <v>33</v>
      </c>
      <c r="BW34" s="209">
        <v>30</v>
      </c>
      <c r="BX34" s="210">
        <v>27</v>
      </c>
      <c r="BY34" s="210">
        <v>24</v>
      </c>
      <c r="BZ34" s="211">
        <v>22</v>
      </c>
    </row>
    <row r="35" spans="2:78" ht="26.25" customHeight="1" x14ac:dyDescent="0.35">
      <c r="B35" s="194" t="s">
        <v>26</v>
      </c>
      <c r="D35" s="204">
        <v>0</v>
      </c>
      <c r="E35" s="204">
        <v>0</v>
      </c>
      <c r="F35" s="204">
        <v>0</v>
      </c>
      <c r="G35" s="204">
        <v>0</v>
      </c>
      <c r="H35" s="204">
        <v>0</v>
      </c>
      <c r="I35" s="204">
        <v>0</v>
      </c>
      <c r="J35" s="204">
        <v>0</v>
      </c>
      <c r="K35" s="204">
        <v>0</v>
      </c>
      <c r="L35" s="204">
        <v>0</v>
      </c>
      <c r="M35" s="204">
        <v>0</v>
      </c>
      <c r="N35" s="204">
        <v>0</v>
      </c>
      <c r="O35" s="204">
        <v>0</v>
      </c>
      <c r="P35" s="204">
        <v>0</v>
      </c>
      <c r="Q35" s="204">
        <v>0</v>
      </c>
      <c r="R35" s="204">
        <v>0</v>
      </c>
      <c r="S35" s="204">
        <v>0</v>
      </c>
      <c r="T35" s="204">
        <v>0</v>
      </c>
      <c r="U35" s="204">
        <v>0</v>
      </c>
      <c r="V35" s="204">
        <v>0</v>
      </c>
      <c r="W35" s="204">
        <v>0</v>
      </c>
      <c r="X35" s="204">
        <v>0</v>
      </c>
      <c r="Y35" s="204">
        <v>0</v>
      </c>
      <c r="Z35" s="204">
        <v>0</v>
      </c>
      <c r="AA35" s="204">
        <v>0</v>
      </c>
      <c r="AB35" s="204">
        <v>0</v>
      </c>
      <c r="AC35" s="204">
        <v>0</v>
      </c>
      <c r="AD35" s="204">
        <v>0</v>
      </c>
      <c r="AE35" s="204">
        <v>0</v>
      </c>
      <c r="AF35" s="204">
        <v>0</v>
      </c>
      <c r="AG35" s="204">
        <v>0</v>
      </c>
      <c r="AH35" s="204">
        <v>0</v>
      </c>
      <c r="AI35" s="204">
        <v>2838</v>
      </c>
      <c r="AJ35" s="204">
        <v>3010</v>
      </c>
      <c r="AK35" s="204">
        <v>3584</v>
      </c>
      <c r="AL35" s="204">
        <v>4157</v>
      </c>
      <c r="AM35" s="204">
        <v>4336</v>
      </c>
      <c r="AN35" s="204">
        <v>4541</v>
      </c>
      <c r="AO35" s="204">
        <v>4709</v>
      </c>
      <c r="AP35" s="204">
        <v>4710</v>
      </c>
      <c r="AQ35" s="204">
        <v>4517</v>
      </c>
      <c r="AR35" s="204">
        <v>4089</v>
      </c>
      <c r="AS35" s="204">
        <v>3977</v>
      </c>
      <c r="AT35" s="204">
        <v>4124</v>
      </c>
      <c r="AU35" s="204">
        <v>4593</v>
      </c>
      <c r="AV35" s="204">
        <v>5179</v>
      </c>
      <c r="AW35" s="204">
        <v>5512</v>
      </c>
      <c r="AX35" s="204">
        <v>5647</v>
      </c>
      <c r="AY35" s="204">
        <v>5657</v>
      </c>
      <c r="AZ35" s="204">
        <v>5514</v>
      </c>
      <c r="BA35" s="204">
        <v>3943</v>
      </c>
      <c r="BB35" s="204">
        <v>3834</v>
      </c>
      <c r="BC35" s="204">
        <v>3822</v>
      </c>
      <c r="BD35" s="204">
        <v>3901</v>
      </c>
      <c r="BE35" s="204">
        <v>3986</v>
      </c>
      <c r="BF35" s="204">
        <v>3989</v>
      </c>
      <c r="BG35" s="204">
        <v>3129</v>
      </c>
      <c r="BH35" s="204">
        <v>2187</v>
      </c>
      <c r="BI35" s="204">
        <v>2142</v>
      </c>
      <c r="BJ35" s="204">
        <v>2135</v>
      </c>
      <c r="BK35" s="204">
        <v>2117</v>
      </c>
      <c r="BL35" s="204">
        <v>2087</v>
      </c>
      <c r="BM35" s="204">
        <v>1935</v>
      </c>
      <c r="BN35" s="204">
        <v>1803</v>
      </c>
      <c r="BO35" s="204">
        <v>1619</v>
      </c>
      <c r="BP35" s="204">
        <v>1254</v>
      </c>
      <c r="BQ35" s="204">
        <v>939</v>
      </c>
      <c r="BR35" s="204">
        <v>799</v>
      </c>
      <c r="BS35" s="204">
        <v>706</v>
      </c>
      <c r="BT35" s="204">
        <v>632</v>
      </c>
      <c r="BU35" s="204">
        <v>587</v>
      </c>
      <c r="BV35" s="204">
        <v>600</v>
      </c>
      <c r="BW35" s="204">
        <v>584</v>
      </c>
      <c r="BX35" s="205">
        <v>567</v>
      </c>
      <c r="BY35" s="205">
        <v>559</v>
      </c>
      <c r="BZ35" s="206">
        <v>559</v>
      </c>
    </row>
    <row r="36" spans="2:78" x14ac:dyDescent="0.35">
      <c r="B36" s="194" t="s">
        <v>233</v>
      </c>
      <c r="D36" s="204">
        <v>0</v>
      </c>
      <c r="E36" s="204">
        <v>0</v>
      </c>
      <c r="F36" s="204">
        <v>0</v>
      </c>
      <c r="G36" s="204">
        <v>0</v>
      </c>
      <c r="H36" s="204">
        <v>0</v>
      </c>
      <c r="I36" s="204">
        <v>0</v>
      </c>
      <c r="J36" s="204">
        <v>0</v>
      </c>
      <c r="K36" s="204">
        <v>0</v>
      </c>
      <c r="L36" s="204">
        <v>0</v>
      </c>
      <c r="M36" s="204">
        <v>0</v>
      </c>
      <c r="N36" s="204">
        <v>0</v>
      </c>
      <c r="O36" s="204">
        <v>0</v>
      </c>
      <c r="P36" s="204">
        <v>0</v>
      </c>
      <c r="Q36" s="204">
        <v>0</v>
      </c>
      <c r="R36" s="204">
        <v>0</v>
      </c>
      <c r="S36" s="204">
        <v>0</v>
      </c>
      <c r="T36" s="204">
        <v>0</v>
      </c>
      <c r="U36" s="204">
        <v>0</v>
      </c>
      <c r="V36" s="204">
        <v>0</v>
      </c>
      <c r="W36" s="204">
        <v>0</v>
      </c>
      <c r="X36" s="204">
        <v>0</v>
      </c>
      <c r="Y36" s="204">
        <v>0</v>
      </c>
      <c r="Z36" s="204">
        <v>0</v>
      </c>
      <c r="AA36" s="204">
        <v>0</v>
      </c>
      <c r="AB36" s="204">
        <v>0</v>
      </c>
      <c r="AC36" s="204">
        <v>0</v>
      </c>
      <c r="AD36" s="204">
        <v>0</v>
      </c>
      <c r="AE36" s="204">
        <v>0</v>
      </c>
      <c r="AF36" s="204">
        <v>0</v>
      </c>
      <c r="AG36" s="204">
        <v>0</v>
      </c>
      <c r="AH36" s="204">
        <v>0</v>
      </c>
      <c r="AI36" s="204">
        <v>0</v>
      </c>
      <c r="AJ36" s="204">
        <v>0</v>
      </c>
      <c r="AK36" s="204">
        <v>0</v>
      </c>
      <c r="AL36" s="204">
        <v>0</v>
      </c>
      <c r="AM36" s="204">
        <v>0</v>
      </c>
      <c r="AN36" s="204">
        <v>0</v>
      </c>
      <c r="AO36" s="204">
        <v>0</v>
      </c>
      <c r="AP36" s="204">
        <v>0</v>
      </c>
      <c r="AQ36" s="204">
        <v>0</v>
      </c>
      <c r="AR36" s="204">
        <v>0</v>
      </c>
      <c r="AS36" s="204">
        <v>0</v>
      </c>
      <c r="AT36" s="204">
        <v>0</v>
      </c>
      <c r="AU36" s="204">
        <v>229</v>
      </c>
      <c r="AV36" s="204">
        <v>236</v>
      </c>
      <c r="AW36" s="204">
        <v>248</v>
      </c>
      <c r="AX36" s="204">
        <v>256</v>
      </c>
      <c r="AY36" s="204">
        <v>268</v>
      </c>
      <c r="AZ36" s="204">
        <v>275</v>
      </c>
      <c r="BA36" s="204">
        <v>359</v>
      </c>
      <c r="BB36" s="204">
        <v>369</v>
      </c>
      <c r="BC36" s="204">
        <v>374</v>
      </c>
      <c r="BD36" s="204">
        <v>373</v>
      </c>
      <c r="BE36" s="204">
        <v>368</v>
      </c>
      <c r="BF36" s="204">
        <v>354</v>
      </c>
      <c r="BG36" s="204">
        <v>353</v>
      </c>
      <c r="BH36" s="204">
        <v>352</v>
      </c>
      <c r="BI36" s="204">
        <v>349</v>
      </c>
      <c r="BJ36" s="204">
        <v>345</v>
      </c>
      <c r="BK36" s="204">
        <v>341</v>
      </c>
      <c r="BL36" s="204">
        <v>336</v>
      </c>
      <c r="BM36" s="204">
        <v>333</v>
      </c>
      <c r="BN36" s="204">
        <v>334</v>
      </c>
      <c r="BO36" s="204">
        <v>330</v>
      </c>
      <c r="BP36" s="204">
        <v>324</v>
      </c>
      <c r="BQ36" s="204">
        <v>326</v>
      </c>
      <c r="BR36" s="204">
        <v>320</v>
      </c>
      <c r="BS36" s="204">
        <v>313</v>
      </c>
      <c r="BT36" s="204">
        <v>307</v>
      </c>
      <c r="BU36" s="204">
        <v>302</v>
      </c>
      <c r="BV36" s="204">
        <v>296</v>
      </c>
      <c r="BW36" s="204">
        <v>291</v>
      </c>
      <c r="BX36" s="205">
        <v>286</v>
      </c>
      <c r="BY36" s="205">
        <v>281</v>
      </c>
      <c r="BZ36" s="206">
        <v>276</v>
      </c>
    </row>
    <row r="37" spans="2:78" x14ac:dyDescent="0.35">
      <c r="B37" s="194" t="s">
        <v>234</v>
      </c>
      <c r="D37" s="204">
        <v>0</v>
      </c>
      <c r="E37" s="204">
        <v>0</v>
      </c>
      <c r="F37" s="204">
        <v>0</v>
      </c>
      <c r="G37" s="204">
        <v>0</v>
      </c>
      <c r="H37" s="204">
        <v>0</v>
      </c>
      <c r="I37" s="204">
        <v>0</v>
      </c>
      <c r="J37" s="204">
        <v>0</v>
      </c>
      <c r="K37" s="204">
        <v>0</v>
      </c>
      <c r="L37" s="204">
        <v>0</v>
      </c>
      <c r="M37" s="204">
        <v>0</v>
      </c>
      <c r="N37" s="204">
        <v>0</v>
      </c>
      <c r="O37" s="204">
        <v>0</v>
      </c>
      <c r="P37" s="204">
        <v>0</v>
      </c>
      <c r="Q37" s="204">
        <v>0</v>
      </c>
      <c r="R37" s="204">
        <v>0</v>
      </c>
      <c r="S37" s="204">
        <v>0</v>
      </c>
      <c r="T37" s="204">
        <v>0</v>
      </c>
      <c r="U37" s="204">
        <v>0</v>
      </c>
      <c r="V37" s="204">
        <v>0</v>
      </c>
      <c r="W37" s="204">
        <v>0</v>
      </c>
      <c r="X37" s="204">
        <v>0</v>
      </c>
      <c r="Y37" s="204">
        <v>0</v>
      </c>
      <c r="Z37" s="204">
        <v>0</v>
      </c>
      <c r="AA37" s="204">
        <v>0</v>
      </c>
      <c r="AB37" s="204">
        <v>0</v>
      </c>
      <c r="AC37" s="204">
        <v>0</v>
      </c>
      <c r="AD37" s="204">
        <v>0</v>
      </c>
      <c r="AE37" s="204">
        <v>0</v>
      </c>
      <c r="AF37" s="204">
        <v>0</v>
      </c>
      <c r="AG37" s="204">
        <v>0</v>
      </c>
      <c r="AH37" s="204">
        <v>586</v>
      </c>
      <c r="AI37" s="204">
        <v>613</v>
      </c>
      <c r="AJ37" s="204">
        <v>643</v>
      </c>
      <c r="AK37" s="204">
        <v>710</v>
      </c>
      <c r="AL37" s="204">
        <v>754</v>
      </c>
      <c r="AM37" s="204">
        <v>796</v>
      </c>
      <c r="AN37" s="204">
        <v>861</v>
      </c>
      <c r="AO37" s="204">
        <v>921</v>
      </c>
      <c r="AP37" s="204">
        <v>974</v>
      </c>
      <c r="AQ37" s="204">
        <v>1067</v>
      </c>
      <c r="AR37" s="204">
        <v>1178</v>
      </c>
      <c r="AS37" s="204">
        <v>1300</v>
      </c>
      <c r="AT37" s="204">
        <v>1441</v>
      </c>
      <c r="AU37" s="204">
        <v>1623</v>
      </c>
      <c r="AV37" s="204">
        <v>1826</v>
      </c>
      <c r="AW37" s="204">
        <v>1990</v>
      </c>
      <c r="AX37" s="204">
        <v>2142</v>
      </c>
      <c r="AY37" s="204">
        <v>0</v>
      </c>
      <c r="AZ37" s="204">
        <v>0</v>
      </c>
      <c r="BA37" s="204">
        <v>0</v>
      </c>
      <c r="BB37" s="204">
        <v>0</v>
      </c>
      <c r="BC37" s="204">
        <v>0</v>
      </c>
      <c r="BD37" s="204">
        <v>0</v>
      </c>
      <c r="BE37" s="204">
        <v>0</v>
      </c>
      <c r="BF37" s="204">
        <v>0</v>
      </c>
      <c r="BG37" s="204">
        <v>0</v>
      </c>
      <c r="BH37" s="204">
        <v>0</v>
      </c>
      <c r="BI37" s="204">
        <v>0</v>
      </c>
      <c r="BJ37" s="204">
        <v>0</v>
      </c>
      <c r="BK37" s="204">
        <v>0</v>
      </c>
      <c r="BL37" s="204">
        <v>0</v>
      </c>
      <c r="BM37" s="204">
        <v>0</v>
      </c>
      <c r="BN37" s="204">
        <v>0</v>
      </c>
      <c r="BO37" s="204">
        <v>0</v>
      </c>
      <c r="BP37" s="204">
        <v>0</v>
      </c>
      <c r="BQ37" s="204">
        <v>0</v>
      </c>
      <c r="BR37" s="204">
        <v>0</v>
      </c>
      <c r="BS37" s="204">
        <v>0</v>
      </c>
      <c r="BT37" s="204">
        <v>0</v>
      </c>
      <c r="BU37" s="204">
        <v>0</v>
      </c>
      <c r="BV37" s="204">
        <v>0</v>
      </c>
      <c r="BW37" s="204">
        <v>0</v>
      </c>
      <c r="BX37" s="205">
        <v>0</v>
      </c>
      <c r="BY37" s="205">
        <v>0</v>
      </c>
      <c r="BZ37" s="206">
        <v>0</v>
      </c>
    </row>
    <row r="38" spans="2:78" x14ac:dyDescent="0.35">
      <c r="B38" s="208" t="s">
        <v>226</v>
      </c>
      <c r="D38" s="209">
        <v>0</v>
      </c>
      <c r="E38" s="209">
        <v>0</v>
      </c>
      <c r="F38" s="209">
        <v>0</v>
      </c>
      <c r="G38" s="209">
        <v>0</v>
      </c>
      <c r="H38" s="209">
        <v>0</v>
      </c>
      <c r="I38" s="209">
        <v>0</v>
      </c>
      <c r="J38" s="209">
        <v>0</v>
      </c>
      <c r="K38" s="209">
        <v>0</v>
      </c>
      <c r="L38" s="209">
        <v>0</v>
      </c>
      <c r="M38" s="209">
        <v>0</v>
      </c>
      <c r="N38" s="209">
        <v>0</v>
      </c>
      <c r="O38" s="209">
        <v>0</v>
      </c>
      <c r="P38" s="209">
        <v>0</v>
      </c>
      <c r="Q38" s="209">
        <v>0</v>
      </c>
      <c r="R38" s="209">
        <v>0</v>
      </c>
      <c r="S38" s="209">
        <v>0</v>
      </c>
      <c r="T38" s="209">
        <v>0</v>
      </c>
      <c r="U38" s="209">
        <v>0</v>
      </c>
      <c r="V38" s="209">
        <v>0</v>
      </c>
      <c r="W38" s="209">
        <v>0</v>
      </c>
      <c r="X38" s="209">
        <v>0</v>
      </c>
      <c r="Y38" s="209">
        <v>0</v>
      </c>
      <c r="Z38" s="209">
        <v>0</v>
      </c>
      <c r="AA38" s="209">
        <v>0</v>
      </c>
      <c r="AB38" s="209">
        <v>0</v>
      </c>
      <c r="AC38" s="209">
        <v>0</v>
      </c>
      <c r="AD38" s="209">
        <v>0</v>
      </c>
      <c r="AE38" s="209">
        <v>0</v>
      </c>
      <c r="AF38" s="209">
        <v>0</v>
      </c>
      <c r="AG38" s="209">
        <v>0</v>
      </c>
      <c r="AH38" s="209">
        <v>0</v>
      </c>
      <c r="AI38" s="209">
        <v>0</v>
      </c>
      <c r="AJ38" s="209">
        <v>0</v>
      </c>
      <c r="AK38" s="209">
        <v>0</v>
      </c>
      <c r="AL38" s="209">
        <v>0</v>
      </c>
      <c r="AM38" s="209">
        <v>0</v>
      </c>
      <c r="AN38" s="209">
        <v>813</v>
      </c>
      <c r="AO38" s="209">
        <v>864</v>
      </c>
      <c r="AP38" s="209">
        <v>900</v>
      </c>
      <c r="AQ38" s="209">
        <v>964</v>
      </c>
      <c r="AR38" s="209">
        <v>1030</v>
      </c>
      <c r="AS38" s="209">
        <v>1099</v>
      </c>
      <c r="AT38" s="209">
        <v>1181</v>
      </c>
      <c r="AU38" s="209">
        <v>1303</v>
      </c>
      <c r="AV38" s="209">
        <v>1439</v>
      </c>
      <c r="AW38" s="209">
        <v>1540</v>
      </c>
      <c r="AX38" s="209">
        <v>1624</v>
      </c>
      <c r="AY38" s="209">
        <v>0</v>
      </c>
      <c r="AZ38" s="209">
        <v>0</v>
      </c>
      <c r="BA38" s="209">
        <v>0</v>
      </c>
      <c r="BB38" s="209">
        <v>0</v>
      </c>
      <c r="BC38" s="209">
        <v>0</v>
      </c>
      <c r="BD38" s="209">
        <v>0</v>
      </c>
      <c r="BE38" s="209">
        <v>0</v>
      </c>
      <c r="BF38" s="209">
        <v>0</v>
      </c>
      <c r="BG38" s="209">
        <v>0</v>
      </c>
      <c r="BH38" s="209">
        <v>0</v>
      </c>
      <c r="BI38" s="209">
        <v>0</v>
      </c>
      <c r="BJ38" s="209">
        <v>0</v>
      </c>
      <c r="BK38" s="209">
        <v>0</v>
      </c>
      <c r="BL38" s="209">
        <v>0</v>
      </c>
      <c r="BM38" s="209">
        <v>0</v>
      </c>
      <c r="BN38" s="209">
        <v>0</v>
      </c>
      <c r="BO38" s="209">
        <v>0</v>
      </c>
      <c r="BP38" s="209">
        <v>0</v>
      </c>
      <c r="BQ38" s="209">
        <v>0</v>
      </c>
      <c r="BR38" s="209">
        <v>0</v>
      </c>
      <c r="BS38" s="209">
        <v>0</v>
      </c>
      <c r="BT38" s="209">
        <v>0</v>
      </c>
      <c r="BU38" s="209">
        <v>0</v>
      </c>
      <c r="BV38" s="209">
        <v>0</v>
      </c>
      <c r="BW38" s="209">
        <v>0</v>
      </c>
      <c r="BX38" s="210">
        <v>0</v>
      </c>
      <c r="BY38" s="210">
        <v>0</v>
      </c>
      <c r="BZ38" s="211">
        <v>0</v>
      </c>
    </row>
    <row r="39" spans="2:78" x14ac:dyDescent="0.35">
      <c r="B39" s="208" t="s">
        <v>232</v>
      </c>
      <c r="D39" s="209">
        <v>0</v>
      </c>
      <c r="E39" s="209">
        <v>0</v>
      </c>
      <c r="F39" s="209">
        <v>0</v>
      </c>
      <c r="G39" s="209">
        <v>0</v>
      </c>
      <c r="H39" s="209">
        <v>0</v>
      </c>
      <c r="I39" s="209">
        <v>0</v>
      </c>
      <c r="J39" s="209">
        <v>0</v>
      </c>
      <c r="K39" s="209">
        <v>0</v>
      </c>
      <c r="L39" s="209">
        <v>0</v>
      </c>
      <c r="M39" s="209">
        <v>0</v>
      </c>
      <c r="N39" s="209">
        <v>0</v>
      </c>
      <c r="O39" s="209">
        <v>0</v>
      </c>
      <c r="P39" s="209">
        <v>0</v>
      </c>
      <c r="Q39" s="209">
        <v>0</v>
      </c>
      <c r="R39" s="209">
        <v>0</v>
      </c>
      <c r="S39" s="209">
        <v>0</v>
      </c>
      <c r="T39" s="209">
        <v>0</v>
      </c>
      <c r="U39" s="209">
        <v>0</v>
      </c>
      <c r="V39" s="209">
        <v>0</v>
      </c>
      <c r="W39" s="209">
        <v>0</v>
      </c>
      <c r="X39" s="209">
        <v>0</v>
      </c>
      <c r="Y39" s="209">
        <v>0</v>
      </c>
      <c r="Z39" s="209">
        <v>0</v>
      </c>
      <c r="AA39" s="209">
        <v>0</v>
      </c>
      <c r="AB39" s="209">
        <v>0</v>
      </c>
      <c r="AC39" s="209">
        <v>0</v>
      </c>
      <c r="AD39" s="209">
        <v>0</v>
      </c>
      <c r="AE39" s="209">
        <v>0</v>
      </c>
      <c r="AF39" s="209">
        <v>0</v>
      </c>
      <c r="AG39" s="209">
        <v>0</v>
      </c>
      <c r="AH39" s="209">
        <v>0</v>
      </c>
      <c r="AI39" s="209">
        <v>0</v>
      </c>
      <c r="AJ39" s="209">
        <v>0</v>
      </c>
      <c r="AK39" s="209">
        <v>0</v>
      </c>
      <c r="AL39" s="209">
        <v>0</v>
      </c>
      <c r="AM39" s="209">
        <v>0</v>
      </c>
      <c r="AN39" s="209">
        <v>48</v>
      </c>
      <c r="AO39" s="209">
        <v>57</v>
      </c>
      <c r="AP39" s="209">
        <v>74</v>
      </c>
      <c r="AQ39" s="209">
        <v>103</v>
      </c>
      <c r="AR39" s="209">
        <v>148</v>
      </c>
      <c r="AS39" s="209">
        <v>201</v>
      </c>
      <c r="AT39" s="209">
        <v>260</v>
      </c>
      <c r="AU39" s="209">
        <v>320</v>
      </c>
      <c r="AV39" s="209">
        <v>387</v>
      </c>
      <c r="AW39" s="209">
        <v>450</v>
      </c>
      <c r="AX39" s="209">
        <v>518</v>
      </c>
      <c r="AY39" s="209">
        <v>0</v>
      </c>
      <c r="AZ39" s="209">
        <v>0</v>
      </c>
      <c r="BA39" s="209">
        <v>0</v>
      </c>
      <c r="BB39" s="209">
        <v>0</v>
      </c>
      <c r="BC39" s="209">
        <v>0</v>
      </c>
      <c r="BD39" s="209">
        <v>0</v>
      </c>
      <c r="BE39" s="209">
        <v>0</v>
      </c>
      <c r="BF39" s="209">
        <v>0</v>
      </c>
      <c r="BG39" s="209">
        <v>0</v>
      </c>
      <c r="BH39" s="209">
        <v>0</v>
      </c>
      <c r="BI39" s="209">
        <v>0</v>
      </c>
      <c r="BJ39" s="209">
        <v>0</v>
      </c>
      <c r="BK39" s="209">
        <v>0</v>
      </c>
      <c r="BL39" s="209">
        <v>0</v>
      </c>
      <c r="BM39" s="209">
        <v>0</v>
      </c>
      <c r="BN39" s="209">
        <v>0</v>
      </c>
      <c r="BO39" s="209">
        <v>0</v>
      </c>
      <c r="BP39" s="209">
        <v>0</v>
      </c>
      <c r="BQ39" s="209">
        <v>0</v>
      </c>
      <c r="BR39" s="209">
        <v>0</v>
      </c>
      <c r="BS39" s="209">
        <v>0</v>
      </c>
      <c r="BT39" s="209">
        <v>0</v>
      </c>
      <c r="BU39" s="209">
        <v>0</v>
      </c>
      <c r="BV39" s="209">
        <v>0</v>
      </c>
      <c r="BW39" s="209">
        <v>0</v>
      </c>
      <c r="BX39" s="210">
        <v>0</v>
      </c>
      <c r="BY39" s="210">
        <v>0</v>
      </c>
      <c r="BZ39" s="211">
        <v>0</v>
      </c>
    </row>
    <row r="40" spans="2:78" ht="26.25" customHeight="1" x14ac:dyDescent="0.35">
      <c r="B40" s="194" t="s">
        <v>153</v>
      </c>
      <c r="D40" s="204">
        <v>0</v>
      </c>
      <c r="E40" s="204">
        <v>0</v>
      </c>
      <c r="F40" s="204">
        <v>0</v>
      </c>
      <c r="G40" s="204">
        <v>0</v>
      </c>
      <c r="H40" s="204">
        <v>0</v>
      </c>
      <c r="I40" s="204">
        <v>0</v>
      </c>
      <c r="J40" s="204">
        <v>0</v>
      </c>
      <c r="K40" s="204">
        <v>0</v>
      </c>
      <c r="L40" s="204">
        <v>0</v>
      </c>
      <c r="M40" s="204">
        <v>0</v>
      </c>
      <c r="N40" s="204">
        <v>0</v>
      </c>
      <c r="O40" s="204">
        <v>0</v>
      </c>
      <c r="P40" s="204">
        <v>0</v>
      </c>
      <c r="Q40" s="204">
        <v>0</v>
      </c>
      <c r="R40" s="204">
        <v>0</v>
      </c>
      <c r="S40" s="204">
        <v>0</v>
      </c>
      <c r="T40" s="204">
        <v>0</v>
      </c>
      <c r="U40" s="204">
        <v>0</v>
      </c>
      <c r="V40" s="204">
        <v>0</v>
      </c>
      <c r="W40" s="204">
        <v>0</v>
      </c>
      <c r="X40" s="204">
        <v>0</v>
      </c>
      <c r="Y40" s="204">
        <v>0</v>
      </c>
      <c r="Z40" s="204">
        <v>0</v>
      </c>
      <c r="AA40" s="204">
        <v>0</v>
      </c>
      <c r="AB40" s="204">
        <v>0</v>
      </c>
      <c r="AC40" s="204">
        <v>0</v>
      </c>
      <c r="AD40" s="204">
        <v>0</v>
      </c>
      <c r="AE40" s="204">
        <v>0</v>
      </c>
      <c r="AF40" s="204">
        <v>0</v>
      </c>
      <c r="AG40" s="204">
        <v>0</v>
      </c>
      <c r="AH40" s="204">
        <v>0</v>
      </c>
      <c r="AI40" s="204">
        <v>0</v>
      </c>
      <c r="AJ40" s="204">
        <v>0</v>
      </c>
      <c r="AK40" s="204">
        <v>0</v>
      </c>
      <c r="AL40" s="204">
        <v>0</v>
      </c>
      <c r="AM40" s="204">
        <v>0</v>
      </c>
      <c r="AN40" s="204">
        <v>0</v>
      </c>
      <c r="AO40" s="204">
        <v>0</v>
      </c>
      <c r="AP40" s="204">
        <v>0</v>
      </c>
      <c r="AQ40" s="204">
        <v>0</v>
      </c>
      <c r="AR40" s="204">
        <v>0</v>
      </c>
      <c r="AS40" s="204">
        <v>0</v>
      </c>
      <c r="AT40" s="204">
        <v>0</v>
      </c>
      <c r="AU40" s="204">
        <v>0</v>
      </c>
      <c r="AV40" s="204">
        <v>0</v>
      </c>
      <c r="AW40" s="204">
        <v>0</v>
      </c>
      <c r="AX40" s="204">
        <v>0</v>
      </c>
      <c r="AY40" s="204">
        <v>0</v>
      </c>
      <c r="AZ40" s="204">
        <v>1931</v>
      </c>
      <c r="BA40" s="204">
        <v>1252</v>
      </c>
      <c r="BB40" s="204">
        <v>1110</v>
      </c>
      <c r="BC40" s="204">
        <v>1177</v>
      </c>
      <c r="BD40" s="204">
        <v>1022</v>
      </c>
      <c r="BE40" s="204">
        <v>932</v>
      </c>
      <c r="BF40" s="204">
        <v>920</v>
      </c>
      <c r="BG40" s="204">
        <v>898</v>
      </c>
      <c r="BH40" s="204">
        <v>819</v>
      </c>
      <c r="BI40" s="204">
        <v>870</v>
      </c>
      <c r="BJ40" s="204">
        <v>927</v>
      </c>
      <c r="BK40" s="204">
        <v>818</v>
      </c>
      <c r="BL40" s="204">
        <v>1025</v>
      </c>
      <c r="BM40" s="204">
        <v>1538</v>
      </c>
      <c r="BN40" s="204">
        <v>1415</v>
      </c>
      <c r="BO40" s="204">
        <v>1515</v>
      </c>
      <c r="BP40" s="204">
        <v>1507</v>
      </c>
      <c r="BQ40" s="204">
        <v>1273</v>
      </c>
      <c r="BR40" s="204">
        <v>885</v>
      </c>
      <c r="BS40" s="204">
        <v>652</v>
      </c>
      <c r="BT40" s="204">
        <v>510</v>
      </c>
      <c r="BU40" s="204">
        <v>466</v>
      </c>
      <c r="BV40" s="204">
        <v>711</v>
      </c>
      <c r="BW40" s="204">
        <v>755</v>
      </c>
      <c r="BX40" s="205">
        <v>788</v>
      </c>
      <c r="BY40" s="205">
        <v>801</v>
      </c>
      <c r="BZ40" s="206">
        <v>801</v>
      </c>
    </row>
    <row r="41" spans="2:78" x14ac:dyDescent="0.35">
      <c r="B41" s="208" t="s">
        <v>229</v>
      </c>
      <c r="D41" s="204">
        <v>0</v>
      </c>
      <c r="E41" s="204">
        <v>0</v>
      </c>
      <c r="F41" s="204">
        <v>0</v>
      </c>
      <c r="G41" s="204">
        <v>0</v>
      </c>
      <c r="H41" s="204">
        <v>0</v>
      </c>
      <c r="I41" s="204">
        <v>0</v>
      </c>
      <c r="J41" s="204">
        <v>0</v>
      </c>
      <c r="K41" s="204">
        <v>0</v>
      </c>
      <c r="L41" s="204">
        <v>0</v>
      </c>
      <c r="M41" s="204">
        <v>0</v>
      </c>
      <c r="N41" s="204">
        <v>0</v>
      </c>
      <c r="O41" s="204">
        <v>0</v>
      </c>
      <c r="P41" s="204">
        <v>0</v>
      </c>
      <c r="Q41" s="204">
        <v>0</v>
      </c>
      <c r="R41" s="204">
        <v>0</v>
      </c>
      <c r="S41" s="204">
        <v>0</v>
      </c>
      <c r="T41" s="204">
        <v>0</v>
      </c>
      <c r="U41" s="204">
        <v>0</v>
      </c>
      <c r="V41" s="204">
        <v>0</v>
      </c>
      <c r="W41" s="204">
        <v>0</v>
      </c>
      <c r="X41" s="204">
        <v>0</v>
      </c>
      <c r="Y41" s="204">
        <v>0</v>
      </c>
      <c r="Z41" s="204">
        <v>0</v>
      </c>
      <c r="AA41" s="204">
        <v>0</v>
      </c>
      <c r="AB41" s="204">
        <v>0</v>
      </c>
      <c r="AC41" s="204">
        <v>0</v>
      </c>
      <c r="AD41" s="204">
        <v>0</v>
      </c>
      <c r="AE41" s="204">
        <v>0</v>
      </c>
      <c r="AF41" s="204">
        <v>0</v>
      </c>
      <c r="AG41" s="204">
        <v>0</v>
      </c>
      <c r="AH41" s="204">
        <v>0</v>
      </c>
      <c r="AI41" s="204">
        <v>0</v>
      </c>
      <c r="AJ41" s="204">
        <v>0</v>
      </c>
      <c r="AK41" s="204">
        <v>0</v>
      </c>
      <c r="AL41" s="204">
        <v>0</v>
      </c>
      <c r="AM41" s="204">
        <v>0</v>
      </c>
      <c r="AN41" s="204">
        <v>0</v>
      </c>
      <c r="AO41" s="204">
        <v>0</v>
      </c>
      <c r="AP41" s="204">
        <v>0</v>
      </c>
      <c r="AQ41" s="204">
        <v>0</v>
      </c>
      <c r="AR41" s="204">
        <v>0</v>
      </c>
      <c r="AS41" s="204">
        <v>0</v>
      </c>
      <c r="AT41" s="204">
        <v>0</v>
      </c>
      <c r="AU41" s="204">
        <v>0</v>
      </c>
      <c r="AV41" s="204">
        <v>0</v>
      </c>
      <c r="AW41" s="204">
        <v>0</v>
      </c>
      <c r="AX41" s="204">
        <v>0</v>
      </c>
      <c r="AY41" s="204">
        <v>0</v>
      </c>
      <c r="AZ41" s="204">
        <v>308</v>
      </c>
      <c r="BA41" s="204">
        <v>170</v>
      </c>
      <c r="BB41" s="204">
        <v>162</v>
      </c>
      <c r="BC41" s="204">
        <v>178</v>
      </c>
      <c r="BD41" s="204">
        <v>168</v>
      </c>
      <c r="BE41" s="204">
        <v>178</v>
      </c>
      <c r="BF41" s="204">
        <v>190</v>
      </c>
      <c r="BG41" s="204">
        <v>185</v>
      </c>
      <c r="BH41" s="204">
        <v>158</v>
      </c>
      <c r="BI41" s="204">
        <v>165</v>
      </c>
      <c r="BJ41" s="204">
        <v>157</v>
      </c>
      <c r="BK41" s="204">
        <v>142</v>
      </c>
      <c r="BL41" s="204">
        <v>244</v>
      </c>
      <c r="BM41" s="204">
        <v>321</v>
      </c>
      <c r="BN41" s="204">
        <v>234</v>
      </c>
      <c r="BO41" s="204">
        <v>212</v>
      </c>
      <c r="BP41" s="204">
        <v>178</v>
      </c>
      <c r="BQ41" s="204">
        <v>145</v>
      </c>
      <c r="BR41" s="204">
        <v>111</v>
      </c>
      <c r="BS41" s="204">
        <v>77</v>
      </c>
      <c r="BT41" s="204">
        <v>65</v>
      </c>
      <c r="BU41" s="204">
        <v>52</v>
      </c>
      <c r="BV41" s="204">
        <v>78</v>
      </c>
      <c r="BW41" s="204">
        <v>83</v>
      </c>
      <c r="BX41" s="205">
        <v>87</v>
      </c>
      <c r="BY41" s="205">
        <v>88</v>
      </c>
      <c r="BZ41" s="206">
        <v>88</v>
      </c>
    </row>
    <row r="42" spans="2:78" x14ac:dyDescent="0.35">
      <c r="B42" s="208" t="s">
        <v>230</v>
      </c>
      <c r="D42" s="204">
        <v>0</v>
      </c>
      <c r="E42" s="204">
        <v>0</v>
      </c>
      <c r="F42" s="204">
        <v>0</v>
      </c>
      <c r="G42" s="204">
        <v>0</v>
      </c>
      <c r="H42" s="204">
        <v>0</v>
      </c>
      <c r="I42" s="204">
        <v>0</v>
      </c>
      <c r="J42" s="204">
        <v>0</v>
      </c>
      <c r="K42" s="204">
        <v>0</v>
      </c>
      <c r="L42" s="204">
        <v>0</v>
      </c>
      <c r="M42" s="204">
        <v>0</v>
      </c>
      <c r="N42" s="204">
        <v>0</v>
      </c>
      <c r="O42" s="204">
        <v>0</v>
      </c>
      <c r="P42" s="204">
        <v>0</v>
      </c>
      <c r="Q42" s="204">
        <v>0</v>
      </c>
      <c r="R42" s="204">
        <v>0</v>
      </c>
      <c r="S42" s="204">
        <v>0</v>
      </c>
      <c r="T42" s="204">
        <v>0</v>
      </c>
      <c r="U42" s="204">
        <v>0</v>
      </c>
      <c r="V42" s="204">
        <v>0</v>
      </c>
      <c r="W42" s="204">
        <v>0</v>
      </c>
      <c r="X42" s="204">
        <v>0</v>
      </c>
      <c r="Y42" s="204">
        <v>0</v>
      </c>
      <c r="Z42" s="204">
        <v>0</v>
      </c>
      <c r="AA42" s="204">
        <v>0</v>
      </c>
      <c r="AB42" s="204">
        <v>0</v>
      </c>
      <c r="AC42" s="204">
        <v>0</v>
      </c>
      <c r="AD42" s="204">
        <v>0</v>
      </c>
      <c r="AE42" s="204">
        <v>0</v>
      </c>
      <c r="AF42" s="204">
        <v>0</v>
      </c>
      <c r="AG42" s="204">
        <v>0</v>
      </c>
      <c r="AH42" s="204">
        <v>0</v>
      </c>
      <c r="AI42" s="204">
        <v>0</v>
      </c>
      <c r="AJ42" s="204">
        <v>0</v>
      </c>
      <c r="AK42" s="204">
        <v>0</v>
      </c>
      <c r="AL42" s="204">
        <v>0</v>
      </c>
      <c r="AM42" s="204">
        <v>0</v>
      </c>
      <c r="AN42" s="204">
        <v>0</v>
      </c>
      <c r="AO42" s="204">
        <v>0</v>
      </c>
      <c r="AP42" s="204">
        <v>0</v>
      </c>
      <c r="AQ42" s="204">
        <v>0</v>
      </c>
      <c r="AR42" s="204">
        <v>0</v>
      </c>
      <c r="AS42" s="204">
        <v>0</v>
      </c>
      <c r="AT42" s="204">
        <v>0</v>
      </c>
      <c r="AU42" s="204">
        <v>0</v>
      </c>
      <c r="AV42" s="204">
        <v>0</v>
      </c>
      <c r="AW42" s="204">
        <v>0</v>
      </c>
      <c r="AX42" s="204">
        <v>0</v>
      </c>
      <c r="AY42" s="204">
        <v>0</v>
      </c>
      <c r="AZ42" s="204">
        <v>48</v>
      </c>
      <c r="BA42" s="204">
        <v>25</v>
      </c>
      <c r="BB42" s="204">
        <v>23</v>
      </c>
      <c r="BC42" s="204">
        <v>24</v>
      </c>
      <c r="BD42" s="204">
        <v>21</v>
      </c>
      <c r="BE42" s="204">
        <v>20</v>
      </c>
      <c r="BF42" s="204">
        <v>19</v>
      </c>
      <c r="BG42" s="204">
        <v>18</v>
      </c>
      <c r="BH42" s="204">
        <v>14</v>
      </c>
      <c r="BI42" s="204">
        <v>15</v>
      </c>
      <c r="BJ42" s="204">
        <v>15</v>
      </c>
      <c r="BK42" s="204">
        <v>13</v>
      </c>
      <c r="BL42" s="204">
        <v>21</v>
      </c>
      <c r="BM42" s="204">
        <v>30</v>
      </c>
      <c r="BN42" s="204">
        <v>22</v>
      </c>
      <c r="BO42" s="204">
        <v>19</v>
      </c>
      <c r="BP42" s="204">
        <v>18</v>
      </c>
      <c r="BQ42" s="204">
        <v>15</v>
      </c>
      <c r="BR42" s="204">
        <v>11</v>
      </c>
      <c r="BS42" s="204">
        <v>9</v>
      </c>
      <c r="BT42" s="204">
        <v>8</v>
      </c>
      <c r="BU42" s="204">
        <v>8</v>
      </c>
      <c r="BV42" s="204">
        <v>9</v>
      </c>
      <c r="BW42" s="204">
        <v>10</v>
      </c>
      <c r="BX42" s="205">
        <v>10</v>
      </c>
      <c r="BY42" s="205">
        <v>9</v>
      </c>
      <c r="BZ42" s="206">
        <v>9</v>
      </c>
    </row>
    <row r="43" spans="2:78" x14ac:dyDescent="0.35">
      <c r="B43" s="208" t="s">
        <v>231</v>
      </c>
      <c r="D43" s="204">
        <v>0</v>
      </c>
      <c r="E43" s="204">
        <v>0</v>
      </c>
      <c r="F43" s="204">
        <v>0</v>
      </c>
      <c r="G43" s="204">
        <v>0</v>
      </c>
      <c r="H43" s="204">
        <v>0</v>
      </c>
      <c r="I43" s="204">
        <v>0</v>
      </c>
      <c r="J43" s="204">
        <v>0</v>
      </c>
      <c r="K43" s="204">
        <v>0</v>
      </c>
      <c r="L43" s="204">
        <v>0</v>
      </c>
      <c r="M43" s="204">
        <v>0</v>
      </c>
      <c r="N43" s="204">
        <v>0</v>
      </c>
      <c r="O43" s="204">
        <v>0</v>
      </c>
      <c r="P43" s="204">
        <v>0</v>
      </c>
      <c r="Q43" s="204">
        <v>0</v>
      </c>
      <c r="R43" s="204">
        <v>0</v>
      </c>
      <c r="S43" s="204">
        <v>0</v>
      </c>
      <c r="T43" s="204">
        <v>0</v>
      </c>
      <c r="U43" s="204">
        <v>0</v>
      </c>
      <c r="V43" s="204">
        <v>0</v>
      </c>
      <c r="W43" s="204">
        <v>0</v>
      </c>
      <c r="X43" s="204">
        <v>0</v>
      </c>
      <c r="Y43" s="204">
        <v>0</v>
      </c>
      <c r="Z43" s="204">
        <v>0</v>
      </c>
      <c r="AA43" s="204">
        <v>0</v>
      </c>
      <c r="AB43" s="204">
        <v>0</v>
      </c>
      <c r="AC43" s="204">
        <v>0</v>
      </c>
      <c r="AD43" s="204">
        <v>0</v>
      </c>
      <c r="AE43" s="204">
        <v>0</v>
      </c>
      <c r="AF43" s="204">
        <v>0</v>
      </c>
      <c r="AG43" s="204">
        <v>0</v>
      </c>
      <c r="AH43" s="204">
        <v>0</v>
      </c>
      <c r="AI43" s="204">
        <v>0</v>
      </c>
      <c r="AJ43" s="204">
        <v>0</v>
      </c>
      <c r="AK43" s="204">
        <v>0</v>
      </c>
      <c r="AL43" s="204">
        <v>0</v>
      </c>
      <c r="AM43" s="204">
        <v>0</v>
      </c>
      <c r="AN43" s="204">
        <v>0</v>
      </c>
      <c r="AO43" s="204">
        <v>0</v>
      </c>
      <c r="AP43" s="204">
        <v>0</v>
      </c>
      <c r="AQ43" s="204">
        <v>0</v>
      </c>
      <c r="AR43" s="204">
        <v>0</v>
      </c>
      <c r="AS43" s="204">
        <v>0</v>
      </c>
      <c r="AT43" s="204">
        <v>0</v>
      </c>
      <c r="AU43" s="204">
        <v>0</v>
      </c>
      <c r="AV43" s="204">
        <v>0</v>
      </c>
      <c r="AW43" s="204">
        <v>0</v>
      </c>
      <c r="AX43" s="204">
        <v>0</v>
      </c>
      <c r="AY43" s="204">
        <v>0</v>
      </c>
      <c r="AZ43" s="204">
        <v>1389</v>
      </c>
      <c r="BA43" s="204">
        <v>962</v>
      </c>
      <c r="BB43" s="204">
        <v>846</v>
      </c>
      <c r="BC43" s="204">
        <v>888</v>
      </c>
      <c r="BD43" s="204">
        <v>764</v>
      </c>
      <c r="BE43" s="204">
        <v>666</v>
      </c>
      <c r="BF43" s="204">
        <v>646</v>
      </c>
      <c r="BG43" s="204">
        <v>631</v>
      </c>
      <c r="BH43" s="204">
        <v>588</v>
      </c>
      <c r="BI43" s="204">
        <v>632</v>
      </c>
      <c r="BJ43" s="204">
        <v>691</v>
      </c>
      <c r="BK43" s="204">
        <v>609</v>
      </c>
      <c r="BL43" s="204">
        <v>695</v>
      </c>
      <c r="BM43" s="204">
        <v>1072</v>
      </c>
      <c r="BN43" s="204">
        <v>1069</v>
      </c>
      <c r="BO43" s="204">
        <v>1208</v>
      </c>
      <c r="BP43" s="204">
        <v>1242</v>
      </c>
      <c r="BQ43" s="204">
        <v>1045</v>
      </c>
      <c r="BR43" s="204">
        <v>710</v>
      </c>
      <c r="BS43" s="204">
        <v>531</v>
      </c>
      <c r="BT43" s="204">
        <v>399</v>
      </c>
      <c r="BU43" s="204">
        <v>357</v>
      </c>
      <c r="BV43" s="204">
        <v>573</v>
      </c>
      <c r="BW43" s="204">
        <v>608</v>
      </c>
      <c r="BX43" s="205">
        <v>632</v>
      </c>
      <c r="BY43" s="205">
        <v>643</v>
      </c>
      <c r="BZ43" s="206">
        <v>643</v>
      </c>
    </row>
    <row r="44" spans="2:78" x14ac:dyDescent="0.35">
      <c r="B44" s="208" t="s">
        <v>232</v>
      </c>
      <c r="D44" s="209">
        <v>0</v>
      </c>
      <c r="E44" s="209">
        <v>0</v>
      </c>
      <c r="F44" s="209">
        <v>0</v>
      </c>
      <c r="G44" s="209">
        <v>0</v>
      </c>
      <c r="H44" s="209">
        <v>0</v>
      </c>
      <c r="I44" s="209">
        <v>0</v>
      </c>
      <c r="J44" s="209">
        <v>0</v>
      </c>
      <c r="K44" s="209">
        <v>0</v>
      </c>
      <c r="L44" s="209">
        <v>0</v>
      </c>
      <c r="M44" s="209">
        <v>0</v>
      </c>
      <c r="N44" s="209">
        <v>0</v>
      </c>
      <c r="O44" s="209">
        <v>0</v>
      </c>
      <c r="P44" s="209">
        <v>0</v>
      </c>
      <c r="Q44" s="209">
        <v>0</v>
      </c>
      <c r="R44" s="209">
        <v>0</v>
      </c>
      <c r="S44" s="209">
        <v>0</v>
      </c>
      <c r="T44" s="209">
        <v>0</v>
      </c>
      <c r="U44" s="209">
        <v>0</v>
      </c>
      <c r="V44" s="209">
        <v>0</v>
      </c>
      <c r="W44" s="209">
        <v>0</v>
      </c>
      <c r="X44" s="209">
        <v>0</v>
      </c>
      <c r="Y44" s="209">
        <v>0</v>
      </c>
      <c r="Z44" s="209">
        <v>0</v>
      </c>
      <c r="AA44" s="209">
        <v>0</v>
      </c>
      <c r="AB44" s="209">
        <v>0</v>
      </c>
      <c r="AC44" s="209">
        <v>0</v>
      </c>
      <c r="AD44" s="209">
        <v>0</v>
      </c>
      <c r="AE44" s="209">
        <v>0</v>
      </c>
      <c r="AF44" s="209">
        <v>0</v>
      </c>
      <c r="AG44" s="209">
        <v>0</v>
      </c>
      <c r="AH44" s="209">
        <v>0</v>
      </c>
      <c r="AI44" s="209">
        <v>0</v>
      </c>
      <c r="AJ44" s="209">
        <v>0</v>
      </c>
      <c r="AK44" s="209">
        <v>0</v>
      </c>
      <c r="AL44" s="209">
        <v>0</v>
      </c>
      <c r="AM44" s="209">
        <v>0</v>
      </c>
      <c r="AN44" s="209">
        <v>0</v>
      </c>
      <c r="AO44" s="209">
        <v>0</v>
      </c>
      <c r="AP44" s="209">
        <v>0</v>
      </c>
      <c r="AQ44" s="209">
        <v>0</v>
      </c>
      <c r="AR44" s="209">
        <v>0</v>
      </c>
      <c r="AS44" s="209">
        <v>0</v>
      </c>
      <c r="AT44" s="209">
        <v>0</v>
      </c>
      <c r="AU44" s="209">
        <v>0</v>
      </c>
      <c r="AV44" s="209">
        <v>0</v>
      </c>
      <c r="AW44" s="209">
        <v>0</v>
      </c>
      <c r="AX44" s="209">
        <v>0</v>
      </c>
      <c r="AY44" s="209">
        <v>0</v>
      </c>
      <c r="AZ44" s="209">
        <v>187</v>
      </c>
      <c r="BA44" s="209">
        <v>96</v>
      </c>
      <c r="BB44" s="209">
        <v>79</v>
      </c>
      <c r="BC44" s="209">
        <v>87</v>
      </c>
      <c r="BD44" s="209">
        <v>69</v>
      </c>
      <c r="BE44" s="209">
        <v>67</v>
      </c>
      <c r="BF44" s="209">
        <v>65</v>
      </c>
      <c r="BG44" s="209">
        <v>64</v>
      </c>
      <c r="BH44" s="209">
        <v>59</v>
      </c>
      <c r="BI44" s="209">
        <v>58</v>
      </c>
      <c r="BJ44" s="209">
        <v>64</v>
      </c>
      <c r="BK44" s="209">
        <v>54</v>
      </c>
      <c r="BL44" s="209">
        <v>66</v>
      </c>
      <c r="BM44" s="209">
        <v>114</v>
      </c>
      <c r="BN44" s="204">
        <v>91</v>
      </c>
      <c r="BO44" s="204">
        <v>77</v>
      </c>
      <c r="BP44" s="204">
        <v>69</v>
      </c>
      <c r="BQ44" s="204">
        <v>68</v>
      </c>
      <c r="BR44" s="204">
        <v>53</v>
      </c>
      <c r="BS44" s="204">
        <v>35</v>
      </c>
      <c r="BT44" s="204">
        <v>38</v>
      </c>
      <c r="BU44" s="204">
        <v>50</v>
      </c>
      <c r="BV44" s="204">
        <v>51</v>
      </c>
      <c r="BW44" s="204">
        <v>54</v>
      </c>
      <c r="BX44" s="205">
        <v>59</v>
      </c>
      <c r="BY44" s="205">
        <v>60</v>
      </c>
      <c r="BZ44" s="206">
        <v>60</v>
      </c>
    </row>
    <row r="45" spans="2:78" ht="26.25" customHeight="1" x14ac:dyDescent="0.35">
      <c r="B45" s="194" t="s">
        <v>154</v>
      </c>
      <c r="D45" s="204">
        <v>0</v>
      </c>
      <c r="E45" s="204">
        <v>0</v>
      </c>
      <c r="F45" s="204">
        <v>0</v>
      </c>
      <c r="G45" s="204">
        <v>0</v>
      </c>
      <c r="H45" s="204">
        <v>0</v>
      </c>
      <c r="I45" s="204">
        <v>0</v>
      </c>
      <c r="J45" s="204">
        <v>0</v>
      </c>
      <c r="K45" s="204">
        <v>0</v>
      </c>
      <c r="L45" s="204">
        <v>0</v>
      </c>
      <c r="M45" s="204">
        <v>0</v>
      </c>
      <c r="N45" s="204">
        <v>0</v>
      </c>
      <c r="O45" s="204">
        <v>0</v>
      </c>
      <c r="P45" s="204">
        <v>0</v>
      </c>
      <c r="Q45" s="204">
        <v>0</v>
      </c>
      <c r="R45" s="204">
        <v>0</v>
      </c>
      <c r="S45" s="204">
        <v>0</v>
      </c>
      <c r="T45" s="204">
        <v>0</v>
      </c>
      <c r="U45" s="204">
        <v>0</v>
      </c>
      <c r="V45" s="204">
        <v>0</v>
      </c>
      <c r="W45" s="204">
        <v>0</v>
      </c>
      <c r="X45" s="204">
        <v>0</v>
      </c>
      <c r="Y45" s="204">
        <v>0</v>
      </c>
      <c r="Z45" s="204">
        <v>0</v>
      </c>
      <c r="AA45" s="204">
        <v>0</v>
      </c>
      <c r="AB45" s="204">
        <v>0</v>
      </c>
      <c r="AC45" s="204">
        <v>0</v>
      </c>
      <c r="AD45" s="204">
        <v>0</v>
      </c>
      <c r="AE45" s="204">
        <v>0</v>
      </c>
      <c r="AF45" s="204">
        <v>0</v>
      </c>
      <c r="AG45" s="204">
        <v>0</v>
      </c>
      <c r="AH45" s="204">
        <v>0</v>
      </c>
      <c r="AI45" s="204">
        <v>0</v>
      </c>
      <c r="AJ45" s="204">
        <v>0</v>
      </c>
      <c r="AK45" s="204">
        <v>0</v>
      </c>
      <c r="AL45" s="204">
        <v>0</v>
      </c>
      <c r="AM45" s="204">
        <v>0</v>
      </c>
      <c r="AN45" s="204">
        <v>0</v>
      </c>
      <c r="AO45" s="204">
        <v>0</v>
      </c>
      <c r="AP45" s="204">
        <v>0</v>
      </c>
      <c r="AQ45" s="204">
        <v>0</v>
      </c>
      <c r="AR45" s="204">
        <v>0</v>
      </c>
      <c r="AS45" s="204">
        <v>0</v>
      </c>
      <c r="AT45" s="204">
        <v>0</v>
      </c>
      <c r="AU45" s="204">
        <v>11</v>
      </c>
      <c r="AV45" s="204">
        <v>13</v>
      </c>
      <c r="AW45" s="204">
        <v>12</v>
      </c>
      <c r="AX45" s="204">
        <v>11</v>
      </c>
      <c r="AY45" s="204">
        <v>13</v>
      </c>
      <c r="AZ45" s="204">
        <v>12</v>
      </c>
      <c r="BA45" s="204">
        <v>11</v>
      </c>
      <c r="BB45" s="204">
        <v>13</v>
      </c>
      <c r="BC45" s="204">
        <v>13</v>
      </c>
      <c r="BD45" s="204">
        <v>15</v>
      </c>
      <c r="BE45" s="204">
        <v>17</v>
      </c>
      <c r="BF45" s="204">
        <v>17</v>
      </c>
      <c r="BG45" s="204">
        <v>25</v>
      </c>
      <c r="BH45" s="204">
        <v>29</v>
      </c>
      <c r="BI45" s="204">
        <v>31</v>
      </c>
      <c r="BJ45" s="204">
        <v>30</v>
      </c>
      <c r="BK45" s="204">
        <v>44</v>
      </c>
      <c r="BL45" s="204">
        <v>54</v>
      </c>
      <c r="BM45" s="204">
        <v>56</v>
      </c>
      <c r="BN45" s="204">
        <v>54</v>
      </c>
      <c r="BO45" s="204">
        <v>57</v>
      </c>
      <c r="BP45" s="204">
        <v>60</v>
      </c>
      <c r="BQ45" s="204">
        <v>58</v>
      </c>
      <c r="BR45" s="204">
        <v>59</v>
      </c>
      <c r="BS45" s="204">
        <v>62</v>
      </c>
      <c r="BT45" s="204">
        <v>61</v>
      </c>
      <c r="BU45" s="204">
        <v>59</v>
      </c>
      <c r="BV45" s="204">
        <v>60</v>
      </c>
      <c r="BW45" s="204">
        <v>60</v>
      </c>
      <c r="BX45" s="205">
        <v>61</v>
      </c>
      <c r="BY45" s="205">
        <v>61</v>
      </c>
      <c r="BZ45" s="206">
        <v>61</v>
      </c>
    </row>
    <row r="46" spans="2:78" x14ac:dyDescent="0.35">
      <c r="B46" s="194" t="s">
        <v>157</v>
      </c>
      <c r="D46" s="204">
        <v>0</v>
      </c>
      <c r="E46" s="204">
        <v>0</v>
      </c>
      <c r="F46" s="204">
        <v>0</v>
      </c>
      <c r="G46" s="204">
        <v>0</v>
      </c>
      <c r="H46" s="204">
        <v>0</v>
      </c>
      <c r="I46" s="204">
        <v>0</v>
      </c>
      <c r="J46" s="204">
        <v>0</v>
      </c>
      <c r="K46" s="204">
        <v>0</v>
      </c>
      <c r="L46" s="204">
        <v>0</v>
      </c>
      <c r="M46" s="204">
        <v>0</v>
      </c>
      <c r="N46" s="204">
        <v>0</v>
      </c>
      <c r="O46" s="204">
        <v>0</v>
      </c>
      <c r="P46" s="204">
        <v>0</v>
      </c>
      <c r="Q46" s="204">
        <v>0</v>
      </c>
      <c r="R46" s="204">
        <v>0</v>
      </c>
      <c r="S46" s="204">
        <v>0</v>
      </c>
      <c r="T46" s="204">
        <v>0</v>
      </c>
      <c r="U46" s="204">
        <v>0</v>
      </c>
      <c r="V46" s="204">
        <v>0</v>
      </c>
      <c r="W46" s="204">
        <v>0</v>
      </c>
      <c r="X46" s="204">
        <v>0</v>
      </c>
      <c r="Y46" s="204">
        <v>0</v>
      </c>
      <c r="Z46" s="204">
        <v>0</v>
      </c>
      <c r="AA46" s="204">
        <v>0</v>
      </c>
      <c r="AB46" s="204">
        <v>0</v>
      </c>
      <c r="AC46" s="204">
        <v>0</v>
      </c>
      <c r="AD46" s="204">
        <v>0</v>
      </c>
      <c r="AE46" s="204">
        <v>0</v>
      </c>
      <c r="AF46" s="204">
        <v>34</v>
      </c>
      <c r="AG46" s="204">
        <v>55</v>
      </c>
      <c r="AH46" s="204">
        <v>75</v>
      </c>
      <c r="AI46" s="204">
        <v>105</v>
      </c>
      <c r="AJ46" s="204">
        <v>147</v>
      </c>
      <c r="AK46" s="204">
        <v>177</v>
      </c>
      <c r="AL46" s="204">
        <v>214</v>
      </c>
      <c r="AM46" s="204">
        <v>263</v>
      </c>
      <c r="AN46" s="204">
        <v>314</v>
      </c>
      <c r="AO46" s="204">
        <v>367</v>
      </c>
      <c r="AP46" s="204">
        <v>422</v>
      </c>
      <c r="AQ46" s="204">
        <v>474</v>
      </c>
      <c r="AR46" s="204">
        <v>520</v>
      </c>
      <c r="AS46" s="204">
        <v>565</v>
      </c>
      <c r="AT46" s="204">
        <v>607</v>
      </c>
      <c r="AU46" s="204">
        <v>654</v>
      </c>
      <c r="AV46" s="204">
        <v>0</v>
      </c>
      <c r="AW46" s="204">
        <v>0</v>
      </c>
      <c r="AX46" s="204">
        <v>0</v>
      </c>
      <c r="AY46" s="204">
        <v>0</v>
      </c>
      <c r="AZ46" s="204">
        <v>0</v>
      </c>
      <c r="BA46" s="204">
        <v>0</v>
      </c>
      <c r="BB46" s="204">
        <v>0</v>
      </c>
      <c r="BC46" s="204">
        <v>0</v>
      </c>
      <c r="BD46" s="204">
        <v>0</v>
      </c>
      <c r="BE46" s="204">
        <v>0</v>
      </c>
      <c r="BF46" s="204">
        <v>0</v>
      </c>
      <c r="BG46" s="204">
        <v>0</v>
      </c>
      <c r="BH46" s="204">
        <v>0</v>
      </c>
      <c r="BI46" s="204">
        <v>0</v>
      </c>
      <c r="BJ46" s="204">
        <v>0</v>
      </c>
      <c r="BK46" s="204">
        <v>0</v>
      </c>
      <c r="BL46" s="204">
        <v>0</v>
      </c>
      <c r="BM46" s="204">
        <v>0</v>
      </c>
      <c r="BN46" s="204">
        <v>0</v>
      </c>
      <c r="BO46" s="204">
        <v>0</v>
      </c>
      <c r="BP46" s="204">
        <v>0</v>
      </c>
      <c r="BQ46" s="204">
        <v>0</v>
      </c>
      <c r="BR46" s="204">
        <v>0</v>
      </c>
      <c r="BS46" s="204">
        <v>0</v>
      </c>
      <c r="BT46" s="204">
        <v>0</v>
      </c>
      <c r="BU46" s="204">
        <v>0</v>
      </c>
      <c r="BV46" s="204">
        <v>0</v>
      </c>
      <c r="BW46" s="204">
        <v>0</v>
      </c>
      <c r="BX46" s="205">
        <v>0</v>
      </c>
      <c r="BY46" s="205">
        <v>0</v>
      </c>
      <c r="BZ46" s="206">
        <v>0</v>
      </c>
    </row>
    <row r="47" spans="2:78" x14ac:dyDescent="0.35">
      <c r="B47" s="194" t="s">
        <v>159</v>
      </c>
      <c r="D47" s="209">
        <v>0</v>
      </c>
      <c r="E47" s="209">
        <v>0</v>
      </c>
      <c r="F47" s="209">
        <v>0</v>
      </c>
      <c r="G47" s="209">
        <v>0</v>
      </c>
      <c r="H47" s="209">
        <v>0</v>
      </c>
      <c r="I47" s="209">
        <v>0</v>
      </c>
      <c r="J47" s="209">
        <v>0</v>
      </c>
      <c r="K47" s="209">
        <v>0</v>
      </c>
      <c r="L47" s="209">
        <v>0</v>
      </c>
      <c r="M47" s="209">
        <v>0</v>
      </c>
      <c r="N47" s="209">
        <v>0</v>
      </c>
      <c r="O47" s="209">
        <v>0</v>
      </c>
      <c r="P47" s="209">
        <v>0</v>
      </c>
      <c r="Q47" s="209">
        <v>0</v>
      </c>
      <c r="R47" s="209">
        <v>0</v>
      </c>
      <c r="S47" s="209">
        <v>0</v>
      </c>
      <c r="T47" s="209">
        <v>0</v>
      </c>
      <c r="U47" s="209">
        <v>0</v>
      </c>
      <c r="V47" s="209">
        <v>0</v>
      </c>
      <c r="W47" s="209">
        <v>0</v>
      </c>
      <c r="X47" s="209">
        <v>0</v>
      </c>
      <c r="Y47" s="209">
        <v>0</v>
      </c>
      <c r="Z47" s="209">
        <v>0</v>
      </c>
      <c r="AA47" s="209">
        <v>0</v>
      </c>
      <c r="AB47" s="209">
        <v>0</v>
      </c>
      <c r="AC47" s="209">
        <v>0</v>
      </c>
      <c r="AD47" s="209">
        <v>0</v>
      </c>
      <c r="AE47" s="209">
        <v>0</v>
      </c>
      <c r="AF47" s="209">
        <v>0</v>
      </c>
      <c r="AG47" s="209">
        <v>0</v>
      </c>
      <c r="AH47" s="209">
        <v>311</v>
      </c>
      <c r="AI47" s="209">
        <v>381</v>
      </c>
      <c r="AJ47" s="209">
        <v>438</v>
      </c>
      <c r="AK47" s="209">
        <v>469</v>
      </c>
      <c r="AL47" s="209">
        <v>508</v>
      </c>
      <c r="AM47" s="209">
        <v>537</v>
      </c>
      <c r="AN47" s="209">
        <v>517</v>
      </c>
      <c r="AO47" s="209">
        <v>576</v>
      </c>
      <c r="AP47" s="209">
        <v>607</v>
      </c>
      <c r="AQ47" s="209">
        <v>686</v>
      </c>
      <c r="AR47" s="209">
        <v>710</v>
      </c>
      <c r="AS47" s="209">
        <v>724</v>
      </c>
      <c r="AT47" s="209">
        <v>777</v>
      </c>
      <c r="AU47" s="209">
        <v>821</v>
      </c>
      <c r="AV47" s="209">
        <v>839</v>
      </c>
      <c r="AW47" s="209">
        <v>886</v>
      </c>
      <c r="AX47" s="209">
        <v>918</v>
      </c>
      <c r="AY47" s="209">
        <v>964</v>
      </c>
      <c r="AZ47" s="209">
        <v>1010</v>
      </c>
      <c r="BA47" s="209">
        <v>0</v>
      </c>
      <c r="BB47" s="209">
        <v>0</v>
      </c>
      <c r="BC47" s="209">
        <v>0</v>
      </c>
      <c r="BD47" s="209">
        <v>0</v>
      </c>
      <c r="BE47" s="209">
        <v>0</v>
      </c>
      <c r="BF47" s="209">
        <v>0</v>
      </c>
      <c r="BG47" s="209">
        <v>0</v>
      </c>
      <c r="BH47" s="209">
        <v>0</v>
      </c>
      <c r="BI47" s="209">
        <v>0</v>
      </c>
      <c r="BJ47" s="209">
        <v>0</v>
      </c>
      <c r="BK47" s="209">
        <v>0</v>
      </c>
      <c r="BL47" s="209">
        <v>0</v>
      </c>
      <c r="BM47" s="209">
        <v>0</v>
      </c>
      <c r="BN47" s="209">
        <v>0</v>
      </c>
      <c r="BO47" s="209">
        <v>0</v>
      </c>
      <c r="BP47" s="209">
        <v>0</v>
      </c>
      <c r="BQ47" s="209">
        <v>0</v>
      </c>
      <c r="BR47" s="209">
        <v>0</v>
      </c>
      <c r="BS47" s="209">
        <v>0</v>
      </c>
      <c r="BT47" s="209">
        <v>0</v>
      </c>
      <c r="BU47" s="209">
        <v>0</v>
      </c>
      <c r="BV47" s="209">
        <v>0</v>
      </c>
      <c r="BW47" s="209">
        <v>0</v>
      </c>
      <c r="BX47" s="210">
        <v>0</v>
      </c>
      <c r="BY47" s="210">
        <v>0</v>
      </c>
      <c r="BZ47" s="211">
        <v>0</v>
      </c>
    </row>
    <row r="48" spans="2:78" x14ac:dyDescent="0.35">
      <c r="B48" s="194" t="s">
        <v>162</v>
      </c>
      <c r="D48" s="209">
        <v>0</v>
      </c>
      <c r="E48" s="209">
        <v>0</v>
      </c>
      <c r="F48" s="209">
        <v>0</v>
      </c>
      <c r="G48" s="209">
        <v>0</v>
      </c>
      <c r="H48" s="209">
        <v>0</v>
      </c>
      <c r="I48" s="209">
        <v>0</v>
      </c>
      <c r="J48" s="209">
        <v>0</v>
      </c>
      <c r="K48" s="209">
        <v>0</v>
      </c>
      <c r="L48" s="209">
        <v>0</v>
      </c>
      <c r="M48" s="209">
        <v>0</v>
      </c>
      <c r="N48" s="209">
        <v>0</v>
      </c>
      <c r="O48" s="209">
        <v>0</v>
      </c>
      <c r="P48" s="209">
        <v>0</v>
      </c>
      <c r="Q48" s="209">
        <v>0</v>
      </c>
      <c r="R48" s="209">
        <v>0</v>
      </c>
      <c r="S48" s="209">
        <v>0</v>
      </c>
      <c r="T48" s="209">
        <v>0</v>
      </c>
      <c r="U48" s="209">
        <v>0</v>
      </c>
      <c r="V48" s="209">
        <v>0</v>
      </c>
      <c r="W48" s="209">
        <v>0</v>
      </c>
      <c r="X48" s="209">
        <v>0</v>
      </c>
      <c r="Y48" s="209">
        <v>0</v>
      </c>
      <c r="Z48" s="209">
        <v>0</v>
      </c>
      <c r="AA48" s="209">
        <v>0</v>
      </c>
      <c r="AB48" s="209">
        <v>0</v>
      </c>
      <c r="AC48" s="209">
        <v>0</v>
      </c>
      <c r="AD48" s="209">
        <v>0</v>
      </c>
      <c r="AE48" s="209">
        <v>0</v>
      </c>
      <c r="AF48" s="209">
        <v>0</v>
      </c>
      <c r="AG48" s="209">
        <v>0</v>
      </c>
      <c r="AH48" s="209">
        <v>0</v>
      </c>
      <c r="AI48" s="209">
        <v>0</v>
      </c>
      <c r="AJ48" s="209">
        <v>0</v>
      </c>
      <c r="AK48" s="209">
        <v>0</v>
      </c>
      <c r="AL48" s="209">
        <v>0</v>
      </c>
      <c r="AM48" s="209">
        <v>0</v>
      </c>
      <c r="AN48" s="209">
        <v>0</v>
      </c>
      <c r="AO48" s="209">
        <v>0</v>
      </c>
      <c r="AP48" s="209">
        <v>0</v>
      </c>
      <c r="AQ48" s="209">
        <v>0</v>
      </c>
      <c r="AR48" s="209">
        <v>0</v>
      </c>
      <c r="AS48" s="209">
        <v>0</v>
      </c>
      <c r="AT48" s="209">
        <v>0</v>
      </c>
      <c r="AU48" s="209">
        <v>0</v>
      </c>
      <c r="AV48" s="209">
        <v>0</v>
      </c>
      <c r="AW48" s="209">
        <v>0</v>
      </c>
      <c r="AX48" s="209">
        <v>0</v>
      </c>
      <c r="AY48" s="209">
        <v>0</v>
      </c>
      <c r="AZ48" s="209">
        <v>0</v>
      </c>
      <c r="BA48" s="209">
        <v>0</v>
      </c>
      <c r="BB48" s="209">
        <v>0</v>
      </c>
      <c r="BC48" s="209">
        <v>0</v>
      </c>
      <c r="BD48" s="209">
        <v>3156</v>
      </c>
      <c r="BE48" s="209">
        <v>3859</v>
      </c>
      <c r="BF48" s="209">
        <v>3790</v>
      </c>
      <c r="BG48" s="209">
        <v>3839</v>
      </c>
      <c r="BH48" s="209">
        <v>3892</v>
      </c>
      <c r="BI48" s="209">
        <v>3965</v>
      </c>
      <c r="BJ48" s="209">
        <v>3982</v>
      </c>
      <c r="BK48" s="209">
        <v>3993</v>
      </c>
      <c r="BL48" s="209">
        <v>4079</v>
      </c>
      <c r="BM48" s="209">
        <v>4206</v>
      </c>
      <c r="BN48" s="209">
        <v>4236</v>
      </c>
      <c r="BO48" s="209">
        <v>4277</v>
      </c>
      <c r="BP48" s="209">
        <v>4316</v>
      </c>
      <c r="BQ48" s="209">
        <v>4414</v>
      </c>
      <c r="BR48" s="209">
        <v>4493</v>
      </c>
      <c r="BS48" s="209">
        <v>4360</v>
      </c>
      <c r="BT48" s="209">
        <v>4516</v>
      </c>
      <c r="BU48" s="209">
        <v>4551</v>
      </c>
      <c r="BV48" s="209">
        <v>4665</v>
      </c>
      <c r="BW48" s="209">
        <v>4779</v>
      </c>
      <c r="BX48" s="210">
        <v>0</v>
      </c>
      <c r="BY48" s="210">
        <v>0</v>
      </c>
      <c r="BZ48" s="211">
        <v>0</v>
      </c>
    </row>
    <row r="49" spans="1:78" x14ac:dyDescent="0.35">
      <c r="B49" s="194" t="s">
        <v>30</v>
      </c>
      <c r="D49" s="204">
        <v>0</v>
      </c>
      <c r="E49" s="204">
        <v>0</v>
      </c>
      <c r="F49" s="204">
        <v>0</v>
      </c>
      <c r="G49" s="204">
        <v>0</v>
      </c>
      <c r="H49" s="204">
        <v>0</v>
      </c>
      <c r="I49" s="204">
        <v>0</v>
      </c>
      <c r="J49" s="204">
        <v>0</v>
      </c>
      <c r="K49" s="204">
        <v>0</v>
      </c>
      <c r="L49" s="204">
        <v>0</v>
      </c>
      <c r="M49" s="204">
        <v>0</v>
      </c>
      <c r="N49" s="204">
        <v>0</v>
      </c>
      <c r="O49" s="204">
        <v>0</v>
      </c>
      <c r="P49" s="204">
        <v>0</v>
      </c>
      <c r="Q49" s="204">
        <v>0</v>
      </c>
      <c r="R49" s="204">
        <v>0</v>
      </c>
      <c r="S49" s="204">
        <v>0</v>
      </c>
      <c r="T49" s="204">
        <v>0</v>
      </c>
      <c r="U49" s="204">
        <v>0</v>
      </c>
      <c r="V49" s="204">
        <v>0</v>
      </c>
      <c r="W49" s="204">
        <v>0</v>
      </c>
      <c r="X49" s="204">
        <v>0</v>
      </c>
      <c r="Y49" s="204">
        <v>0</v>
      </c>
      <c r="Z49" s="204">
        <v>0</v>
      </c>
      <c r="AA49" s="204">
        <v>0</v>
      </c>
      <c r="AB49" s="204">
        <v>0</v>
      </c>
      <c r="AC49" s="204">
        <v>0</v>
      </c>
      <c r="AD49" s="204">
        <v>0</v>
      </c>
      <c r="AE49" s="204">
        <v>0</v>
      </c>
      <c r="AF49" s="204">
        <v>0</v>
      </c>
      <c r="AG49" s="204">
        <v>0</v>
      </c>
      <c r="AH49" s="204">
        <v>0</v>
      </c>
      <c r="AI49" s="204">
        <v>0</v>
      </c>
      <c r="AJ49" s="204">
        <v>0</v>
      </c>
      <c r="AK49" s="204">
        <v>0</v>
      </c>
      <c r="AL49" s="204">
        <v>0</v>
      </c>
      <c r="AM49" s="204">
        <v>0</v>
      </c>
      <c r="AN49" s="204">
        <v>0</v>
      </c>
      <c r="AO49" s="204">
        <v>0</v>
      </c>
      <c r="AP49" s="204">
        <v>0</v>
      </c>
      <c r="AQ49" s="204">
        <v>0</v>
      </c>
      <c r="AR49" s="204">
        <v>0</v>
      </c>
      <c r="AS49" s="204">
        <v>0</v>
      </c>
      <c r="AT49" s="204">
        <v>0</v>
      </c>
      <c r="AU49" s="204">
        <v>0</v>
      </c>
      <c r="AV49" s="204">
        <v>0</v>
      </c>
      <c r="AW49" s="204">
        <v>0</v>
      </c>
      <c r="AX49" s="204">
        <v>0</v>
      </c>
      <c r="AY49" s="204">
        <v>0</v>
      </c>
      <c r="AZ49" s="204">
        <v>0</v>
      </c>
      <c r="BA49" s="204">
        <v>0</v>
      </c>
      <c r="BB49" s="204">
        <v>0</v>
      </c>
      <c r="BC49" s="204">
        <v>0</v>
      </c>
      <c r="BD49" s="204">
        <v>0</v>
      </c>
      <c r="BE49" s="204">
        <v>0</v>
      </c>
      <c r="BF49" s="204">
        <v>0</v>
      </c>
      <c r="BG49" s="204">
        <v>1979</v>
      </c>
      <c r="BH49" s="204">
        <v>2594</v>
      </c>
      <c r="BI49" s="204">
        <v>2700</v>
      </c>
      <c r="BJ49" s="204">
        <v>2729</v>
      </c>
      <c r="BK49" s="204">
        <v>2732</v>
      </c>
      <c r="BL49" s="204">
        <v>2724</v>
      </c>
      <c r="BM49" s="204">
        <v>2736</v>
      </c>
      <c r="BN49" s="204">
        <v>2718</v>
      </c>
      <c r="BO49" s="204">
        <v>2649</v>
      </c>
      <c r="BP49" s="204">
        <v>2505</v>
      </c>
      <c r="BQ49" s="204">
        <v>2380</v>
      </c>
      <c r="BR49" s="204">
        <v>2228</v>
      </c>
      <c r="BS49" s="204">
        <v>2098</v>
      </c>
      <c r="BT49" s="204">
        <v>1903</v>
      </c>
      <c r="BU49" s="204">
        <v>1778</v>
      </c>
      <c r="BV49" s="204">
        <v>1655</v>
      </c>
      <c r="BW49" s="204">
        <v>1541</v>
      </c>
      <c r="BX49" s="205">
        <v>1453</v>
      </c>
      <c r="BY49" s="205">
        <v>1426</v>
      </c>
      <c r="BZ49" s="206">
        <v>1416</v>
      </c>
    </row>
    <row r="50" spans="1:78" ht="25.5" customHeight="1" x14ac:dyDescent="0.35">
      <c r="B50" s="212" t="s">
        <v>163</v>
      </c>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f>ROUND('Disability benefits'!BQ60,0)</f>
        <v>13</v>
      </c>
      <c r="BR50" s="204">
        <f>ROUND('Disability benefits'!BR60,0)</f>
        <v>200</v>
      </c>
      <c r="BS50" s="204">
        <f>ROUND('Disability benefits'!BS60,0)</f>
        <v>593</v>
      </c>
      <c r="BT50" s="204">
        <f>ROUND('Disability benefits'!BT60,0)</f>
        <v>1053</v>
      </c>
      <c r="BU50" s="204">
        <f>ROUND('Disability benefits'!BU60,0)</f>
        <v>1546</v>
      </c>
      <c r="BV50" s="204">
        <f>ROUND('Disability benefits'!BV60,0)</f>
        <v>2027</v>
      </c>
      <c r="BW50" s="204">
        <f>ROUND('Disability benefits'!BW60,0)</f>
        <v>2572</v>
      </c>
      <c r="BX50" s="205">
        <f>ROUND('Disability benefits'!BX60,0)</f>
        <v>2820</v>
      </c>
      <c r="BY50" s="205">
        <f>ROUND('Disability benefits'!BY60,0)</f>
        <v>2925</v>
      </c>
      <c r="BZ50" s="206">
        <f>ROUND('Disability benefits'!BZ60,0)</f>
        <v>3023</v>
      </c>
    </row>
    <row r="51" spans="1:78" x14ac:dyDescent="0.35">
      <c r="B51" s="208" t="s">
        <v>226</v>
      </c>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v>13</v>
      </c>
      <c r="BR51" s="204">
        <v>198</v>
      </c>
      <c r="BS51" s="204">
        <v>587</v>
      </c>
      <c r="BT51" s="204">
        <v>1041</v>
      </c>
      <c r="BU51" s="204">
        <v>1529</v>
      </c>
      <c r="BV51" s="204">
        <v>2005</v>
      </c>
      <c r="BW51" s="204">
        <v>2544</v>
      </c>
      <c r="BX51" s="205">
        <v>2789</v>
      </c>
      <c r="BY51" s="205">
        <v>2893</v>
      </c>
      <c r="BZ51" s="206">
        <v>2990</v>
      </c>
    </row>
    <row r="52" spans="1:78" x14ac:dyDescent="0.35">
      <c r="B52" s="208" t="s">
        <v>227</v>
      </c>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v>0</v>
      </c>
      <c r="BR52" s="204">
        <v>2</v>
      </c>
      <c r="BS52" s="204">
        <v>6</v>
      </c>
      <c r="BT52" s="204">
        <v>11</v>
      </c>
      <c r="BU52" s="204">
        <v>17</v>
      </c>
      <c r="BV52" s="204">
        <v>22</v>
      </c>
      <c r="BW52" s="204">
        <v>28</v>
      </c>
      <c r="BX52" s="205">
        <v>31</v>
      </c>
      <c r="BY52" s="205">
        <v>32</v>
      </c>
      <c r="BZ52" s="206">
        <v>33</v>
      </c>
    </row>
    <row r="53" spans="1:78" x14ac:dyDescent="0.35">
      <c r="B53" s="194" t="s">
        <v>167</v>
      </c>
      <c r="D53" s="209">
        <v>0</v>
      </c>
      <c r="E53" s="209">
        <v>0</v>
      </c>
      <c r="F53" s="209">
        <v>0</v>
      </c>
      <c r="G53" s="209">
        <v>0</v>
      </c>
      <c r="H53" s="209">
        <v>0</v>
      </c>
      <c r="I53" s="209">
        <v>0</v>
      </c>
      <c r="J53" s="209">
        <v>0</v>
      </c>
      <c r="K53" s="209">
        <v>0</v>
      </c>
      <c r="L53" s="209">
        <v>0</v>
      </c>
      <c r="M53" s="209">
        <v>0</v>
      </c>
      <c r="N53" s="209">
        <v>0</v>
      </c>
      <c r="O53" s="209">
        <v>0</v>
      </c>
      <c r="P53" s="209">
        <v>0</v>
      </c>
      <c r="Q53" s="209">
        <v>0</v>
      </c>
      <c r="R53" s="209">
        <v>0</v>
      </c>
      <c r="S53" s="209">
        <v>0</v>
      </c>
      <c r="T53" s="209">
        <v>0</v>
      </c>
      <c r="U53" s="209">
        <v>0</v>
      </c>
      <c r="V53" s="209">
        <v>0</v>
      </c>
      <c r="W53" s="209">
        <v>0</v>
      </c>
      <c r="X53" s="209">
        <v>0</v>
      </c>
      <c r="Y53" s="209">
        <v>0</v>
      </c>
      <c r="Z53" s="209">
        <v>0</v>
      </c>
      <c r="AA53" s="209">
        <v>0</v>
      </c>
      <c r="AB53" s="209">
        <v>0</v>
      </c>
      <c r="AC53" s="209">
        <v>0</v>
      </c>
      <c r="AD53" s="209">
        <v>0</v>
      </c>
      <c r="AE53" s="209">
        <v>0</v>
      </c>
      <c r="AF53" s="209">
        <v>103</v>
      </c>
      <c r="AG53" s="209">
        <v>107</v>
      </c>
      <c r="AH53" s="209">
        <v>116</v>
      </c>
      <c r="AI53" s="209">
        <v>153</v>
      </c>
      <c r="AJ53" s="209">
        <v>178</v>
      </c>
      <c r="AK53" s="209">
        <v>186</v>
      </c>
      <c r="AL53" s="209">
        <v>196</v>
      </c>
      <c r="AM53" s="209">
        <v>209</v>
      </c>
      <c r="AN53" s="209">
        <v>236</v>
      </c>
      <c r="AO53" s="209">
        <v>254</v>
      </c>
      <c r="AP53" s="209">
        <v>257</v>
      </c>
      <c r="AQ53" s="209">
        <v>258</v>
      </c>
      <c r="AR53" s="209">
        <v>267</v>
      </c>
      <c r="AS53" s="209">
        <v>277</v>
      </c>
      <c r="AT53" s="209">
        <v>286</v>
      </c>
      <c r="AU53" s="209">
        <v>296</v>
      </c>
      <c r="AV53" s="209">
        <v>307</v>
      </c>
      <c r="AW53" s="209">
        <v>321</v>
      </c>
      <c r="AX53" s="209">
        <v>337</v>
      </c>
      <c r="AY53" s="209">
        <v>358</v>
      </c>
      <c r="AZ53" s="209">
        <v>364</v>
      </c>
      <c r="BA53" s="209">
        <v>376</v>
      </c>
      <c r="BB53" s="209">
        <v>378</v>
      </c>
      <c r="BC53" s="209">
        <v>377</v>
      </c>
      <c r="BD53" s="209">
        <v>376</v>
      </c>
      <c r="BE53" s="209">
        <v>367</v>
      </c>
      <c r="BF53" s="209">
        <v>331</v>
      </c>
      <c r="BG53" s="209">
        <v>315</v>
      </c>
      <c r="BH53" s="209">
        <v>301</v>
      </c>
      <c r="BI53" s="209">
        <v>288</v>
      </c>
      <c r="BJ53" s="209">
        <v>275</v>
      </c>
      <c r="BK53" s="209">
        <v>263</v>
      </c>
      <c r="BL53" s="209">
        <v>251</v>
      </c>
      <c r="BM53" s="209">
        <v>240</v>
      </c>
      <c r="BN53" s="209">
        <v>230</v>
      </c>
      <c r="BO53" s="209">
        <v>220</v>
      </c>
      <c r="BP53" s="209">
        <v>211</v>
      </c>
      <c r="BQ53" s="209">
        <v>198</v>
      </c>
      <c r="BR53" s="209">
        <v>163</v>
      </c>
      <c r="BS53" s="209">
        <v>113</v>
      </c>
      <c r="BT53" s="209">
        <v>59</v>
      </c>
      <c r="BU53" s="209">
        <v>35</v>
      </c>
      <c r="BV53" s="209">
        <v>31</v>
      </c>
      <c r="BW53" s="209">
        <v>29</v>
      </c>
      <c r="BX53" s="210">
        <v>28</v>
      </c>
      <c r="BY53" s="210">
        <v>26</v>
      </c>
      <c r="BZ53" s="211">
        <v>24</v>
      </c>
    </row>
    <row r="54" spans="1:78" x14ac:dyDescent="0.35">
      <c r="B54" s="194" t="s">
        <v>235</v>
      </c>
      <c r="D54" s="204">
        <v>0</v>
      </c>
      <c r="E54" s="204">
        <v>0</v>
      </c>
      <c r="F54" s="204">
        <v>0</v>
      </c>
      <c r="G54" s="204">
        <v>0</v>
      </c>
      <c r="H54" s="204">
        <v>0</v>
      </c>
      <c r="I54" s="204">
        <v>0</v>
      </c>
      <c r="J54" s="204">
        <v>0</v>
      </c>
      <c r="K54" s="204">
        <v>4621</v>
      </c>
      <c r="L54" s="204">
        <v>4729</v>
      </c>
      <c r="M54" s="204">
        <v>4832</v>
      </c>
      <c r="N54" s="204">
        <v>5412</v>
      </c>
      <c r="O54" s="204">
        <v>5541</v>
      </c>
      <c r="P54" s="204">
        <v>5661</v>
      </c>
      <c r="Q54" s="204">
        <v>5778</v>
      </c>
      <c r="R54" s="204">
        <v>5919</v>
      </c>
      <c r="S54" s="204">
        <v>5965</v>
      </c>
      <c r="T54" s="204">
        <v>6142</v>
      </c>
      <c r="U54" s="204">
        <v>6340</v>
      </c>
      <c r="V54" s="204">
        <v>6523</v>
      </c>
      <c r="W54" s="204">
        <v>6751</v>
      </c>
      <c r="X54" s="204">
        <v>6955</v>
      </c>
      <c r="Y54" s="204">
        <v>7151</v>
      </c>
      <c r="Z54" s="204">
        <v>7344</v>
      </c>
      <c r="AA54" s="204">
        <v>7495</v>
      </c>
      <c r="AB54" s="204">
        <v>7648</v>
      </c>
      <c r="AC54" s="204">
        <v>7803</v>
      </c>
      <c r="AD54" s="204">
        <v>7951</v>
      </c>
      <c r="AE54" s="204">
        <v>8128</v>
      </c>
      <c r="AF54" s="204">
        <v>8315</v>
      </c>
      <c r="AG54" s="204">
        <v>8436</v>
      </c>
      <c r="AH54" s="204">
        <v>8579</v>
      </c>
      <c r="AI54" s="204">
        <v>8727</v>
      </c>
      <c r="AJ54" s="204">
        <v>8895</v>
      </c>
      <c r="AK54" s="204">
        <v>9074</v>
      </c>
      <c r="AL54" s="204">
        <v>9164</v>
      </c>
      <c r="AM54" s="204">
        <v>9261</v>
      </c>
      <c r="AN54" s="204">
        <v>9298</v>
      </c>
      <c r="AO54" s="204">
        <v>9495</v>
      </c>
      <c r="AP54" s="204">
        <v>9627</v>
      </c>
      <c r="AQ54" s="204">
        <v>9700</v>
      </c>
      <c r="AR54" s="204">
        <v>9755</v>
      </c>
      <c r="AS54" s="204">
        <v>9755</v>
      </c>
      <c r="AT54" s="204">
        <v>9930</v>
      </c>
      <c r="AU54" s="204">
        <v>9990</v>
      </c>
      <c r="AV54" s="204">
        <v>10056</v>
      </c>
      <c r="AW54" s="204">
        <v>10061</v>
      </c>
      <c r="AX54" s="204">
        <v>10097</v>
      </c>
      <c r="AY54" s="204">
        <v>10384</v>
      </c>
      <c r="AZ54" s="204">
        <v>10536</v>
      </c>
      <c r="BA54" s="204">
        <v>10680</v>
      </c>
      <c r="BB54" s="204">
        <v>10782</v>
      </c>
      <c r="BC54" s="204">
        <v>10936</v>
      </c>
      <c r="BD54" s="204">
        <v>11004</v>
      </c>
      <c r="BE54" s="204">
        <v>11095</v>
      </c>
      <c r="BF54" s="204">
        <v>11195</v>
      </c>
      <c r="BG54" s="204">
        <v>11320</v>
      </c>
      <c r="BH54" s="204">
        <v>11477</v>
      </c>
      <c r="BI54" s="204">
        <v>11585</v>
      </c>
      <c r="BJ54" s="204">
        <v>11715</v>
      </c>
      <c r="BK54" s="204">
        <v>11938</v>
      </c>
      <c r="BL54" s="204">
        <v>12160</v>
      </c>
      <c r="BM54" s="204">
        <v>12410</v>
      </c>
      <c r="BN54" s="204">
        <v>12566</v>
      </c>
      <c r="BO54" s="204">
        <v>12667</v>
      </c>
      <c r="BP54" s="204">
        <v>12810</v>
      </c>
      <c r="BQ54" s="204">
        <v>12888</v>
      </c>
      <c r="BR54" s="204">
        <v>12958</v>
      </c>
      <c r="BS54" s="204">
        <v>12957</v>
      </c>
      <c r="BT54" s="204">
        <v>12930</v>
      </c>
      <c r="BU54" s="204">
        <v>12797</v>
      </c>
      <c r="BV54" s="204">
        <v>12698</v>
      </c>
      <c r="BW54" s="204">
        <v>12530</v>
      </c>
      <c r="BX54" s="205">
        <v>12431</v>
      </c>
      <c r="BY54" s="205">
        <v>12579</v>
      </c>
      <c r="BZ54" s="206">
        <v>12766</v>
      </c>
    </row>
    <row r="55" spans="1:78" ht="26.65" customHeight="1" x14ac:dyDescent="0.35">
      <c r="B55" s="194" t="s">
        <v>172</v>
      </c>
      <c r="D55" s="209">
        <v>0</v>
      </c>
      <c r="E55" s="209">
        <v>0</v>
      </c>
      <c r="F55" s="209">
        <v>0</v>
      </c>
      <c r="G55" s="209">
        <v>0</v>
      </c>
      <c r="H55" s="209">
        <v>0</v>
      </c>
      <c r="I55" s="209">
        <v>0</v>
      </c>
      <c r="J55" s="209">
        <v>0</v>
      </c>
      <c r="K55" s="209">
        <v>0</v>
      </c>
      <c r="L55" s="209">
        <v>0</v>
      </c>
      <c r="M55" s="209">
        <v>0</v>
      </c>
      <c r="N55" s="209">
        <v>0</v>
      </c>
      <c r="O55" s="209">
        <v>0</v>
      </c>
      <c r="P55" s="209">
        <v>0</v>
      </c>
      <c r="Q55" s="209">
        <v>0</v>
      </c>
      <c r="R55" s="209">
        <v>0</v>
      </c>
      <c r="S55" s="209">
        <v>0</v>
      </c>
      <c r="T55" s="209">
        <v>0</v>
      </c>
      <c r="U55" s="209">
        <v>0</v>
      </c>
      <c r="V55" s="209">
        <v>0</v>
      </c>
      <c r="W55" s="209">
        <v>0</v>
      </c>
      <c r="X55" s="209">
        <v>0</v>
      </c>
      <c r="Y55" s="209">
        <v>0</v>
      </c>
      <c r="Z55" s="209">
        <v>0</v>
      </c>
      <c r="AA55" s="209">
        <v>0</v>
      </c>
      <c r="AB55" s="209">
        <v>0</v>
      </c>
      <c r="AC55" s="209">
        <v>0</v>
      </c>
      <c r="AD55" s="209">
        <v>0</v>
      </c>
      <c r="AE55" s="209">
        <v>0</v>
      </c>
      <c r="AF55" s="209">
        <v>0</v>
      </c>
      <c r="AG55" s="209">
        <v>0</v>
      </c>
      <c r="AH55" s="209">
        <v>0</v>
      </c>
      <c r="AI55" s="209">
        <v>0</v>
      </c>
      <c r="AJ55" s="209">
        <v>0</v>
      </c>
      <c r="AK55" s="209">
        <v>0</v>
      </c>
      <c r="AL55" s="209">
        <v>0</v>
      </c>
      <c r="AM55" s="209">
        <v>0</v>
      </c>
      <c r="AN55" s="209">
        <v>0</v>
      </c>
      <c r="AO55" s="209">
        <v>0</v>
      </c>
      <c r="AP55" s="209">
        <v>0</v>
      </c>
      <c r="AQ55" s="209">
        <v>0</v>
      </c>
      <c r="AR55" s="209">
        <v>0</v>
      </c>
      <c r="AS55" s="209">
        <v>0</v>
      </c>
      <c r="AT55" s="209">
        <v>0</v>
      </c>
      <c r="AU55" s="209">
        <v>0</v>
      </c>
      <c r="AV55" s="209">
        <v>0</v>
      </c>
      <c r="AW55" s="209">
        <v>0</v>
      </c>
      <c r="AX55" s="209">
        <v>0</v>
      </c>
      <c r="AY55" s="209">
        <v>0</v>
      </c>
      <c r="AZ55" s="209">
        <v>0</v>
      </c>
      <c r="BA55" s="209">
        <v>0</v>
      </c>
      <c r="BB55" s="209">
        <v>0</v>
      </c>
      <c r="BC55" s="209">
        <v>0</v>
      </c>
      <c r="BD55" s="209">
        <v>80</v>
      </c>
      <c r="BE55" s="209">
        <v>82</v>
      </c>
      <c r="BF55" s="209">
        <v>86</v>
      </c>
      <c r="BG55" s="209">
        <v>104</v>
      </c>
      <c r="BH55" s="209">
        <v>137</v>
      </c>
      <c r="BI55" s="209">
        <v>154</v>
      </c>
      <c r="BJ55" s="209">
        <v>154</v>
      </c>
      <c r="BK55" s="209">
        <v>197</v>
      </c>
      <c r="BL55" s="209">
        <v>248</v>
      </c>
      <c r="BM55" s="209">
        <v>252</v>
      </c>
      <c r="BN55" s="209">
        <v>272</v>
      </c>
      <c r="BO55" s="209">
        <v>270</v>
      </c>
      <c r="BP55" s="209">
        <v>278</v>
      </c>
      <c r="BQ55" s="209">
        <v>273</v>
      </c>
      <c r="BR55" s="209">
        <v>265</v>
      </c>
      <c r="BS55" s="209">
        <v>269</v>
      </c>
      <c r="BT55" s="209">
        <v>263</v>
      </c>
      <c r="BU55" s="209">
        <v>266</v>
      </c>
      <c r="BV55" s="209">
        <v>268</v>
      </c>
      <c r="BW55" s="209">
        <v>269</v>
      </c>
      <c r="BX55" s="210">
        <v>269</v>
      </c>
      <c r="BY55" s="210">
        <v>270</v>
      </c>
      <c r="BZ55" s="211">
        <v>270</v>
      </c>
    </row>
    <row r="56" spans="1:78" x14ac:dyDescent="0.35">
      <c r="B56" s="194" t="s">
        <v>176</v>
      </c>
      <c r="D56" s="204">
        <v>0</v>
      </c>
      <c r="E56" s="204">
        <v>0</v>
      </c>
      <c r="F56" s="204">
        <v>0</v>
      </c>
      <c r="G56" s="204">
        <v>0</v>
      </c>
      <c r="H56" s="204">
        <v>0</v>
      </c>
      <c r="I56" s="204">
        <v>0</v>
      </c>
      <c r="J56" s="204">
        <v>0</v>
      </c>
      <c r="K56" s="204">
        <v>0</v>
      </c>
      <c r="L56" s="204">
        <v>0</v>
      </c>
      <c r="M56" s="204">
        <v>0</v>
      </c>
      <c r="N56" s="204">
        <v>0</v>
      </c>
      <c r="O56" s="204">
        <v>0</v>
      </c>
      <c r="P56" s="204">
        <v>0</v>
      </c>
      <c r="Q56" s="204">
        <v>0</v>
      </c>
      <c r="R56" s="204">
        <v>0</v>
      </c>
      <c r="S56" s="204">
        <v>0</v>
      </c>
      <c r="T56" s="204">
        <v>0</v>
      </c>
      <c r="U56" s="204">
        <v>0</v>
      </c>
      <c r="V56" s="204">
        <v>0</v>
      </c>
      <c r="W56" s="204">
        <v>0</v>
      </c>
      <c r="X56" s="204">
        <v>0</v>
      </c>
      <c r="Y56" s="204">
        <v>0</v>
      </c>
      <c r="Z56" s="204">
        <v>0</v>
      </c>
      <c r="AA56" s="204">
        <v>0</v>
      </c>
      <c r="AB56" s="204">
        <v>0</v>
      </c>
      <c r="AC56" s="204">
        <v>0</v>
      </c>
      <c r="AD56" s="204">
        <v>0</v>
      </c>
      <c r="AE56" s="204">
        <v>0</v>
      </c>
      <c r="AF56" s="204">
        <v>572</v>
      </c>
      <c r="AG56" s="204">
        <v>552</v>
      </c>
      <c r="AH56" s="204">
        <v>503</v>
      </c>
      <c r="AI56" s="204">
        <v>461</v>
      </c>
      <c r="AJ56" s="204">
        <v>823</v>
      </c>
      <c r="AK56" s="204">
        <v>901</v>
      </c>
      <c r="AL56" s="204">
        <v>978</v>
      </c>
      <c r="AM56" s="204">
        <v>925</v>
      </c>
      <c r="AN56" s="204">
        <v>913</v>
      </c>
      <c r="AO56" s="204">
        <v>886</v>
      </c>
      <c r="AP56" s="204">
        <v>924</v>
      </c>
      <c r="AQ56" s="204">
        <v>716</v>
      </c>
      <c r="AR56" s="204">
        <v>546</v>
      </c>
      <c r="AS56" s="204">
        <v>319</v>
      </c>
      <c r="AT56" s="204">
        <v>328</v>
      </c>
      <c r="AU56" s="204">
        <v>603</v>
      </c>
      <c r="AV56" s="204">
        <v>660</v>
      </c>
      <c r="AW56" s="204">
        <v>609</v>
      </c>
      <c r="AX56" s="204">
        <v>487</v>
      </c>
      <c r="AY56" s="204">
        <v>395</v>
      </c>
      <c r="AZ56" s="204">
        <v>0</v>
      </c>
      <c r="BA56" s="204">
        <v>0</v>
      </c>
      <c r="BB56" s="204">
        <v>0</v>
      </c>
      <c r="BC56" s="204">
        <v>0</v>
      </c>
      <c r="BD56" s="204">
        <v>0</v>
      </c>
      <c r="BE56" s="204">
        <v>0</v>
      </c>
      <c r="BF56" s="204">
        <v>0</v>
      </c>
      <c r="BG56" s="204">
        <v>0</v>
      </c>
      <c r="BH56" s="204">
        <v>0</v>
      </c>
      <c r="BI56" s="204">
        <v>0</v>
      </c>
      <c r="BJ56" s="204">
        <v>0</v>
      </c>
      <c r="BK56" s="204">
        <v>0</v>
      </c>
      <c r="BL56" s="204">
        <v>0</v>
      </c>
      <c r="BM56" s="204">
        <v>0</v>
      </c>
      <c r="BN56" s="204">
        <v>0</v>
      </c>
      <c r="BO56" s="204">
        <v>0</v>
      </c>
      <c r="BP56" s="204">
        <v>0</v>
      </c>
      <c r="BQ56" s="204">
        <v>0</v>
      </c>
      <c r="BR56" s="204">
        <v>0</v>
      </c>
      <c r="BS56" s="204">
        <v>0</v>
      </c>
      <c r="BT56" s="204">
        <v>0</v>
      </c>
      <c r="BU56" s="204">
        <v>0</v>
      </c>
      <c r="BV56" s="204">
        <v>0</v>
      </c>
      <c r="BW56" s="204">
        <v>0</v>
      </c>
      <c r="BX56" s="204">
        <v>0</v>
      </c>
      <c r="BY56" s="205">
        <v>0</v>
      </c>
      <c r="BZ56" s="206">
        <v>0</v>
      </c>
    </row>
    <row r="57" spans="1:78" x14ac:dyDescent="0.35">
      <c r="A57" s="142"/>
      <c r="B57" s="142" t="s">
        <v>177</v>
      </c>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v>2</v>
      </c>
      <c r="BR57" s="142">
        <v>13</v>
      </c>
      <c r="BS57" s="142">
        <v>119</v>
      </c>
      <c r="BT57" s="142">
        <v>371</v>
      </c>
      <c r="BU57" s="142">
        <v>613</v>
      </c>
      <c r="BV57" s="142">
        <v>0</v>
      </c>
      <c r="BW57" s="142">
        <v>0</v>
      </c>
      <c r="BX57" s="142">
        <v>0</v>
      </c>
      <c r="BY57" s="142">
        <v>0</v>
      </c>
      <c r="BZ57" s="211">
        <v>0</v>
      </c>
    </row>
    <row r="58" spans="1:78" x14ac:dyDescent="0.35">
      <c r="A58" s="145"/>
      <c r="B58" s="145" t="s">
        <v>178</v>
      </c>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2">
        <v>0</v>
      </c>
      <c r="BR58" s="142">
        <v>0</v>
      </c>
      <c r="BS58" s="142">
        <v>36</v>
      </c>
      <c r="BT58" s="142">
        <v>139</v>
      </c>
      <c r="BU58" s="142">
        <v>277</v>
      </c>
      <c r="BV58" s="142">
        <v>0</v>
      </c>
      <c r="BW58" s="142">
        <v>0</v>
      </c>
      <c r="BX58" s="142">
        <v>0</v>
      </c>
      <c r="BY58" s="142">
        <v>0</v>
      </c>
      <c r="BZ58" s="211">
        <v>0</v>
      </c>
    </row>
    <row r="59" spans="1:78" x14ac:dyDescent="0.35">
      <c r="A59" s="145"/>
      <c r="B59" s="145" t="s">
        <v>179</v>
      </c>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2">
        <v>2</v>
      </c>
      <c r="BR59" s="142">
        <v>13</v>
      </c>
      <c r="BS59" s="142">
        <v>83</v>
      </c>
      <c r="BT59" s="142">
        <v>232</v>
      </c>
      <c r="BU59" s="142">
        <v>336</v>
      </c>
      <c r="BV59" s="142">
        <v>0</v>
      </c>
      <c r="BW59" s="142">
        <v>0</v>
      </c>
      <c r="BX59" s="142">
        <v>0</v>
      </c>
      <c r="BY59" s="142">
        <v>0</v>
      </c>
      <c r="BZ59" s="211">
        <v>0</v>
      </c>
    </row>
    <row r="60" spans="1:78" x14ac:dyDescent="0.35">
      <c r="B60" s="194" t="s">
        <v>182</v>
      </c>
      <c r="D60" s="209">
        <v>0</v>
      </c>
      <c r="E60" s="209">
        <v>0</v>
      </c>
      <c r="F60" s="209">
        <v>0</v>
      </c>
      <c r="G60" s="209">
        <v>0</v>
      </c>
      <c r="H60" s="209">
        <v>0</v>
      </c>
      <c r="I60" s="209">
        <v>0</v>
      </c>
      <c r="J60" s="209">
        <v>0</v>
      </c>
      <c r="K60" s="209">
        <v>0</v>
      </c>
      <c r="L60" s="209">
        <v>0</v>
      </c>
      <c r="M60" s="209">
        <v>0</v>
      </c>
      <c r="N60" s="209">
        <v>0</v>
      </c>
      <c r="O60" s="209">
        <v>0</v>
      </c>
      <c r="P60" s="209">
        <v>0</v>
      </c>
      <c r="Q60" s="209">
        <v>0</v>
      </c>
      <c r="R60" s="209">
        <v>0</v>
      </c>
      <c r="S60" s="209">
        <v>0</v>
      </c>
      <c r="T60" s="209">
        <v>0</v>
      </c>
      <c r="U60" s="209">
        <v>0</v>
      </c>
      <c r="V60" s="209">
        <v>0</v>
      </c>
      <c r="W60" s="209">
        <v>0</v>
      </c>
      <c r="X60" s="209">
        <v>0</v>
      </c>
      <c r="Y60" s="209">
        <v>0</v>
      </c>
      <c r="Z60" s="209">
        <v>0</v>
      </c>
      <c r="AA60" s="209">
        <v>0</v>
      </c>
      <c r="AB60" s="209">
        <v>0</v>
      </c>
      <c r="AC60" s="209">
        <v>0</v>
      </c>
      <c r="AD60" s="209">
        <v>0</v>
      </c>
      <c r="AE60" s="209">
        <v>0</v>
      </c>
      <c r="AF60" s="209">
        <v>0</v>
      </c>
      <c r="AG60" s="209">
        <v>0</v>
      </c>
      <c r="AH60" s="209">
        <v>0</v>
      </c>
      <c r="AI60" s="209">
        <v>0</v>
      </c>
      <c r="AJ60" s="209">
        <v>0</v>
      </c>
      <c r="AK60" s="209">
        <v>0</v>
      </c>
      <c r="AL60" s="209">
        <v>0</v>
      </c>
      <c r="AM60" s="209">
        <v>0</v>
      </c>
      <c r="AN60" s="209">
        <v>0</v>
      </c>
      <c r="AO60" s="209">
        <v>0</v>
      </c>
      <c r="AP60" s="209">
        <v>0</v>
      </c>
      <c r="AQ60" s="209">
        <v>0</v>
      </c>
      <c r="AR60" s="209">
        <v>0</v>
      </c>
      <c r="AS60" s="209">
        <v>0</v>
      </c>
      <c r="AT60" s="209">
        <v>0</v>
      </c>
      <c r="AU60" s="209">
        <v>0</v>
      </c>
      <c r="AV60" s="209">
        <v>0</v>
      </c>
      <c r="AW60" s="209">
        <v>0</v>
      </c>
      <c r="AX60" s="209">
        <v>0</v>
      </c>
      <c r="AY60" s="209">
        <v>0</v>
      </c>
      <c r="AZ60" s="209">
        <v>0</v>
      </c>
      <c r="BA60" s="209">
        <v>0</v>
      </c>
      <c r="BB60" s="209">
        <v>0</v>
      </c>
      <c r="BC60" s="209">
        <v>0</v>
      </c>
      <c r="BD60" s="209">
        <v>0</v>
      </c>
      <c r="BE60" s="209">
        <v>0</v>
      </c>
      <c r="BF60" s="209">
        <v>0</v>
      </c>
      <c r="BG60" s="209">
        <v>0</v>
      </c>
      <c r="BH60" s="209">
        <v>0</v>
      </c>
      <c r="BI60" s="209">
        <v>0</v>
      </c>
      <c r="BJ60" s="209">
        <v>0</v>
      </c>
      <c r="BK60" s="209">
        <v>0</v>
      </c>
      <c r="BL60" s="209">
        <v>0</v>
      </c>
      <c r="BM60" s="209">
        <v>0</v>
      </c>
      <c r="BN60" s="209">
        <v>0</v>
      </c>
      <c r="BO60" s="209">
        <v>0</v>
      </c>
      <c r="BP60" s="209">
        <v>0</v>
      </c>
      <c r="BQ60" s="209">
        <v>0</v>
      </c>
      <c r="BR60" s="209">
        <v>0</v>
      </c>
      <c r="BS60" s="209">
        <v>0</v>
      </c>
      <c r="BT60" s="209">
        <v>0</v>
      </c>
      <c r="BU60" s="209">
        <v>0</v>
      </c>
      <c r="BV60" s="209">
        <v>0</v>
      </c>
      <c r="BW60" s="209">
        <v>0</v>
      </c>
      <c r="BX60" s="210">
        <v>0</v>
      </c>
      <c r="BY60" s="210">
        <v>0</v>
      </c>
      <c r="BZ60" s="211">
        <v>0</v>
      </c>
    </row>
    <row r="61" spans="1:78" x14ac:dyDescent="0.35">
      <c r="B61" s="194" t="s">
        <v>183</v>
      </c>
      <c r="D61" s="209">
        <v>0</v>
      </c>
      <c r="E61" s="209">
        <v>0</v>
      </c>
      <c r="F61" s="209">
        <v>0</v>
      </c>
      <c r="G61" s="209">
        <v>0</v>
      </c>
      <c r="H61" s="209">
        <v>0</v>
      </c>
      <c r="I61" s="209">
        <v>0</v>
      </c>
      <c r="J61" s="209">
        <v>0</v>
      </c>
      <c r="K61" s="209">
        <v>0</v>
      </c>
      <c r="L61" s="209">
        <v>0</v>
      </c>
      <c r="M61" s="209">
        <v>0</v>
      </c>
      <c r="N61" s="209">
        <v>0</v>
      </c>
      <c r="O61" s="209">
        <v>0</v>
      </c>
      <c r="P61" s="209">
        <v>0</v>
      </c>
      <c r="Q61" s="209">
        <v>0</v>
      </c>
      <c r="R61" s="209">
        <v>0</v>
      </c>
      <c r="S61" s="209">
        <v>0</v>
      </c>
      <c r="T61" s="209">
        <v>0</v>
      </c>
      <c r="U61" s="209">
        <v>0</v>
      </c>
      <c r="V61" s="209">
        <v>0</v>
      </c>
      <c r="W61" s="209">
        <v>0</v>
      </c>
      <c r="X61" s="209">
        <v>0</v>
      </c>
      <c r="Y61" s="209">
        <v>0</v>
      </c>
      <c r="Z61" s="209">
        <v>0</v>
      </c>
      <c r="AA61" s="209">
        <v>0</v>
      </c>
      <c r="AB61" s="209">
        <v>0</v>
      </c>
      <c r="AC61" s="209">
        <v>0</v>
      </c>
      <c r="AD61" s="209">
        <v>0</v>
      </c>
      <c r="AE61" s="209">
        <v>0</v>
      </c>
      <c r="AF61" s="209">
        <v>0</v>
      </c>
      <c r="AG61" s="209">
        <v>0</v>
      </c>
      <c r="AH61" s="209">
        <v>0</v>
      </c>
      <c r="AI61" s="209">
        <v>0</v>
      </c>
      <c r="AJ61" s="209">
        <v>0</v>
      </c>
      <c r="AK61" s="209">
        <v>0</v>
      </c>
      <c r="AL61" s="209">
        <v>0</v>
      </c>
      <c r="AM61" s="209">
        <v>0</v>
      </c>
      <c r="AN61" s="209">
        <v>0</v>
      </c>
      <c r="AO61" s="209">
        <v>0</v>
      </c>
      <c r="AP61" s="209">
        <v>0</v>
      </c>
      <c r="AQ61" s="209">
        <v>0</v>
      </c>
      <c r="AR61" s="209">
        <v>0</v>
      </c>
      <c r="AS61" s="209">
        <v>0</v>
      </c>
      <c r="AT61" s="209">
        <v>0</v>
      </c>
      <c r="AU61" s="209">
        <v>0</v>
      </c>
      <c r="AV61" s="209">
        <v>0</v>
      </c>
      <c r="AW61" s="209">
        <v>0</v>
      </c>
      <c r="AX61" s="209">
        <v>0</v>
      </c>
      <c r="AY61" s="209">
        <v>0</v>
      </c>
      <c r="AZ61" s="209">
        <v>0</v>
      </c>
      <c r="BA61" s="209">
        <v>9759</v>
      </c>
      <c r="BB61" s="209">
        <v>9953</v>
      </c>
      <c r="BC61" s="209">
        <v>10084</v>
      </c>
      <c r="BD61" s="209">
        <v>11106</v>
      </c>
      <c r="BE61" s="209">
        <v>11202</v>
      </c>
      <c r="BF61" s="209">
        <v>11358</v>
      </c>
      <c r="BG61" s="209">
        <v>11486</v>
      </c>
      <c r="BH61" s="209">
        <v>11430</v>
      </c>
      <c r="BI61" s="209">
        <v>11555</v>
      </c>
      <c r="BJ61" s="209">
        <v>11750</v>
      </c>
      <c r="BK61" s="209">
        <v>12123</v>
      </c>
      <c r="BL61" s="209">
        <v>12421</v>
      </c>
      <c r="BM61" s="209">
        <v>12681</v>
      </c>
      <c r="BN61" s="209">
        <v>12783</v>
      </c>
      <c r="BO61" s="209">
        <v>12686</v>
      </c>
      <c r="BP61" s="209">
        <v>12683</v>
      </c>
      <c r="BQ61" s="209">
        <v>12585</v>
      </c>
      <c r="BR61" s="209">
        <v>12467</v>
      </c>
      <c r="BS61" s="209">
        <v>12215</v>
      </c>
      <c r="BT61" s="209">
        <v>12025</v>
      </c>
      <c r="BU61" s="209">
        <v>11810</v>
      </c>
      <c r="BV61" s="209">
        <v>11574</v>
      </c>
      <c r="BW61" s="209">
        <v>11395</v>
      </c>
      <c r="BX61" s="210">
        <v>11250</v>
      </c>
      <c r="BY61" s="210">
        <v>11390</v>
      </c>
      <c r="BZ61" s="211">
        <v>11584</v>
      </c>
    </row>
    <row r="62" spans="1:78" s="218" customFormat="1" ht="16" thickBot="1" x14ac:dyDescent="0.4">
      <c r="A62" s="213"/>
      <c r="B62" s="214"/>
      <c r="C62" s="215"/>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c r="BX62" s="216"/>
      <c r="BY62" s="216"/>
      <c r="BZ62" s="217"/>
    </row>
    <row r="64" spans="1:78" x14ac:dyDescent="0.35">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c r="BU64" s="194"/>
      <c r="BV64" s="194"/>
      <c r="BW64" s="19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50"/>
  <sheetViews>
    <sheetView zoomScale="70" zoomScaleNormal="70" workbookViewId="0">
      <pane xSplit="3" ySplit="4" topLeftCell="BS5" activePane="bottomRight" state="frozen"/>
      <selection activeCell="A22" sqref="A22"/>
      <selection pane="topRight" activeCell="A22" sqref="A22"/>
      <selection pane="bottomLeft" activeCell="A22" sqref="A22"/>
      <selection pane="bottomRight"/>
    </sheetView>
  </sheetViews>
  <sheetFormatPr defaultColWidth="9.08984375" defaultRowHeight="15.5" x14ac:dyDescent="0.35"/>
  <cols>
    <col min="1" max="1" width="23.08984375" style="179" bestFit="1" customWidth="1"/>
    <col min="2" max="2" width="75.7265625" style="44" customWidth="1"/>
    <col min="3" max="3" width="25.7265625" style="44" customWidth="1"/>
    <col min="4" max="71" width="12.7265625" style="180" customWidth="1"/>
    <col min="72" max="75" width="12.7265625" style="53" customWidth="1"/>
    <col min="76" max="76" width="12.7265625" style="44" customWidth="1"/>
    <col min="77" max="77" width="12.7265625" style="51" customWidth="1"/>
    <col min="78" max="78" width="12.7265625" style="44" customWidth="1"/>
    <col min="79" max="16384" width="9.08984375" style="44"/>
  </cols>
  <sheetData>
    <row r="1" spans="1:78" s="39" customFormat="1" ht="25.15" customHeight="1" thickBot="1" x14ac:dyDescent="0.3">
      <c r="A1" s="36" t="s">
        <v>42</v>
      </c>
      <c r="B1" s="37" t="s">
        <v>71</v>
      </c>
      <c r="C1" s="89"/>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14"/>
    </row>
    <row r="2" spans="1:78" ht="33" customHeight="1" x14ac:dyDescent="0.35">
      <c r="A2" s="40" t="s">
        <v>588</v>
      </c>
      <c r="B2" s="16" t="s">
        <v>236</v>
      </c>
      <c r="C2" s="111"/>
      <c r="D2" s="42" t="s">
        <v>619</v>
      </c>
      <c r="E2" s="42" t="s">
        <v>620</v>
      </c>
      <c r="F2" s="42" t="s">
        <v>621</v>
      </c>
      <c r="G2" s="42" t="s">
        <v>622</v>
      </c>
      <c r="H2" s="42" t="s">
        <v>623</v>
      </c>
      <c r="I2" s="42" t="s">
        <v>624</v>
      </c>
      <c r="J2" s="42" t="s">
        <v>625</v>
      </c>
      <c r="K2" s="42" t="s">
        <v>626</v>
      </c>
      <c r="L2" s="42" t="s">
        <v>627</v>
      </c>
      <c r="M2" s="42" t="s">
        <v>628</v>
      </c>
      <c r="N2" s="42" t="s">
        <v>629</v>
      </c>
      <c r="O2" s="42" t="s">
        <v>630</v>
      </c>
      <c r="P2" s="42" t="s">
        <v>631</v>
      </c>
      <c r="Q2" s="42" t="s">
        <v>632</v>
      </c>
      <c r="R2" s="42" t="s">
        <v>633</v>
      </c>
      <c r="S2" s="42" t="s">
        <v>634</v>
      </c>
      <c r="T2" s="42" t="s">
        <v>635</v>
      </c>
      <c r="U2" s="42" t="s">
        <v>636</v>
      </c>
      <c r="V2" s="42" t="s">
        <v>637</v>
      </c>
      <c r="W2" s="42" t="s">
        <v>638</v>
      </c>
      <c r="X2" s="42" t="s">
        <v>639</v>
      </c>
      <c r="Y2" s="42" t="s">
        <v>640</v>
      </c>
      <c r="Z2" s="42" t="s">
        <v>641</v>
      </c>
      <c r="AA2" s="42" t="s">
        <v>642</v>
      </c>
      <c r="AB2" s="42" t="s">
        <v>643</v>
      </c>
      <c r="AC2" s="42" t="s">
        <v>644</v>
      </c>
      <c r="AD2" s="42" t="s">
        <v>645</v>
      </c>
      <c r="AE2" s="42" t="s">
        <v>646</v>
      </c>
      <c r="AF2" s="42" t="s">
        <v>647</v>
      </c>
      <c r="AG2" s="42" t="s">
        <v>648</v>
      </c>
      <c r="AH2" s="42" t="s">
        <v>649</v>
      </c>
      <c r="AI2" s="42" t="s">
        <v>650</v>
      </c>
      <c r="AJ2" s="42" t="s">
        <v>651</v>
      </c>
      <c r="AK2" s="42" t="s">
        <v>652</v>
      </c>
      <c r="AL2" s="42" t="s">
        <v>653</v>
      </c>
      <c r="AM2" s="42" t="s">
        <v>654</v>
      </c>
      <c r="AN2" s="42" t="s">
        <v>655</v>
      </c>
      <c r="AO2" s="42" t="s">
        <v>656</v>
      </c>
      <c r="AP2" s="42" t="s">
        <v>657</v>
      </c>
      <c r="AQ2" s="42" t="s">
        <v>658</v>
      </c>
      <c r="AR2" s="42" t="s">
        <v>659</v>
      </c>
      <c r="AS2" s="42" t="s">
        <v>660</v>
      </c>
      <c r="AT2" s="42" t="s">
        <v>661</v>
      </c>
      <c r="AU2" s="42" t="s">
        <v>662</v>
      </c>
      <c r="AV2" s="42" t="s">
        <v>663</v>
      </c>
      <c r="AW2" s="42" t="s">
        <v>664</v>
      </c>
      <c r="AX2" s="42" t="s">
        <v>665</v>
      </c>
      <c r="AY2" s="42" t="s">
        <v>589</v>
      </c>
      <c r="AZ2" s="42" t="s">
        <v>590</v>
      </c>
      <c r="BA2" s="42" t="s">
        <v>591</v>
      </c>
      <c r="BB2" s="42" t="s">
        <v>592</v>
      </c>
      <c r="BC2" s="42" t="s">
        <v>593</v>
      </c>
      <c r="BD2" s="42" t="s">
        <v>594</v>
      </c>
      <c r="BE2" s="42" t="s">
        <v>595</v>
      </c>
      <c r="BF2" s="42" t="s">
        <v>596</v>
      </c>
      <c r="BG2" s="42" t="s">
        <v>597</v>
      </c>
      <c r="BH2" s="42" t="s">
        <v>598</v>
      </c>
      <c r="BI2" s="42" t="s">
        <v>599</v>
      </c>
      <c r="BJ2" s="42" t="s">
        <v>600</v>
      </c>
      <c r="BK2" s="42" t="s">
        <v>601</v>
      </c>
      <c r="BL2" s="42" t="s">
        <v>602</v>
      </c>
      <c r="BM2" s="42" t="s">
        <v>603</v>
      </c>
      <c r="BN2" s="42" t="s">
        <v>604</v>
      </c>
      <c r="BO2" s="42" t="s">
        <v>605</v>
      </c>
      <c r="BP2" s="42" t="s">
        <v>606</v>
      </c>
      <c r="BQ2" s="42" t="s">
        <v>607</v>
      </c>
      <c r="BR2" s="42" t="s">
        <v>608</v>
      </c>
      <c r="BS2" s="42" t="s">
        <v>609</v>
      </c>
      <c r="BT2" s="42" t="s">
        <v>610</v>
      </c>
      <c r="BU2" s="42" t="s">
        <v>611</v>
      </c>
      <c r="BV2" s="42" t="s">
        <v>612</v>
      </c>
      <c r="BW2" s="42" t="s">
        <v>613</v>
      </c>
      <c r="BX2" s="42" t="s">
        <v>614</v>
      </c>
      <c r="BY2" s="42" t="s">
        <v>615</v>
      </c>
      <c r="BZ2" s="43" t="s">
        <v>616</v>
      </c>
    </row>
    <row r="3" spans="1:78" s="49" customFormat="1" x14ac:dyDescent="0.35">
      <c r="A3" s="45">
        <v>2018</v>
      </c>
      <c r="B3" s="19" t="s">
        <v>118</v>
      </c>
      <c r="C3" s="21"/>
      <c r="D3" s="47" t="s">
        <v>617</v>
      </c>
      <c r="E3" s="47" t="s">
        <v>617</v>
      </c>
      <c r="F3" s="47" t="s">
        <v>617</v>
      </c>
      <c r="G3" s="47" t="s">
        <v>617</v>
      </c>
      <c r="H3" s="47" t="s">
        <v>617</v>
      </c>
      <c r="I3" s="47" t="s">
        <v>617</v>
      </c>
      <c r="J3" s="47" t="s">
        <v>617</v>
      </c>
      <c r="K3" s="47" t="s">
        <v>617</v>
      </c>
      <c r="L3" s="47" t="s">
        <v>617</v>
      </c>
      <c r="M3" s="47" t="s">
        <v>617</v>
      </c>
      <c r="N3" s="47" t="s">
        <v>617</v>
      </c>
      <c r="O3" s="47" t="s">
        <v>617</v>
      </c>
      <c r="P3" s="47" t="s">
        <v>617</v>
      </c>
      <c r="Q3" s="47" t="s">
        <v>617</v>
      </c>
      <c r="R3" s="47" t="s">
        <v>617</v>
      </c>
      <c r="S3" s="47" t="s">
        <v>617</v>
      </c>
      <c r="T3" s="47" t="s">
        <v>617</v>
      </c>
      <c r="U3" s="47" t="s">
        <v>617</v>
      </c>
      <c r="V3" s="47" t="s">
        <v>617</v>
      </c>
      <c r="W3" s="47" t="s">
        <v>617</v>
      </c>
      <c r="X3" s="47" t="s">
        <v>617</v>
      </c>
      <c r="Y3" s="47" t="s">
        <v>617</v>
      </c>
      <c r="Z3" s="47" t="s">
        <v>617</v>
      </c>
      <c r="AA3" s="47" t="s">
        <v>617</v>
      </c>
      <c r="AB3" s="47" t="s">
        <v>617</v>
      </c>
      <c r="AC3" s="47" t="s">
        <v>617</v>
      </c>
      <c r="AD3" s="47" t="s">
        <v>617</v>
      </c>
      <c r="AE3" s="47" t="s">
        <v>617</v>
      </c>
      <c r="AF3" s="47" t="s">
        <v>617</v>
      </c>
      <c r="AG3" s="47" t="s">
        <v>617</v>
      </c>
      <c r="AH3" s="47" t="s">
        <v>617</v>
      </c>
      <c r="AI3" s="47" t="s">
        <v>617</v>
      </c>
      <c r="AJ3" s="47" t="s">
        <v>617</v>
      </c>
      <c r="AK3" s="47" t="s">
        <v>617</v>
      </c>
      <c r="AL3" s="47" t="s">
        <v>617</v>
      </c>
      <c r="AM3" s="47" t="s">
        <v>617</v>
      </c>
      <c r="AN3" s="47" t="s">
        <v>617</v>
      </c>
      <c r="AO3" s="47" t="s">
        <v>617</v>
      </c>
      <c r="AP3" s="47" t="s">
        <v>617</v>
      </c>
      <c r="AQ3" s="47" t="s">
        <v>617</v>
      </c>
      <c r="AR3" s="47" t="s">
        <v>617</v>
      </c>
      <c r="AS3" s="47" t="s">
        <v>617</v>
      </c>
      <c r="AT3" s="47" t="s">
        <v>617</v>
      </c>
      <c r="AU3" s="47" t="s">
        <v>617</v>
      </c>
      <c r="AV3" s="47" t="s">
        <v>617</v>
      </c>
      <c r="AW3" s="47" t="s">
        <v>617</v>
      </c>
      <c r="AX3" s="47" t="s">
        <v>617</v>
      </c>
      <c r="AY3" s="47" t="s">
        <v>617</v>
      </c>
      <c r="AZ3" s="47" t="s">
        <v>617</v>
      </c>
      <c r="BA3" s="47" t="s">
        <v>617</v>
      </c>
      <c r="BB3" s="47" t="s">
        <v>617</v>
      </c>
      <c r="BC3" s="47" t="s">
        <v>617</v>
      </c>
      <c r="BD3" s="47" t="s">
        <v>617</v>
      </c>
      <c r="BE3" s="47" t="s">
        <v>617</v>
      </c>
      <c r="BF3" s="47" t="s">
        <v>617</v>
      </c>
      <c r="BG3" s="47" t="s">
        <v>617</v>
      </c>
      <c r="BH3" s="47" t="s">
        <v>617</v>
      </c>
      <c r="BI3" s="47" t="s">
        <v>617</v>
      </c>
      <c r="BJ3" s="47" t="s">
        <v>617</v>
      </c>
      <c r="BK3" s="47" t="s">
        <v>617</v>
      </c>
      <c r="BL3" s="47" t="s">
        <v>617</v>
      </c>
      <c r="BM3" s="47" t="s">
        <v>617</v>
      </c>
      <c r="BN3" s="47" t="s">
        <v>617</v>
      </c>
      <c r="BO3" s="47" t="s">
        <v>617</v>
      </c>
      <c r="BP3" s="47" t="s">
        <v>617</v>
      </c>
      <c r="BQ3" s="47" t="s">
        <v>617</v>
      </c>
      <c r="BR3" s="47" t="s">
        <v>617</v>
      </c>
      <c r="BS3" s="47" t="s">
        <v>617</v>
      </c>
      <c r="BT3" s="47" t="s">
        <v>617</v>
      </c>
      <c r="BU3" s="47" t="s">
        <v>618</v>
      </c>
      <c r="BV3" s="47" t="s">
        <v>618</v>
      </c>
      <c r="BW3" s="47" t="s">
        <v>618</v>
      </c>
      <c r="BX3" s="47" t="s">
        <v>618</v>
      </c>
      <c r="BY3" s="47" t="s">
        <v>618</v>
      </c>
      <c r="BZ3" s="48" t="s">
        <v>618</v>
      </c>
    </row>
    <row r="4" spans="1:78" x14ac:dyDescent="0.35">
      <c r="A4" s="91"/>
      <c r="B4" s="92"/>
      <c r="C4" s="112"/>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94"/>
      <c r="BG4" s="94"/>
      <c r="BH4" s="94"/>
      <c r="BI4" s="94"/>
      <c r="BJ4" s="94"/>
      <c r="BK4" s="94"/>
      <c r="BL4" s="94"/>
      <c r="BM4" s="94"/>
      <c r="BN4" s="94"/>
      <c r="BO4" s="94"/>
      <c r="BP4" s="94"/>
      <c r="BQ4" s="94"/>
      <c r="BR4" s="94"/>
      <c r="BS4" s="94"/>
      <c r="BT4" s="94"/>
      <c r="BU4" s="94"/>
      <c r="BV4" s="94"/>
      <c r="BW4" s="94"/>
      <c r="BX4" s="94"/>
      <c r="BY4" s="94"/>
      <c r="BZ4" s="131"/>
    </row>
    <row r="5" spans="1:78" ht="27" customHeight="1" x14ac:dyDescent="0.35">
      <c r="A5" s="132"/>
      <c r="B5" s="57" t="s">
        <v>237</v>
      </c>
      <c r="C5" s="221"/>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5"/>
    </row>
    <row r="6" spans="1:78" x14ac:dyDescent="0.35">
      <c r="A6" s="132"/>
      <c r="B6" s="51" t="s">
        <v>122</v>
      </c>
      <c r="C6" s="222" t="s">
        <v>121</v>
      </c>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v>29.110512129380052</v>
      </c>
      <c r="AI6" s="134">
        <v>33.549592894152475</v>
      </c>
      <c r="AJ6" s="134">
        <v>40.369007052134776</v>
      </c>
      <c r="AK6" s="134">
        <v>46.752225119122535</v>
      </c>
      <c r="AL6" s="134">
        <v>54.320191795418218</v>
      </c>
      <c r="AM6" s="134">
        <v>59.875101756018147</v>
      </c>
      <c r="AN6" s="134">
        <v>65.101994394921959</v>
      </c>
      <c r="AO6" s="134">
        <v>74.2190013532487</v>
      </c>
      <c r="AP6" s="134">
        <v>80.449906377863556</v>
      </c>
      <c r="AQ6" s="134">
        <v>90.01536154090887</v>
      </c>
      <c r="AR6" s="134">
        <v>97.347068426548574</v>
      </c>
      <c r="AS6" s="134">
        <v>106.17280948270272</v>
      </c>
      <c r="AT6" s="134">
        <v>124.86515488177545</v>
      </c>
      <c r="AU6" s="134">
        <v>152.5137354583984</v>
      </c>
      <c r="AV6" s="134">
        <v>0</v>
      </c>
      <c r="AW6" s="134">
        <v>0</v>
      </c>
      <c r="AX6" s="134">
        <v>0</v>
      </c>
      <c r="AY6" s="134">
        <v>0</v>
      </c>
      <c r="AZ6" s="134">
        <v>0</v>
      </c>
      <c r="BA6" s="134">
        <v>0</v>
      </c>
      <c r="BB6" s="134">
        <v>0</v>
      </c>
      <c r="BC6" s="134">
        <v>0</v>
      </c>
      <c r="BD6" s="134">
        <v>0</v>
      </c>
      <c r="BE6" s="134">
        <v>0</v>
      </c>
      <c r="BF6" s="134">
        <v>0</v>
      </c>
      <c r="BG6" s="134">
        <v>0</v>
      </c>
      <c r="BH6" s="134">
        <v>0</v>
      </c>
      <c r="BI6" s="134">
        <v>0</v>
      </c>
      <c r="BJ6" s="134">
        <v>0</v>
      </c>
      <c r="BK6" s="134">
        <v>0</v>
      </c>
      <c r="BL6" s="134">
        <v>0</v>
      </c>
      <c r="BM6" s="134">
        <v>0</v>
      </c>
      <c r="BN6" s="134">
        <v>0</v>
      </c>
      <c r="BO6" s="134">
        <v>0</v>
      </c>
      <c r="BP6" s="134">
        <v>0</v>
      </c>
      <c r="BQ6" s="134">
        <v>0</v>
      </c>
      <c r="BR6" s="134">
        <v>0</v>
      </c>
      <c r="BS6" s="134">
        <v>0</v>
      </c>
      <c r="BT6" s="134">
        <v>0</v>
      </c>
      <c r="BU6" s="134">
        <v>0</v>
      </c>
      <c r="BV6" s="134">
        <v>0</v>
      </c>
      <c r="BW6" s="134">
        <v>0</v>
      </c>
      <c r="BX6" s="134">
        <v>0</v>
      </c>
      <c r="BY6" s="134">
        <v>0</v>
      </c>
      <c r="BZ6" s="135">
        <v>0</v>
      </c>
    </row>
    <row r="7" spans="1:78" x14ac:dyDescent="0.35">
      <c r="A7" s="132"/>
      <c r="B7" s="51" t="s">
        <v>238</v>
      </c>
      <c r="C7" s="222" t="s">
        <v>121</v>
      </c>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v>1798</v>
      </c>
      <c r="AI7" s="134">
        <v>2830</v>
      </c>
      <c r="AJ7" s="134">
        <v>3005</v>
      </c>
      <c r="AK7" s="134">
        <v>3448</v>
      </c>
      <c r="AL7" s="134">
        <v>3751</v>
      </c>
      <c r="AM7" s="134">
        <v>4095</v>
      </c>
      <c r="AN7" s="134">
        <v>4396</v>
      </c>
      <c r="AO7" s="134">
        <v>4602</v>
      </c>
      <c r="AP7" s="134">
        <v>4661</v>
      </c>
      <c r="AQ7" s="134">
        <v>4760.201</v>
      </c>
      <c r="AR7" s="134">
        <v>4693.6689999999999</v>
      </c>
      <c r="AS7" s="134">
        <v>4736.817</v>
      </c>
      <c r="AT7" s="134">
        <v>4819.6320000000005</v>
      </c>
      <c r="AU7" s="134">
        <v>5437.5395747970842</v>
      </c>
      <c r="AV7" s="134">
        <v>5953.1810000000005</v>
      </c>
      <c r="AW7" s="134">
        <v>6331.3990000000003</v>
      </c>
      <c r="AX7" s="134">
        <v>6403.6940000000004</v>
      </c>
      <c r="AY7" s="134">
        <v>6642.2250000000004</v>
      </c>
      <c r="AZ7" s="134">
        <v>6941.3710000000001</v>
      </c>
      <c r="BA7" s="134">
        <v>7088.2730000000001</v>
      </c>
      <c r="BB7" s="134">
        <v>7294.9489999999996</v>
      </c>
      <c r="BC7" s="134">
        <v>8283.3439999999991</v>
      </c>
      <c r="BD7" s="134">
        <v>8659.5450000000001</v>
      </c>
      <c r="BE7" s="134">
        <v>8795.2162844499999</v>
      </c>
      <c r="BF7" s="134">
        <v>8945.096379300001</v>
      </c>
      <c r="BG7" s="134"/>
      <c r="BH7" s="134"/>
      <c r="BI7" s="134"/>
      <c r="BJ7" s="134"/>
      <c r="BK7" s="134"/>
      <c r="BL7" s="134"/>
      <c r="BM7" s="134"/>
      <c r="BN7" s="134"/>
      <c r="BO7" s="134"/>
      <c r="BP7" s="134"/>
      <c r="BQ7" s="134"/>
      <c r="BR7" s="134"/>
      <c r="BS7" s="134"/>
      <c r="BT7" s="134"/>
      <c r="BU7" s="134"/>
      <c r="BV7" s="134"/>
      <c r="BW7" s="134"/>
      <c r="BX7" s="134"/>
      <c r="BY7" s="134"/>
      <c r="BZ7" s="135"/>
    </row>
    <row r="8" spans="1:78" x14ac:dyDescent="0.35">
      <c r="A8" s="132"/>
      <c r="B8" s="51" t="s">
        <v>133</v>
      </c>
      <c r="C8" s="222" t="s">
        <v>121</v>
      </c>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v>0</v>
      </c>
      <c r="AI8" s="134">
        <v>0</v>
      </c>
      <c r="AJ8" s="134">
        <v>0</v>
      </c>
      <c r="AK8" s="134">
        <v>0</v>
      </c>
      <c r="AL8" s="134">
        <v>0</v>
      </c>
      <c r="AM8" s="134">
        <v>0</v>
      </c>
      <c r="AN8" s="134">
        <v>0</v>
      </c>
      <c r="AO8" s="134">
        <v>0</v>
      </c>
      <c r="AP8" s="134">
        <v>0</v>
      </c>
      <c r="AQ8" s="134">
        <v>0</v>
      </c>
      <c r="AR8" s="134">
        <v>0</v>
      </c>
      <c r="AS8" s="134">
        <v>0</v>
      </c>
      <c r="AT8" s="134">
        <v>0</v>
      </c>
      <c r="AU8" s="134">
        <v>0</v>
      </c>
      <c r="AV8" s="134">
        <v>231.47411666314397</v>
      </c>
      <c r="AW8" s="134">
        <v>325.20902588180275</v>
      </c>
      <c r="AX8" s="134">
        <v>365.13545224968743</v>
      </c>
      <c r="AY8" s="134">
        <v>437.39160512525461</v>
      </c>
      <c r="AZ8" s="134">
        <v>443.26224191823394</v>
      </c>
      <c r="BA8" s="134">
        <v>488.61175918926864</v>
      </c>
      <c r="BB8" s="134">
        <v>528.58293270578872</v>
      </c>
      <c r="BC8" s="134">
        <v>566.36950568822147</v>
      </c>
      <c r="BD8" s="134">
        <v>607.03198548293733</v>
      </c>
      <c r="BE8" s="134">
        <v>673.62344552251193</v>
      </c>
      <c r="BF8" s="134">
        <v>762.23</v>
      </c>
      <c r="BG8" s="134">
        <v>793.54721823565706</v>
      </c>
      <c r="BH8" s="134">
        <v>842.13</v>
      </c>
      <c r="BI8" s="134">
        <v>923.7647969778385</v>
      </c>
      <c r="BJ8" s="134">
        <v>972.69087379439623</v>
      </c>
      <c r="BK8" s="134">
        <v>1039.8247158707195</v>
      </c>
      <c r="BL8" s="134">
        <v>1105.9393085337213</v>
      </c>
      <c r="BM8" s="134">
        <v>1192.1009182195146</v>
      </c>
      <c r="BN8" s="134">
        <v>1220.2044423261623</v>
      </c>
      <c r="BO8" s="134">
        <v>1314.7165739259212</v>
      </c>
      <c r="BP8" s="134">
        <v>1390.6353122046253</v>
      </c>
      <c r="BQ8" s="134">
        <v>1463.3914453663692</v>
      </c>
      <c r="BR8" s="134">
        <v>1717.304349681425</v>
      </c>
      <c r="BS8" s="134">
        <v>1834.7090892979174</v>
      </c>
      <c r="BT8" s="134">
        <v>1896.9720008984343</v>
      </c>
      <c r="BU8" s="134">
        <v>1972.5518511215969</v>
      </c>
      <c r="BV8" s="134">
        <v>2119.106047368487</v>
      </c>
      <c r="BW8" s="134">
        <v>2271.4457829852818</v>
      </c>
      <c r="BX8" s="134">
        <v>2425.1745177342514</v>
      </c>
      <c r="BY8" s="134">
        <v>2615.2656804843446</v>
      </c>
      <c r="BZ8" s="135">
        <v>2887.6619466818302</v>
      </c>
    </row>
    <row r="9" spans="1:78" x14ac:dyDescent="0.35">
      <c r="A9" s="132"/>
      <c r="B9" s="51" t="s">
        <v>239</v>
      </c>
      <c r="C9" s="222" t="s">
        <v>131</v>
      </c>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v>0</v>
      </c>
      <c r="AI9" s="134">
        <v>0</v>
      </c>
      <c r="AJ9" s="134">
        <v>0</v>
      </c>
      <c r="AK9" s="134">
        <v>0</v>
      </c>
      <c r="AL9" s="134">
        <v>0</v>
      </c>
      <c r="AM9" s="134">
        <v>0</v>
      </c>
      <c r="AN9" s="134">
        <v>0</v>
      </c>
      <c r="AO9" s="134">
        <v>0</v>
      </c>
      <c r="AP9" s="134">
        <v>0</v>
      </c>
      <c r="AQ9" s="134">
        <v>0</v>
      </c>
      <c r="AR9" s="134">
        <v>0</v>
      </c>
      <c r="AS9" s="134">
        <v>0</v>
      </c>
      <c r="AT9" s="134">
        <v>0</v>
      </c>
      <c r="AU9" s="134">
        <v>0</v>
      </c>
      <c r="AV9" s="134">
        <v>0.65355075911120464</v>
      </c>
      <c r="AW9" s="134">
        <v>1.6217743773994191</v>
      </c>
      <c r="AX9" s="134">
        <v>2.5752797853609004</v>
      </c>
      <c r="AY9" s="134">
        <v>4.0695107580942906</v>
      </c>
      <c r="AZ9" s="134">
        <v>7.3852964480226744</v>
      </c>
      <c r="BA9" s="134">
        <v>9.2967079417926204</v>
      </c>
      <c r="BB9" s="134">
        <v>10.80366474213008</v>
      </c>
      <c r="BC9" s="134">
        <v>9.355921533335783</v>
      </c>
      <c r="BD9" s="134">
        <v>0</v>
      </c>
      <c r="BE9" s="134">
        <v>0</v>
      </c>
      <c r="BF9" s="134">
        <v>0</v>
      </c>
      <c r="BG9" s="134">
        <v>0</v>
      </c>
      <c r="BH9" s="134">
        <v>0</v>
      </c>
      <c r="BI9" s="134">
        <v>0</v>
      </c>
      <c r="BJ9" s="134">
        <v>0</v>
      </c>
      <c r="BK9" s="134">
        <v>0</v>
      </c>
      <c r="BL9" s="134">
        <v>0</v>
      </c>
      <c r="BM9" s="134">
        <v>0</v>
      </c>
      <c r="BN9" s="134">
        <v>0</v>
      </c>
      <c r="BO9" s="134">
        <v>0</v>
      </c>
      <c r="BP9" s="134">
        <v>0</v>
      </c>
      <c r="BQ9" s="134">
        <v>0</v>
      </c>
      <c r="BR9" s="134">
        <v>0</v>
      </c>
      <c r="BS9" s="134">
        <v>0</v>
      </c>
      <c r="BT9" s="134">
        <v>0</v>
      </c>
      <c r="BU9" s="134">
        <v>0</v>
      </c>
      <c r="BV9" s="134">
        <v>0</v>
      </c>
      <c r="BW9" s="134">
        <v>0</v>
      </c>
      <c r="BX9" s="134">
        <v>0</v>
      </c>
      <c r="BY9" s="134">
        <v>0</v>
      </c>
      <c r="BZ9" s="135">
        <v>0</v>
      </c>
    </row>
    <row r="10" spans="1:78" x14ac:dyDescent="0.35">
      <c r="A10" s="132"/>
      <c r="B10" s="139" t="s">
        <v>139</v>
      </c>
      <c r="C10" s="222" t="s">
        <v>131</v>
      </c>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v>14.511966970103668</v>
      </c>
      <c r="AI10" s="134">
        <v>16.133326530612248</v>
      </c>
      <c r="AJ10" s="134">
        <v>24.717428571428567</v>
      </c>
      <c r="AK10" s="134">
        <v>38.256555984555987</v>
      </c>
      <c r="AL10" s="134">
        <v>53.688094574692514</v>
      </c>
      <c r="AM10" s="134">
        <v>69.433802484230412</v>
      </c>
      <c r="AN10" s="134">
        <v>70.79400989192159</v>
      </c>
      <c r="AO10" s="134">
        <v>72.922577563434828</v>
      </c>
      <c r="AP10" s="134">
        <v>90.311245126833001</v>
      </c>
      <c r="AQ10" s="134">
        <v>101.14080485724621</v>
      </c>
      <c r="AR10" s="134">
        <v>214.69849528659114</v>
      </c>
      <c r="AS10" s="134">
        <v>246.22674990624449</v>
      </c>
      <c r="AT10" s="134">
        <v>290.78532291356805</v>
      </c>
      <c r="AU10" s="134">
        <v>374.87953670196288</v>
      </c>
      <c r="AV10" s="134">
        <v>515.91282807874779</v>
      </c>
      <c r="AW10" s="134">
        <v>639.46872373484587</v>
      </c>
      <c r="AX10" s="134">
        <v>746.17943712198155</v>
      </c>
      <c r="AY10" s="134">
        <v>868.26822643117271</v>
      </c>
      <c r="AZ10" s="134">
        <v>1014.3606606667142</v>
      </c>
      <c r="BA10" s="134">
        <v>1119.2241017635679</v>
      </c>
      <c r="BB10" s="134">
        <v>1161.318333432162</v>
      </c>
      <c r="BC10" s="134">
        <v>952.99214417084886</v>
      </c>
      <c r="BD10" s="134">
        <v>0.85962981144998363</v>
      </c>
      <c r="BE10" s="134">
        <v>-0.41171855202088775</v>
      </c>
      <c r="BF10" s="134">
        <v>-0.37195512837768846</v>
      </c>
      <c r="BG10" s="134">
        <v>4.2834981501008555E-2</v>
      </c>
      <c r="BH10" s="134">
        <v>-1.4578517270204401E-2</v>
      </c>
      <c r="BI10" s="134">
        <v>0</v>
      </c>
      <c r="BJ10" s="134">
        <v>0</v>
      </c>
      <c r="BK10" s="134">
        <v>0</v>
      </c>
      <c r="BL10" s="134">
        <v>0</v>
      </c>
      <c r="BM10" s="134">
        <v>0</v>
      </c>
      <c r="BN10" s="134">
        <v>0</v>
      </c>
      <c r="BO10" s="134">
        <v>0</v>
      </c>
      <c r="BP10" s="134">
        <v>0</v>
      </c>
      <c r="BQ10" s="134">
        <v>0</v>
      </c>
      <c r="BR10" s="134">
        <v>0</v>
      </c>
      <c r="BS10" s="134">
        <v>0</v>
      </c>
      <c r="BT10" s="134">
        <v>0</v>
      </c>
      <c r="BU10" s="134">
        <v>0</v>
      </c>
      <c r="BV10" s="134">
        <v>0</v>
      </c>
      <c r="BW10" s="134">
        <v>0</v>
      </c>
      <c r="BX10" s="134">
        <v>0</v>
      </c>
      <c r="BY10" s="134">
        <v>0</v>
      </c>
      <c r="BZ10" s="135">
        <v>0</v>
      </c>
    </row>
    <row r="11" spans="1:78" ht="24.75" customHeight="1" x14ac:dyDescent="0.35">
      <c r="A11" s="132"/>
      <c r="B11" s="139" t="s">
        <v>142</v>
      </c>
      <c r="C11" s="222" t="s">
        <v>124</v>
      </c>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v>2</v>
      </c>
      <c r="AI11" s="134">
        <v>2</v>
      </c>
      <c r="AJ11" s="134">
        <v>2</v>
      </c>
      <c r="AK11" s="134">
        <v>2</v>
      </c>
      <c r="AL11" s="134">
        <v>2</v>
      </c>
      <c r="AM11" s="134">
        <v>2</v>
      </c>
      <c r="AN11" s="134">
        <v>2</v>
      </c>
      <c r="AO11" s="134">
        <v>1</v>
      </c>
      <c r="AP11" s="134">
        <v>2</v>
      </c>
      <c r="AQ11" s="134">
        <v>1.4339999999999999</v>
      </c>
      <c r="AR11" s="134">
        <v>1.3520000000000001</v>
      </c>
      <c r="AS11" s="134">
        <v>1.355</v>
      </c>
      <c r="AT11" s="134">
        <v>1.5509999999999999</v>
      </c>
      <c r="AU11" s="134">
        <v>1.4710000000000001</v>
      </c>
      <c r="AV11" s="134">
        <v>2</v>
      </c>
      <c r="AW11" s="134">
        <v>1</v>
      </c>
      <c r="AX11" s="134">
        <v>1</v>
      </c>
      <c r="AY11" s="134">
        <v>1.7210000000000001</v>
      </c>
      <c r="AZ11" s="134">
        <v>1.496</v>
      </c>
      <c r="BA11" s="134">
        <v>1.5720000000000001</v>
      </c>
      <c r="BB11" s="134">
        <v>1.7769999999999999</v>
      </c>
      <c r="BC11" s="134">
        <v>1.359</v>
      </c>
      <c r="BD11" s="134">
        <v>1.452</v>
      </c>
      <c r="BE11" s="134">
        <v>1.6164412184601897</v>
      </c>
      <c r="BF11" s="134">
        <v>1.6007503600000001</v>
      </c>
      <c r="BG11" s="134">
        <v>0</v>
      </c>
      <c r="BH11" s="134">
        <v>0</v>
      </c>
      <c r="BI11" s="134">
        <v>0</v>
      </c>
      <c r="BJ11" s="134">
        <v>0</v>
      </c>
      <c r="BK11" s="134">
        <v>0</v>
      </c>
      <c r="BL11" s="134">
        <v>0</v>
      </c>
      <c r="BM11" s="134">
        <v>0</v>
      </c>
      <c r="BN11" s="134">
        <v>0</v>
      </c>
      <c r="BO11" s="134">
        <v>0</v>
      </c>
      <c r="BP11" s="134">
        <v>0</v>
      </c>
      <c r="BQ11" s="134">
        <v>0</v>
      </c>
      <c r="BR11" s="134">
        <v>0</v>
      </c>
      <c r="BS11" s="134">
        <v>0</v>
      </c>
      <c r="BT11" s="134">
        <v>0</v>
      </c>
      <c r="BU11" s="134">
        <v>0</v>
      </c>
      <c r="BV11" s="134">
        <v>0</v>
      </c>
      <c r="BW11" s="134">
        <v>0</v>
      </c>
      <c r="BX11" s="134">
        <v>0</v>
      </c>
      <c r="BY11" s="134">
        <v>0</v>
      </c>
      <c r="BZ11" s="135">
        <v>0</v>
      </c>
    </row>
    <row r="12" spans="1:78" x14ac:dyDescent="0.35">
      <c r="A12" s="132"/>
      <c r="B12" s="51" t="s">
        <v>240</v>
      </c>
      <c r="C12" s="222" t="s">
        <v>131</v>
      </c>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v>287.50626379634298</v>
      </c>
      <c r="AI12" s="134">
        <v>302.08045600000003</v>
      </c>
      <c r="AJ12" s="134">
        <v>395.88564615384615</v>
      </c>
      <c r="AK12" s="134">
        <v>564.3645305</v>
      </c>
      <c r="AL12" s="134">
        <v>755.4666057500001</v>
      </c>
      <c r="AM12" s="134">
        <v>882.96256549999987</v>
      </c>
      <c r="AN12" s="134">
        <v>1020.7705977499999</v>
      </c>
      <c r="AO12" s="134">
        <v>1172.1197127142857</v>
      </c>
      <c r="AP12" s="134">
        <v>1245.5755610666668</v>
      </c>
      <c r="AQ12" s="134">
        <v>1291.2906329999998</v>
      </c>
      <c r="AR12" s="134">
        <v>1322.3629533333335</v>
      </c>
      <c r="AS12" s="134">
        <v>1417.252283333333</v>
      </c>
      <c r="AT12" s="134">
        <v>1601.3146243333333</v>
      </c>
      <c r="AU12" s="134">
        <v>2084.0561549999998</v>
      </c>
      <c r="AV12" s="134">
        <v>2588.9620103333332</v>
      </c>
      <c r="AW12" s="134">
        <v>2871.8776219999995</v>
      </c>
      <c r="AX12" s="134">
        <v>2785.9169999999999</v>
      </c>
      <c r="AY12" s="134">
        <v>2744.35</v>
      </c>
      <c r="AZ12" s="134">
        <v>2438.2424801734269</v>
      </c>
      <c r="BA12" s="134">
        <v>2154.4810000000002</v>
      </c>
      <c r="BB12" s="134">
        <v>2160.527</v>
      </c>
      <c r="BC12" s="134">
        <v>2384.0059999999999</v>
      </c>
      <c r="BD12" s="134">
        <v>2944.4639999999999</v>
      </c>
      <c r="BE12" s="134">
        <v>3325.067</v>
      </c>
      <c r="BF12" s="134">
        <v>3655.0069999999996</v>
      </c>
      <c r="BG12" s="134">
        <v>3752.7889999999998</v>
      </c>
      <c r="BH12" s="134">
        <v>3278</v>
      </c>
      <c r="BI12" s="134">
        <v>2526</v>
      </c>
      <c r="BJ12" s="134">
        <v>2050</v>
      </c>
      <c r="BK12" s="134">
        <v>1737.5119804834528</v>
      </c>
      <c r="BL12" s="134">
        <v>1455.6900798477316</v>
      </c>
      <c r="BM12" s="134">
        <v>876.97242974579706</v>
      </c>
      <c r="BN12" s="134">
        <v>633.219714059539</v>
      </c>
      <c r="BO12" s="134">
        <v>451.05771460709826</v>
      </c>
      <c r="BP12" s="134">
        <v>292.27523465753882</v>
      </c>
      <c r="BQ12" s="134">
        <v>172.17469324246855</v>
      </c>
      <c r="BR12" s="134">
        <v>119.49141678258313</v>
      </c>
      <c r="BS12" s="134">
        <v>80.22480311229458</v>
      </c>
      <c r="BT12" s="134">
        <v>59.174369123155131</v>
      </c>
      <c r="BU12" s="134">
        <v>42.607802019297836</v>
      </c>
      <c r="BV12" s="134">
        <v>32.681386523429374</v>
      </c>
      <c r="BW12" s="134">
        <v>25.502906301287172</v>
      </c>
      <c r="BX12" s="134">
        <v>19.906815776762869</v>
      </c>
      <c r="BY12" s="134">
        <v>16.077206537917384</v>
      </c>
      <c r="BZ12" s="135">
        <v>12.808500506505023</v>
      </c>
    </row>
    <row r="13" spans="1:78" x14ac:dyDescent="0.35">
      <c r="A13" s="132"/>
      <c r="B13" s="51" t="s">
        <v>241</v>
      </c>
      <c r="C13" s="222" t="s">
        <v>131</v>
      </c>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v>0</v>
      </c>
      <c r="AI13" s="134">
        <v>0</v>
      </c>
      <c r="AJ13" s="134">
        <v>0</v>
      </c>
      <c r="AK13" s="134">
        <v>0</v>
      </c>
      <c r="AL13" s="134">
        <v>0</v>
      </c>
      <c r="AM13" s="134">
        <v>0</v>
      </c>
      <c r="AN13" s="134">
        <v>0</v>
      </c>
      <c r="AO13" s="134">
        <v>0</v>
      </c>
      <c r="AP13" s="134">
        <v>0</v>
      </c>
      <c r="AQ13" s="134">
        <v>0</v>
      </c>
      <c r="AR13" s="134">
        <v>0</v>
      </c>
      <c r="AS13" s="134">
        <v>0</v>
      </c>
      <c r="AT13" s="134">
        <v>0</v>
      </c>
      <c r="AU13" s="134">
        <v>0</v>
      </c>
      <c r="AV13" s="134">
        <v>0</v>
      </c>
      <c r="AW13" s="134">
        <v>0</v>
      </c>
      <c r="AX13" s="134">
        <v>0</v>
      </c>
      <c r="AY13" s="134">
        <v>0</v>
      </c>
      <c r="AZ13" s="134">
        <v>214.28451982657336</v>
      </c>
      <c r="BA13" s="134">
        <v>330</v>
      </c>
      <c r="BB13" s="134">
        <v>305</v>
      </c>
      <c r="BC13" s="134">
        <v>285</v>
      </c>
      <c r="BD13" s="134">
        <v>305</v>
      </c>
      <c r="BE13" s="134">
        <v>284</v>
      </c>
      <c r="BF13" s="134">
        <v>289.81299999999999</v>
      </c>
      <c r="BG13" s="134">
        <v>255.8872903330878</v>
      </c>
      <c r="BH13" s="134">
        <v>142.881</v>
      </c>
      <c r="BI13" s="134">
        <v>24.123565300067376</v>
      </c>
      <c r="BJ13" s="134">
        <v>12.22461096189574</v>
      </c>
      <c r="BK13" s="134">
        <v>0</v>
      </c>
      <c r="BL13" s="134">
        <v>0</v>
      </c>
      <c r="BM13" s="134">
        <v>0</v>
      </c>
      <c r="BN13" s="134">
        <v>0</v>
      </c>
      <c r="BO13" s="134">
        <v>0</v>
      </c>
      <c r="BP13" s="134">
        <v>0</v>
      </c>
      <c r="BQ13" s="134">
        <v>0</v>
      </c>
      <c r="BR13" s="134">
        <v>0</v>
      </c>
      <c r="BS13" s="134">
        <v>0</v>
      </c>
      <c r="BT13" s="134">
        <v>0</v>
      </c>
      <c r="BU13" s="134">
        <v>0</v>
      </c>
      <c r="BV13" s="134">
        <v>0</v>
      </c>
      <c r="BW13" s="134">
        <v>0</v>
      </c>
      <c r="BX13" s="134">
        <v>0</v>
      </c>
      <c r="BY13" s="134">
        <v>0</v>
      </c>
      <c r="BZ13" s="135">
        <v>0</v>
      </c>
    </row>
    <row r="14" spans="1:78" x14ac:dyDescent="0.35">
      <c r="A14" s="132"/>
      <c r="B14" s="51" t="s">
        <v>242</v>
      </c>
      <c r="C14" s="222" t="s">
        <v>121</v>
      </c>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v>9.1014969282685811</v>
      </c>
      <c r="AI14" s="134">
        <v>11.640236243555856</v>
      </c>
      <c r="AJ14" s="134">
        <v>13.630234353478913</v>
      </c>
      <c r="AK14" s="134">
        <v>15.590189419879557</v>
      </c>
      <c r="AL14" s="134">
        <v>17.539349755901764</v>
      </c>
      <c r="AM14" s="134">
        <v>18.772171160752329</v>
      </c>
      <c r="AN14" s="134">
        <v>18.932891833284359</v>
      </c>
      <c r="AO14" s="134">
        <v>19.456935976129234</v>
      </c>
      <c r="AP14" s="134">
        <v>20.544119957107366</v>
      </c>
      <c r="AQ14" s="134">
        <v>21.373524682261195</v>
      </c>
      <c r="AR14" s="134">
        <v>22.393906028598739</v>
      </c>
      <c r="AS14" s="134">
        <v>23.906947632296195</v>
      </c>
      <c r="AT14" s="134">
        <v>26.429268414933048</v>
      </c>
      <c r="AU14" s="134">
        <v>30.590785383135724</v>
      </c>
      <c r="AV14" s="134">
        <v>1.9676571350371104</v>
      </c>
      <c r="AW14" s="134">
        <v>0</v>
      </c>
      <c r="AX14" s="134">
        <v>0</v>
      </c>
      <c r="AY14" s="134">
        <v>0</v>
      </c>
      <c r="AZ14" s="134">
        <v>0</v>
      </c>
      <c r="BA14" s="134">
        <v>0</v>
      </c>
      <c r="BB14" s="134">
        <v>0</v>
      </c>
      <c r="BC14" s="134">
        <v>0</v>
      </c>
      <c r="BD14" s="134">
        <v>0</v>
      </c>
      <c r="BE14" s="134">
        <v>0</v>
      </c>
      <c r="BF14" s="134">
        <v>0</v>
      </c>
      <c r="BG14" s="134">
        <v>0</v>
      </c>
      <c r="BH14" s="134">
        <v>0</v>
      </c>
      <c r="BI14" s="134">
        <v>0</v>
      </c>
      <c r="BJ14" s="134">
        <v>0</v>
      </c>
      <c r="BK14" s="134">
        <v>0</v>
      </c>
      <c r="BL14" s="134">
        <v>0</v>
      </c>
      <c r="BM14" s="134">
        <v>0</v>
      </c>
      <c r="BN14" s="134">
        <v>0</v>
      </c>
      <c r="BO14" s="134">
        <v>0</v>
      </c>
      <c r="BP14" s="134">
        <v>0</v>
      </c>
      <c r="BQ14" s="134">
        <v>0</v>
      </c>
      <c r="BR14" s="134">
        <v>0</v>
      </c>
      <c r="BS14" s="134">
        <v>0</v>
      </c>
      <c r="BT14" s="134">
        <v>0</v>
      </c>
      <c r="BU14" s="134">
        <v>0</v>
      </c>
      <c r="BV14" s="134">
        <v>0</v>
      </c>
      <c r="BW14" s="134">
        <v>0</v>
      </c>
      <c r="BX14" s="134">
        <v>0</v>
      </c>
      <c r="BY14" s="134">
        <v>0</v>
      </c>
      <c r="BZ14" s="135">
        <v>0</v>
      </c>
    </row>
    <row r="15" spans="1:78" x14ac:dyDescent="0.35">
      <c r="A15" s="132"/>
      <c r="B15" s="51" t="s">
        <v>181</v>
      </c>
      <c r="C15" s="222" t="s">
        <v>121</v>
      </c>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v>0</v>
      </c>
      <c r="AI15" s="134">
        <v>0</v>
      </c>
      <c r="AJ15" s="134">
        <v>0</v>
      </c>
      <c r="AK15" s="134">
        <v>0</v>
      </c>
      <c r="AL15" s="134">
        <v>0</v>
      </c>
      <c r="AM15" s="134">
        <v>0</v>
      </c>
      <c r="AN15" s="134">
        <v>0</v>
      </c>
      <c r="AO15" s="134">
        <v>0</v>
      </c>
      <c r="AP15" s="134">
        <v>0</v>
      </c>
      <c r="AQ15" s="134">
        <v>0</v>
      </c>
      <c r="AR15" s="134">
        <v>0</v>
      </c>
      <c r="AS15" s="134">
        <v>0</v>
      </c>
      <c r="AT15" s="134">
        <v>0</v>
      </c>
      <c r="AU15" s="134">
        <v>0</v>
      </c>
      <c r="AV15" s="134">
        <v>0</v>
      </c>
      <c r="AW15" s="134">
        <v>2.5999999999999999E-2</v>
      </c>
      <c r="AX15" s="134">
        <v>1.7000000000000001E-2</v>
      </c>
      <c r="AY15" s="134">
        <v>0</v>
      </c>
      <c r="AZ15" s="134">
        <v>8.9999999999999993E-3</v>
      </c>
      <c r="BA15" s="134">
        <v>1.2E-2</v>
      </c>
      <c r="BB15" s="134">
        <v>0</v>
      </c>
      <c r="BC15" s="134">
        <v>0.06</v>
      </c>
      <c r="BD15" s="134">
        <v>60.734000000000002</v>
      </c>
      <c r="BE15" s="134">
        <v>6.5244999999999997</v>
      </c>
      <c r="BF15" s="134">
        <v>0.56799999999999995</v>
      </c>
      <c r="BG15" s="134">
        <v>0.47799999999999998</v>
      </c>
      <c r="BH15" s="134">
        <v>0.42899999999999999</v>
      </c>
      <c r="BI15" s="134">
        <v>0.5</v>
      </c>
      <c r="BJ15" s="134">
        <v>0.38900000000000001</v>
      </c>
      <c r="BK15" s="134">
        <v>0.2</v>
      </c>
      <c r="BL15" s="134">
        <v>0</v>
      </c>
      <c r="BM15" s="134">
        <v>0.29149999999999998</v>
      </c>
      <c r="BN15" s="134">
        <v>9.1499999999999998E-2</v>
      </c>
      <c r="BO15" s="134">
        <v>0</v>
      </c>
      <c r="BP15" s="134">
        <v>0</v>
      </c>
      <c r="BQ15" s="134">
        <v>2.1110000000001961E-4</v>
      </c>
      <c r="BR15" s="134">
        <v>9.9999999999999978E-2</v>
      </c>
      <c r="BS15" s="134">
        <v>0.38</v>
      </c>
      <c r="BT15" s="134">
        <v>0.72</v>
      </c>
      <c r="BU15" s="134">
        <v>0.72</v>
      </c>
      <c r="BV15" s="134">
        <v>0.72</v>
      </c>
      <c r="BW15" s="134">
        <v>0.72</v>
      </c>
      <c r="BX15" s="134">
        <v>0.72</v>
      </c>
      <c r="BY15" s="134">
        <v>0.72</v>
      </c>
      <c r="BZ15" s="135">
        <v>0.72</v>
      </c>
    </row>
    <row r="16" spans="1:78" ht="24.75" customHeight="1" x14ac:dyDescent="0.35">
      <c r="A16" s="132"/>
      <c r="B16" s="57" t="s">
        <v>243</v>
      </c>
      <c r="C16" s="222"/>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f t="shared" ref="AH16:BU16" si="0">SUM(AH6:AH15)</f>
        <v>2140.2302398240954</v>
      </c>
      <c r="AI16" s="47">
        <f t="shared" si="0"/>
        <v>3195.4036116683205</v>
      </c>
      <c r="AJ16" s="47">
        <f t="shared" si="0"/>
        <v>3481.6023161308885</v>
      </c>
      <c r="AK16" s="47">
        <f t="shared" si="0"/>
        <v>4114.9635010235579</v>
      </c>
      <c r="AL16" s="47">
        <f t="shared" si="0"/>
        <v>4634.0142418760124</v>
      </c>
      <c r="AM16" s="47">
        <f t="shared" si="0"/>
        <v>5128.0436409009999</v>
      </c>
      <c r="AN16" s="47">
        <f t="shared" si="0"/>
        <v>5573.5994938701278</v>
      </c>
      <c r="AO16" s="47">
        <f t="shared" si="0"/>
        <v>5941.7182276070989</v>
      </c>
      <c r="AP16" s="47">
        <f t="shared" si="0"/>
        <v>6099.8808325284717</v>
      </c>
      <c r="AQ16" s="47">
        <f t="shared" si="0"/>
        <v>6265.4553240804171</v>
      </c>
      <c r="AR16" s="47">
        <f t="shared" si="0"/>
        <v>6351.8234230750713</v>
      </c>
      <c r="AS16" s="47">
        <f t="shared" si="0"/>
        <v>6531.730790354577</v>
      </c>
      <c r="AT16" s="47">
        <f t="shared" si="0"/>
        <v>6864.5773705436104</v>
      </c>
      <c r="AU16" s="47">
        <f t="shared" si="0"/>
        <v>8081.0507873405804</v>
      </c>
      <c r="AV16" s="47">
        <f t="shared" si="0"/>
        <v>9294.1511629693741</v>
      </c>
      <c r="AW16" s="47">
        <f t="shared" si="0"/>
        <v>10170.602145994048</v>
      </c>
      <c r="AX16" s="47">
        <f t="shared" si="0"/>
        <v>10304.518169157031</v>
      </c>
      <c r="AY16" s="47">
        <f t="shared" si="0"/>
        <v>10698.02534231452</v>
      </c>
      <c r="AZ16" s="47">
        <f t="shared" si="0"/>
        <v>11060.411199032971</v>
      </c>
      <c r="BA16" s="47">
        <f t="shared" si="0"/>
        <v>11191.470568894629</v>
      </c>
      <c r="BB16" s="47">
        <f t="shared" si="0"/>
        <v>11462.957930880082</v>
      </c>
      <c r="BC16" s="47">
        <f t="shared" si="0"/>
        <v>12482.486571392403</v>
      </c>
      <c r="BD16" s="47">
        <f t="shared" si="0"/>
        <v>12579.086615294387</v>
      </c>
      <c r="BE16" s="47">
        <f t="shared" si="0"/>
        <v>13085.63595263895</v>
      </c>
      <c r="BF16" s="47">
        <f t="shared" si="0"/>
        <v>13653.943174531621</v>
      </c>
      <c r="BG16" s="47">
        <f t="shared" si="0"/>
        <v>4802.7443435502455</v>
      </c>
      <c r="BH16" s="47">
        <f t="shared" si="0"/>
        <v>4263.4254214827297</v>
      </c>
      <c r="BI16" s="47">
        <f t="shared" si="0"/>
        <v>3474.3883622779058</v>
      </c>
      <c r="BJ16" s="47">
        <f t="shared" si="0"/>
        <v>3035.3044847562924</v>
      </c>
      <c r="BK16" s="47">
        <f t="shared" si="0"/>
        <v>2777.5366963541719</v>
      </c>
      <c r="BL16" s="47">
        <f t="shared" si="0"/>
        <v>2561.6293883814528</v>
      </c>
      <c r="BM16" s="47">
        <f t="shared" si="0"/>
        <v>2069.3648479653116</v>
      </c>
      <c r="BN16" s="47">
        <f t="shared" si="0"/>
        <v>1853.5156563857013</v>
      </c>
      <c r="BO16" s="47">
        <f t="shared" si="0"/>
        <v>1765.7742885330194</v>
      </c>
      <c r="BP16" s="47">
        <f t="shared" si="0"/>
        <v>1682.9105468621642</v>
      </c>
      <c r="BQ16" s="47">
        <f t="shared" si="0"/>
        <v>1635.5663497088376</v>
      </c>
      <c r="BR16" s="47">
        <f t="shared" si="0"/>
        <v>1836.8957664640081</v>
      </c>
      <c r="BS16" s="47">
        <f t="shared" si="0"/>
        <v>1915.3138924102122</v>
      </c>
      <c r="BT16" s="47">
        <f t="shared" si="0"/>
        <v>1956.8663700215895</v>
      </c>
      <c r="BU16" s="47">
        <f t="shared" si="0"/>
        <v>2015.8796531408948</v>
      </c>
      <c r="BV16" s="47">
        <f>SUM(BV6:BV15)</f>
        <v>2152.5074338919162</v>
      </c>
      <c r="BW16" s="47">
        <f>SUM(BW6:BW15)</f>
        <v>2297.6686892865687</v>
      </c>
      <c r="BX16" s="47">
        <f>SUM(BX6:BX15)</f>
        <v>2445.801333511014</v>
      </c>
      <c r="BY16" s="47">
        <f>SUM(BY6:BY15)</f>
        <v>2632.0628870222617</v>
      </c>
      <c r="BZ16" s="48">
        <f>SUM(BZ6:BZ15)</f>
        <v>2901.1904471883349</v>
      </c>
    </row>
    <row r="17" spans="1:78" x14ac:dyDescent="0.35">
      <c r="A17" s="132"/>
      <c r="B17" s="223" t="s">
        <v>244</v>
      </c>
      <c r="C17" s="222"/>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f>AH16-SUM(AH9:AH13,AH7)</f>
        <v>38.212009057648629</v>
      </c>
      <c r="AI17" s="47">
        <f t="shared" ref="AI17:BW17" si="1">AI16-SUM(AI9:AI13,AI7)</f>
        <v>45.18982913770833</v>
      </c>
      <c r="AJ17" s="47">
        <f t="shared" si="1"/>
        <v>53.999241405613702</v>
      </c>
      <c r="AK17" s="47">
        <f t="shared" si="1"/>
        <v>62.342414539001766</v>
      </c>
      <c r="AL17" s="47">
        <f t="shared" si="1"/>
        <v>71.859541551320035</v>
      </c>
      <c r="AM17" s="47">
        <f t="shared" si="1"/>
        <v>78.647272916769907</v>
      </c>
      <c r="AN17" s="47">
        <f t="shared" si="1"/>
        <v>84.034886228206233</v>
      </c>
      <c r="AO17" s="47">
        <f t="shared" si="1"/>
        <v>93.67593732937803</v>
      </c>
      <c r="AP17" s="47">
        <f t="shared" si="1"/>
        <v>100.99402633497175</v>
      </c>
      <c r="AQ17" s="47">
        <f t="shared" si="1"/>
        <v>111.38888622317154</v>
      </c>
      <c r="AR17" s="47">
        <f t="shared" si="1"/>
        <v>119.7409744551469</v>
      </c>
      <c r="AS17" s="47">
        <f t="shared" si="1"/>
        <v>130.07975711499967</v>
      </c>
      <c r="AT17" s="47">
        <f t="shared" si="1"/>
        <v>151.29442329670837</v>
      </c>
      <c r="AU17" s="47">
        <f t="shared" si="1"/>
        <v>183.10452084153349</v>
      </c>
      <c r="AV17" s="47">
        <f t="shared" si="1"/>
        <v>233.44177379818211</v>
      </c>
      <c r="AW17" s="47">
        <f t="shared" si="1"/>
        <v>325.23502588180236</v>
      </c>
      <c r="AX17" s="47">
        <f t="shared" si="1"/>
        <v>365.15245224968749</v>
      </c>
      <c r="AY17" s="47">
        <f t="shared" si="1"/>
        <v>437.39160512525268</v>
      </c>
      <c r="AZ17" s="47">
        <f t="shared" si="1"/>
        <v>443.2712419182335</v>
      </c>
      <c r="BA17" s="47">
        <f t="shared" si="1"/>
        <v>488.62375918926773</v>
      </c>
      <c r="BB17" s="47">
        <f t="shared" si="1"/>
        <v>528.58293270579088</v>
      </c>
      <c r="BC17" s="47">
        <f t="shared" si="1"/>
        <v>566.42950568822016</v>
      </c>
      <c r="BD17" s="47">
        <f t="shared" si="1"/>
        <v>667.76598548293805</v>
      </c>
      <c r="BE17" s="47">
        <f t="shared" si="1"/>
        <v>680.14794552251078</v>
      </c>
      <c r="BF17" s="47">
        <f t="shared" si="1"/>
        <v>762.79799999999886</v>
      </c>
      <c r="BG17" s="47">
        <f t="shared" si="1"/>
        <v>794.02521823565667</v>
      </c>
      <c r="BH17" s="47">
        <f t="shared" si="1"/>
        <v>842.5590000000002</v>
      </c>
      <c r="BI17" s="47">
        <f t="shared" si="1"/>
        <v>924.26479697783861</v>
      </c>
      <c r="BJ17" s="47">
        <f t="shared" si="1"/>
        <v>973.07987379439646</v>
      </c>
      <c r="BK17" s="47">
        <f t="shared" si="1"/>
        <v>1040.0247158707191</v>
      </c>
      <c r="BL17" s="47">
        <f t="shared" si="1"/>
        <v>1105.9393085337213</v>
      </c>
      <c r="BM17" s="47">
        <f t="shared" si="1"/>
        <v>1192.3924182195146</v>
      </c>
      <c r="BN17" s="47">
        <f t="shared" si="1"/>
        <v>1220.2959423261623</v>
      </c>
      <c r="BO17" s="47">
        <f t="shared" si="1"/>
        <v>1314.7165739259212</v>
      </c>
      <c r="BP17" s="47">
        <f t="shared" si="1"/>
        <v>1390.6353122046253</v>
      </c>
      <c r="BQ17" s="47">
        <f t="shared" si="1"/>
        <v>1463.3916564663691</v>
      </c>
      <c r="BR17" s="47">
        <f t="shared" si="1"/>
        <v>1717.4043496814249</v>
      </c>
      <c r="BS17" s="47">
        <f t="shared" si="1"/>
        <v>1835.0890892979178</v>
      </c>
      <c r="BT17" s="47">
        <f t="shared" si="1"/>
        <v>1897.6920008984343</v>
      </c>
      <c r="BU17" s="47">
        <f t="shared" si="1"/>
        <v>1973.2718511215969</v>
      </c>
      <c r="BV17" s="47">
        <f t="shared" si="1"/>
        <v>2119.8260473684868</v>
      </c>
      <c r="BW17" s="47">
        <f t="shared" si="1"/>
        <v>2272.1657829852816</v>
      </c>
      <c r="BX17" s="47">
        <f>BX16-SUM(BX9:BX13,BX7)</f>
        <v>2425.8945177342512</v>
      </c>
      <c r="BY17" s="47">
        <f>BY16-SUM(BY9:BY13,BY7)</f>
        <v>2615.9856804843444</v>
      </c>
      <c r="BZ17" s="48">
        <f>BZ16-SUM(BZ9:BZ13,BZ7)</f>
        <v>2888.38194668183</v>
      </c>
    </row>
    <row r="18" spans="1:78" ht="12.75" customHeight="1" x14ac:dyDescent="0.35">
      <c r="A18" s="132"/>
      <c r="B18" s="223"/>
      <c r="C18" s="222"/>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8"/>
    </row>
    <row r="19" spans="1:78" ht="27" customHeight="1" x14ac:dyDescent="0.35">
      <c r="A19" s="132"/>
      <c r="B19" s="57" t="s">
        <v>245</v>
      </c>
      <c r="C19" s="222"/>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5"/>
    </row>
    <row r="20" spans="1:78" x14ac:dyDescent="0.35">
      <c r="A20" s="132"/>
      <c r="B20" s="139" t="s">
        <v>120</v>
      </c>
      <c r="C20" s="222" t="s">
        <v>121</v>
      </c>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v>4.7691617500000003</v>
      </c>
      <c r="BR20" s="134">
        <v>6.040064700000003</v>
      </c>
      <c r="BS20" s="134">
        <v>6.9357352999999913</v>
      </c>
      <c r="BT20" s="134">
        <v>7.3484010500000174</v>
      </c>
      <c r="BU20" s="134">
        <v>8.1204012947232584</v>
      </c>
      <c r="BV20" s="134">
        <v>8.8763419497478413</v>
      </c>
      <c r="BW20" s="134">
        <v>9.5705241295588621</v>
      </c>
      <c r="BX20" s="134">
        <v>10.29534198951689</v>
      </c>
      <c r="BY20" s="134">
        <v>11.06189628120114</v>
      </c>
      <c r="BZ20" s="135">
        <v>11.850982034953395</v>
      </c>
    </row>
    <row r="21" spans="1:78" x14ac:dyDescent="0.35">
      <c r="A21" s="132"/>
      <c r="B21" s="51" t="s">
        <v>122</v>
      </c>
      <c r="C21" s="222" t="s">
        <v>121</v>
      </c>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v>47.094339622641513</v>
      </c>
      <c r="AI21" s="134">
        <v>56.833456698741671</v>
      </c>
      <c r="AJ21" s="134">
        <v>70.134664795816093</v>
      </c>
      <c r="AK21" s="134">
        <v>89.996179088375442</v>
      </c>
      <c r="AL21" s="134">
        <v>107.5668620138519</v>
      </c>
      <c r="AM21" s="134">
        <v>131.12117688103268</v>
      </c>
      <c r="AN21" s="134">
        <v>148.84093337854017</v>
      </c>
      <c r="AO21" s="134">
        <v>171.82790159378595</v>
      </c>
      <c r="AP21" s="134">
        <v>194.35447124132716</v>
      </c>
      <c r="AQ21" s="134">
        <v>218.41677683791443</v>
      </c>
      <c r="AR21" s="134">
        <v>236.30305082986754</v>
      </c>
      <c r="AS21" s="134">
        <v>267.54749990048106</v>
      </c>
      <c r="AT21" s="134">
        <v>311.34100986175179</v>
      </c>
      <c r="AU21" s="134">
        <v>365.16189983173882</v>
      </c>
      <c r="AV21" s="134">
        <v>0</v>
      </c>
      <c r="AW21" s="134">
        <v>0</v>
      </c>
      <c r="AX21" s="134">
        <v>0</v>
      </c>
      <c r="AY21" s="134">
        <v>0</v>
      </c>
      <c r="AZ21" s="134">
        <v>0</v>
      </c>
      <c r="BA21" s="134">
        <v>0</v>
      </c>
      <c r="BB21" s="134">
        <v>0</v>
      </c>
      <c r="BC21" s="134">
        <v>0</v>
      </c>
      <c r="BD21" s="134">
        <v>0</v>
      </c>
      <c r="BE21" s="134">
        <v>0</v>
      </c>
      <c r="BF21" s="134">
        <v>0</v>
      </c>
      <c r="BG21" s="134">
        <v>0</v>
      </c>
      <c r="BH21" s="134">
        <v>0</v>
      </c>
      <c r="BI21" s="134">
        <v>0</v>
      </c>
      <c r="BJ21" s="134">
        <v>0</v>
      </c>
      <c r="BK21" s="134">
        <v>0</v>
      </c>
      <c r="BL21" s="134">
        <v>0</v>
      </c>
      <c r="BM21" s="134">
        <v>0</v>
      </c>
      <c r="BN21" s="134">
        <v>0</v>
      </c>
      <c r="BO21" s="134">
        <v>0</v>
      </c>
      <c r="BP21" s="134">
        <v>0</v>
      </c>
      <c r="BQ21" s="134">
        <v>0</v>
      </c>
      <c r="BR21" s="134">
        <v>0</v>
      </c>
      <c r="BS21" s="134">
        <v>0</v>
      </c>
      <c r="BT21" s="134">
        <v>0</v>
      </c>
      <c r="BU21" s="134">
        <v>0</v>
      </c>
      <c r="BV21" s="134">
        <v>0</v>
      </c>
      <c r="BW21" s="134">
        <v>0</v>
      </c>
      <c r="BX21" s="134">
        <v>0</v>
      </c>
      <c r="BY21" s="134">
        <v>0</v>
      </c>
      <c r="BZ21" s="135">
        <v>0</v>
      </c>
    </row>
    <row r="22" spans="1:78" x14ac:dyDescent="0.35">
      <c r="A22" s="132"/>
      <c r="B22" s="51" t="s">
        <v>123</v>
      </c>
      <c r="C22" s="222"/>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f>SUM(AH23:AH25)</f>
        <v>433.19637841651365</v>
      </c>
      <c r="AI22" s="134">
        <f t="shared" ref="AI22:BZ22" si="2">SUM(AI23:AI25)</f>
        <v>491.69011230548637</v>
      </c>
      <c r="AJ22" s="134">
        <f t="shared" si="2"/>
        <v>556.78557678919367</v>
      </c>
      <c r="AK22" s="134">
        <f t="shared" si="2"/>
        <v>602.69066695632307</v>
      </c>
      <c r="AL22" s="134">
        <f t="shared" si="2"/>
        <v>638.92866433160452</v>
      </c>
      <c r="AM22" s="134">
        <f t="shared" si="2"/>
        <v>676.46664247621209</v>
      </c>
      <c r="AN22" s="134">
        <f t="shared" si="2"/>
        <v>690.46052004690171</v>
      </c>
      <c r="AO22" s="134">
        <f t="shared" si="2"/>
        <v>700.08555842769397</v>
      </c>
      <c r="AP22" s="134">
        <f t="shared" si="2"/>
        <v>724.45946224287422</v>
      </c>
      <c r="AQ22" s="134">
        <f t="shared" si="2"/>
        <v>734.90769715392037</v>
      </c>
      <c r="AR22" s="134">
        <f t="shared" si="2"/>
        <v>742.36020250581066</v>
      </c>
      <c r="AS22" s="134">
        <f t="shared" si="2"/>
        <v>730.13111097207798</v>
      </c>
      <c r="AT22" s="134">
        <f t="shared" si="2"/>
        <v>775.26191022330795</v>
      </c>
      <c r="AU22" s="134">
        <f t="shared" si="2"/>
        <v>863.60627344005002</v>
      </c>
      <c r="AV22" s="134">
        <f t="shared" si="2"/>
        <v>852.2527553950282</v>
      </c>
      <c r="AW22" s="134">
        <f t="shared" si="2"/>
        <v>873.20359314762982</v>
      </c>
      <c r="AX22" s="134">
        <f t="shared" si="2"/>
        <v>859.06318218085562</v>
      </c>
      <c r="AY22" s="134">
        <f t="shared" si="2"/>
        <v>851.731324624629</v>
      </c>
      <c r="AZ22" s="134">
        <f t="shared" si="2"/>
        <v>829.88126142015744</v>
      </c>
      <c r="BA22" s="134">
        <f t="shared" si="2"/>
        <v>847.58109511712473</v>
      </c>
      <c r="BB22" s="134">
        <f t="shared" si="2"/>
        <v>839.89658660323107</v>
      </c>
      <c r="BC22" s="134">
        <f t="shared" si="2"/>
        <v>872.56183395470418</v>
      </c>
      <c r="BD22" s="134">
        <f t="shared" si="2"/>
        <v>865.87408814187211</v>
      </c>
      <c r="BE22" s="134">
        <f t="shared" si="2"/>
        <v>975.0571849050001</v>
      </c>
      <c r="BF22" s="134">
        <f t="shared" si="2"/>
        <v>958.2172410367499</v>
      </c>
      <c r="BG22" s="134">
        <f t="shared" si="2"/>
        <v>884.55214787227749</v>
      </c>
      <c r="BH22" s="134">
        <f t="shared" si="2"/>
        <v>804.2732521245</v>
      </c>
      <c r="BI22" s="134">
        <f t="shared" si="2"/>
        <v>764.43906345325001</v>
      </c>
      <c r="BJ22" s="134">
        <f t="shared" si="2"/>
        <v>698.14931705625008</v>
      </c>
      <c r="BK22" s="134">
        <f t="shared" si="2"/>
        <v>657.23492130667955</v>
      </c>
      <c r="BL22" s="134">
        <f t="shared" si="2"/>
        <v>609.35377852930276</v>
      </c>
      <c r="BM22" s="134">
        <f t="shared" si="2"/>
        <v>598.15693215526335</v>
      </c>
      <c r="BN22" s="134">
        <f t="shared" si="2"/>
        <v>563.29060795511202</v>
      </c>
      <c r="BO22" s="134">
        <f t="shared" si="2"/>
        <v>556.61229230695847</v>
      </c>
      <c r="BP22" s="134">
        <f t="shared" si="2"/>
        <v>564.26172678124692</v>
      </c>
      <c r="BQ22" s="134">
        <f t="shared" si="2"/>
        <v>563.72247188354766</v>
      </c>
      <c r="BR22" s="134">
        <f t="shared" si="2"/>
        <v>558.3774162769223</v>
      </c>
      <c r="BS22" s="134">
        <f t="shared" si="2"/>
        <v>562.103048365684</v>
      </c>
      <c r="BT22" s="134">
        <f t="shared" si="2"/>
        <v>552.47871435148681</v>
      </c>
      <c r="BU22" s="134">
        <f t="shared" si="2"/>
        <v>508.27521665404259</v>
      </c>
      <c r="BV22" s="134">
        <f t="shared" si="2"/>
        <v>494.80000535393299</v>
      </c>
      <c r="BW22" s="134">
        <f t="shared" si="2"/>
        <v>467.68293679423982</v>
      </c>
      <c r="BX22" s="134">
        <f t="shared" si="2"/>
        <v>433.18330510506706</v>
      </c>
      <c r="BY22" s="134">
        <f t="shared" si="2"/>
        <v>401.38545979885453</v>
      </c>
      <c r="BZ22" s="135">
        <f t="shared" si="2"/>
        <v>373.03123062273761</v>
      </c>
    </row>
    <row r="23" spans="1:78" x14ac:dyDescent="0.35">
      <c r="A23" s="132"/>
      <c r="B23" s="61" t="s">
        <v>246</v>
      </c>
      <c r="C23" s="222" t="s">
        <v>124</v>
      </c>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v>0</v>
      </c>
      <c r="AI23" s="134">
        <v>0</v>
      </c>
      <c r="AJ23" s="134">
        <v>0</v>
      </c>
      <c r="AK23" s="134">
        <v>0</v>
      </c>
      <c r="AL23" s="134">
        <v>0</v>
      </c>
      <c r="AM23" s="134">
        <v>0</v>
      </c>
      <c r="AN23" s="134">
        <v>0</v>
      </c>
      <c r="AO23" s="134">
        <v>0</v>
      </c>
      <c r="AP23" s="134">
        <v>0</v>
      </c>
      <c r="AQ23" s="134">
        <v>0</v>
      </c>
      <c r="AR23" s="134">
        <v>0</v>
      </c>
      <c r="AS23" s="134">
        <v>0</v>
      </c>
      <c r="AT23" s="134">
        <v>0</v>
      </c>
      <c r="AU23" s="134">
        <v>0</v>
      </c>
      <c r="AV23" s="134">
        <v>0</v>
      </c>
      <c r="AW23" s="134">
        <v>0</v>
      </c>
      <c r="AX23" s="134">
        <v>0</v>
      </c>
      <c r="AY23" s="134">
        <v>0</v>
      </c>
      <c r="AZ23" s="134">
        <v>0</v>
      </c>
      <c r="BA23" s="134">
        <v>0</v>
      </c>
      <c r="BB23" s="134">
        <v>0</v>
      </c>
      <c r="BC23" s="134">
        <v>0</v>
      </c>
      <c r="BD23" s="134">
        <v>0</v>
      </c>
      <c r="BE23" s="134">
        <v>0</v>
      </c>
      <c r="BF23" s="134">
        <v>0</v>
      </c>
      <c r="BG23" s="134">
        <v>0</v>
      </c>
      <c r="BH23" s="134">
        <v>0</v>
      </c>
      <c r="BI23" s="134">
        <v>0</v>
      </c>
      <c r="BJ23" s="134">
        <v>0</v>
      </c>
      <c r="BK23" s="134">
        <v>0</v>
      </c>
      <c r="BL23" s="134">
        <v>0</v>
      </c>
      <c r="BM23" s="134">
        <v>0</v>
      </c>
      <c r="BN23" s="134">
        <v>0</v>
      </c>
      <c r="BO23" s="134">
        <v>0</v>
      </c>
      <c r="BP23" s="134">
        <v>0</v>
      </c>
      <c r="BQ23" s="134">
        <v>0</v>
      </c>
      <c r="BR23" s="134">
        <v>0</v>
      </c>
      <c r="BS23" s="134">
        <v>0</v>
      </c>
      <c r="BT23" s="134">
        <v>0</v>
      </c>
      <c r="BU23" s="134">
        <v>113.59301852303699</v>
      </c>
      <c r="BV23" s="134">
        <v>199.21157180946324</v>
      </c>
      <c r="BW23" s="134">
        <v>209.1331066394593</v>
      </c>
      <c r="BX23" s="134">
        <v>209.41648106727101</v>
      </c>
      <c r="BY23" s="134">
        <v>208.17974426588725</v>
      </c>
      <c r="BZ23" s="135">
        <v>208.67903786295994</v>
      </c>
    </row>
    <row r="24" spans="1:78" x14ac:dyDescent="0.35">
      <c r="A24" s="132"/>
      <c r="B24" s="61" t="s">
        <v>247</v>
      </c>
      <c r="C24" s="222" t="s">
        <v>124</v>
      </c>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v>433.19637841651365</v>
      </c>
      <c r="AI24" s="134">
        <v>491.57804255409542</v>
      </c>
      <c r="AJ24" s="134">
        <v>554.82967264977924</v>
      </c>
      <c r="AK24" s="134">
        <v>597.63212258588965</v>
      </c>
      <c r="AL24" s="134">
        <v>630.14592004132612</v>
      </c>
      <c r="AM24" s="134">
        <v>661.919258538132</v>
      </c>
      <c r="AN24" s="134">
        <v>665.25957529428422</v>
      </c>
      <c r="AO24" s="134">
        <v>668.58081446977872</v>
      </c>
      <c r="AP24" s="134">
        <v>686.54822330144486</v>
      </c>
      <c r="AQ24" s="134">
        <v>687.83778406598583</v>
      </c>
      <c r="AR24" s="134">
        <v>683.46392070541924</v>
      </c>
      <c r="AS24" s="134">
        <v>656.05418789515488</v>
      </c>
      <c r="AT24" s="134">
        <v>683.68441738207923</v>
      </c>
      <c r="AU24" s="134">
        <v>746.31190271576043</v>
      </c>
      <c r="AV24" s="134">
        <v>720.91047448732343</v>
      </c>
      <c r="AW24" s="134">
        <v>722.98375426855523</v>
      </c>
      <c r="AX24" s="134">
        <v>701.70056148671415</v>
      </c>
      <c r="AY24" s="134">
        <v>683.57531623989541</v>
      </c>
      <c r="AZ24" s="134">
        <v>648.47078202168245</v>
      </c>
      <c r="BA24" s="134">
        <v>655.47438801712497</v>
      </c>
      <c r="BB24" s="134">
        <v>638.58108077177928</v>
      </c>
      <c r="BC24" s="134">
        <v>650.31584786041594</v>
      </c>
      <c r="BD24" s="134">
        <v>631.10693085508979</v>
      </c>
      <c r="BE24" s="134">
        <v>736.26207961364651</v>
      </c>
      <c r="BF24" s="134">
        <v>738.48558911616817</v>
      </c>
      <c r="BG24" s="134">
        <v>691.18314787227746</v>
      </c>
      <c r="BH24" s="134">
        <v>636.20925212450004</v>
      </c>
      <c r="BI24" s="134">
        <v>618.61569305871558</v>
      </c>
      <c r="BJ24" s="134">
        <v>572.93044173153885</v>
      </c>
      <c r="BK24" s="134">
        <v>547.30458607473906</v>
      </c>
      <c r="BL24" s="134">
        <v>515.55293311502305</v>
      </c>
      <c r="BM24" s="134">
        <v>512.88008897976067</v>
      </c>
      <c r="BN24" s="134">
        <v>492.72786275860085</v>
      </c>
      <c r="BO24" s="134">
        <v>489.66027087611786</v>
      </c>
      <c r="BP24" s="134">
        <v>502.77979164042989</v>
      </c>
      <c r="BQ24" s="134">
        <v>499.19309366482179</v>
      </c>
      <c r="BR24" s="134">
        <v>506.96691126187358</v>
      </c>
      <c r="BS24" s="134">
        <v>516.5294929940469</v>
      </c>
      <c r="BT24" s="134">
        <v>512.97957527602387</v>
      </c>
      <c r="BU24" s="134">
        <v>360.53470507170334</v>
      </c>
      <c r="BV24" s="134">
        <v>266.16199472672093</v>
      </c>
      <c r="BW24" s="134">
        <v>234.02718152461739</v>
      </c>
      <c r="BX24" s="134">
        <v>203.94452307905132</v>
      </c>
      <c r="BY24" s="134">
        <v>177.85148213389775</v>
      </c>
      <c r="BZ24" s="135">
        <v>153.25298462980163</v>
      </c>
    </row>
    <row r="25" spans="1:78" x14ac:dyDescent="0.35">
      <c r="A25" s="132"/>
      <c r="B25" s="61" t="s">
        <v>248</v>
      </c>
      <c r="C25" s="222" t="s">
        <v>124</v>
      </c>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v>0</v>
      </c>
      <c r="AI25" s="134">
        <v>0.11206975139097579</v>
      </c>
      <c r="AJ25" s="134">
        <v>1.9559041394144265</v>
      </c>
      <c r="AK25" s="134">
        <v>5.0585443704334674</v>
      </c>
      <c r="AL25" s="134">
        <v>8.7827442902784227</v>
      </c>
      <c r="AM25" s="134">
        <v>14.547383938080046</v>
      </c>
      <c r="AN25" s="134">
        <v>25.200944752617477</v>
      </c>
      <c r="AO25" s="134">
        <v>31.504743957915213</v>
      </c>
      <c r="AP25" s="134">
        <v>37.911238941429318</v>
      </c>
      <c r="AQ25" s="134">
        <v>47.069913087934566</v>
      </c>
      <c r="AR25" s="134">
        <v>58.896281800391392</v>
      </c>
      <c r="AS25" s="134">
        <v>74.07692307692308</v>
      </c>
      <c r="AT25" s="134">
        <v>91.577492841228676</v>
      </c>
      <c r="AU25" s="134">
        <v>117.29437072428964</v>
      </c>
      <c r="AV25" s="134">
        <v>131.3422809077048</v>
      </c>
      <c r="AW25" s="134">
        <v>150.21983887907462</v>
      </c>
      <c r="AX25" s="134">
        <v>157.36262069414141</v>
      </c>
      <c r="AY25" s="134">
        <v>168.15600838473355</v>
      </c>
      <c r="AZ25" s="134">
        <v>181.41047939847496</v>
      </c>
      <c r="BA25" s="134">
        <v>192.10670709999971</v>
      </c>
      <c r="BB25" s="134">
        <v>201.31550583145179</v>
      </c>
      <c r="BC25" s="134">
        <v>222.24598609428827</v>
      </c>
      <c r="BD25" s="134">
        <v>234.76715728678226</v>
      </c>
      <c r="BE25" s="134">
        <v>238.79510529135356</v>
      </c>
      <c r="BF25" s="134">
        <v>219.73165192058175</v>
      </c>
      <c r="BG25" s="134">
        <v>193.369</v>
      </c>
      <c r="BH25" s="134">
        <v>168.06399999999999</v>
      </c>
      <c r="BI25" s="134">
        <v>145.82337039453446</v>
      </c>
      <c r="BJ25" s="134">
        <v>125.21887532471118</v>
      </c>
      <c r="BK25" s="134">
        <v>109.93033523194052</v>
      </c>
      <c r="BL25" s="134">
        <v>93.800845414279749</v>
      </c>
      <c r="BM25" s="134">
        <v>85.276843175502719</v>
      </c>
      <c r="BN25" s="134">
        <v>70.562745196511173</v>
      </c>
      <c r="BO25" s="134">
        <v>66.952021430840631</v>
      </c>
      <c r="BP25" s="134">
        <v>61.481935140817022</v>
      </c>
      <c r="BQ25" s="134">
        <v>64.529378218725824</v>
      </c>
      <c r="BR25" s="134">
        <v>51.410505015048706</v>
      </c>
      <c r="BS25" s="134">
        <v>45.57355537163707</v>
      </c>
      <c r="BT25" s="134">
        <v>39.499139075463006</v>
      </c>
      <c r="BU25" s="134">
        <v>34.147493059302214</v>
      </c>
      <c r="BV25" s="134">
        <v>29.426438817748824</v>
      </c>
      <c r="BW25" s="134">
        <v>24.522648630163111</v>
      </c>
      <c r="BX25" s="134">
        <v>19.822300958744741</v>
      </c>
      <c r="BY25" s="134">
        <v>15.354233399069541</v>
      </c>
      <c r="BZ25" s="135">
        <v>11.099208129976047</v>
      </c>
    </row>
    <row r="26" spans="1:78" ht="25.5" customHeight="1" x14ac:dyDescent="0.35">
      <c r="A26" s="132"/>
      <c r="B26" s="139" t="s">
        <v>125</v>
      </c>
      <c r="C26" s="222" t="s">
        <v>121</v>
      </c>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v>4</v>
      </c>
      <c r="AI26" s="134">
        <v>4</v>
      </c>
      <c r="AJ26" s="134">
        <v>5</v>
      </c>
      <c r="AK26" s="134">
        <v>6</v>
      </c>
      <c r="AL26" s="134">
        <v>8</v>
      </c>
      <c r="AM26" s="134">
        <v>10</v>
      </c>
      <c r="AN26" s="134">
        <v>11</v>
      </c>
      <c r="AO26" s="134">
        <v>13</v>
      </c>
      <c r="AP26" s="134">
        <v>104</v>
      </c>
      <c r="AQ26" s="134">
        <v>183.72300000000001</v>
      </c>
      <c r="AR26" s="134">
        <v>173.41800000000001</v>
      </c>
      <c r="AS26" s="134">
        <v>183.63200000000001</v>
      </c>
      <c r="AT26" s="134">
        <v>208.02</v>
      </c>
      <c r="AU26" s="134">
        <v>269.96832117263904</v>
      </c>
      <c r="AV26" s="134">
        <v>327.97337600551521</v>
      </c>
      <c r="AW26" s="134">
        <v>419.73289899962754</v>
      </c>
      <c r="AX26" s="134">
        <v>500.04761254962028</v>
      </c>
      <c r="AY26" s="134">
        <v>586.19055781453687</v>
      </c>
      <c r="AZ26" s="134">
        <v>699.84472339379818</v>
      </c>
      <c r="BA26" s="134">
        <v>709.21133412100005</v>
      </c>
      <c r="BB26" s="134">
        <v>743.95880802719989</v>
      </c>
      <c r="BC26" s="134">
        <v>796.16035103942988</v>
      </c>
      <c r="BD26" s="134">
        <v>809.72477850657356</v>
      </c>
      <c r="BE26" s="134">
        <v>870.53092037570082</v>
      </c>
      <c r="BF26" s="134">
        <v>947.298</v>
      </c>
      <c r="BG26" s="134">
        <v>1017.4757964240732</v>
      </c>
      <c r="BH26" s="134">
        <v>1057.6289999999999</v>
      </c>
      <c r="BI26" s="134">
        <v>1113.5155272727516</v>
      </c>
      <c r="BJ26" s="134">
        <v>1142.0356692484781</v>
      </c>
      <c r="BK26" s="134">
        <v>1235.597033053456</v>
      </c>
      <c r="BL26" s="134">
        <v>1316.2793594178083</v>
      </c>
      <c r="BM26" s="134">
        <v>1446.1896739375136</v>
      </c>
      <c r="BN26" s="134">
        <v>1526.3989427992453</v>
      </c>
      <c r="BO26" s="134">
        <v>1691.4195913635774</v>
      </c>
      <c r="BP26" s="134">
        <v>1882.2267307552024</v>
      </c>
      <c r="BQ26" s="134">
        <v>2041.8053091705644</v>
      </c>
      <c r="BR26" s="134">
        <v>2274.4593787053836</v>
      </c>
      <c r="BS26" s="134">
        <v>2503.5602726161615</v>
      </c>
      <c r="BT26" s="134">
        <v>2626.7182223174623</v>
      </c>
      <c r="BU26" s="134">
        <v>2814.6436507781077</v>
      </c>
      <c r="BV26" s="134">
        <v>3180.6924057367473</v>
      </c>
      <c r="BW26" s="134">
        <v>3415.7591170526766</v>
      </c>
      <c r="BX26" s="134">
        <v>3591.7818921503431</v>
      </c>
      <c r="BY26" s="134">
        <v>3773.2767443551561</v>
      </c>
      <c r="BZ26" s="135">
        <v>3972.0364603456956</v>
      </c>
    </row>
    <row r="27" spans="1:78" x14ac:dyDescent="0.35">
      <c r="A27" s="132"/>
      <c r="B27" s="51" t="s">
        <v>249</v>
      </c>
      <c r="C27" s="222" t="s">
        <v>121</v>
      </c>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v>5</v>
      </c>
      <c r="AI27" s="134">
        <v>5</v>
      </c>
      <c r="AJ27" s="134">
        <v>5</v>
      </c>
      <c r="AK27" s="134">
        <v>6</v>
      </c>
      <c r="AL27" s="134">
        <v>6</v>
      </c>
      <c r="AM27" s="134">
        <v>6</v>
      </c>
      <c r="AN27" s="134">
        <v>6</v>
      </c>
      <c r="AO27" s="134">
        <v>7</v>
      </c>
      <c r="AP27" s="134">
        <v>8</v>
      </c>
      <c r="AQ27" s="134">
        <v>8.8689999999999998</v>
      </c>
      <c r="AR27" s="134">
        <v>8.6080000000000005</v>
      </c>
      <c r="AS27" s="134">
        <v>8.7669999999999995</v>
      </c>
      <c r="AT27" s="134">
        <v>9.3409999999999993</v>
      </c>
      <c r="AU27" s="134">
        <v>10.673999999999999</v>
      </c>
      <c r="AV27" s="134">
        <v>12.653</v>
      </c>
      <c r="AW27" s="134">
        <v>13.920999999999999</v>
      </c>
      <c r="AX27" s="134">
        <v>12.601000000000001</v>
      </c>
      <c r="AY27" s="134">
        <v>14.76</v>
      </c>
      <c r="AZ27" s="134">
        <v>15.439</v>
      </c>
      <c r="BA27" s="134">
        <v>15.775</v>
      </c>
      <c r="BB27" s="134">
        <v>16.065999999999999</v>
      </c>
      <c r="BC27" s="134">
        <v>16.123000000000001</v>
      </c>
      <c r="BD27" s="134">
        <v>16.222000000000001</v>
      </c>
      <c r="BE27" s="134">
        <v>16.353000000000002</v>
      </c>
      <c r="BF27" s="134">
        <v>17.187999999999999</v>
      </c>
      <c r="BG27" s="134">
        <v>18.536000000000001</v>
      </c>
      <c r="BH27" s="134">
        <v>19.21</v>
      </c>
      <c r="BI27" s="134">
        <v>19.115849999999998</v>
      </c>
      <c r="BJ27" s="134">
        <v>19.204647819795415</v>
      </c>
      <c r="BK27" s="134">
        <v>20.031813160000006</v>
      </c>
      <c r="BL27" s="134">
        <v>221.46612579999999</v>
      </c>
      <c r="BM27" s="134">
        <v>32.464226920000009</v>
      </c>
      <c r="BN27" s="134">
        <v>32.271541450000001</v>
      </c>
      <c r="BO27" s="134">
        <v>32.125320869999996</v>
      </c>
      <c r="BP27" s="134">
        <v>32.399299220000003</v>
      </c>
      <c r="BQ27" s="134">
        <v>32.151345900000003</v>
      </c>
      <c r="BR27" s="134">
        <v>33.293720609999951</v>
      </c>
      <c r="BS27" s="134">
        <v>35.653026229999981</v>
      </c>
      <c r="BT27" s="134">
        <v>33.096096770000003</v>
      </c>
      <c r="BU27" s="134">
        <v>33.157808019780596</v>
      </c>
      <c r="BV27" s="134">
        <v>32.956711420634505</v>
      </c>
      <c r="BW27" s="134">
        <v>33.274018441241232</v>
      </c>
      <c r="BX27" s="134">
        <v>33.813045486011184</v>
      </c>
      <c r="BY27" s="134">
        <v>34.413632753365157</v>
      </c>
      <c r="BZ27" s="135">
        <v>35.021238801377464</v>
      </c>
    </row>
    <row r="28" spans="1:78" x14ac:dyDescent="0.35">
      <c r="A28" s="132"/>
      <c r="B28" s="51" t="s">
        <v>130</v>
      </c>
      <c r="C28" s="222" t="s">
        <v>131</v>
      </c>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1.0505242386959734</v>
      </c>
      <c r="BK28" s="134">
        <v>1.210020167696229</v>
      </c>
      <c r="BL28" s="134">
        <v>65.657498991665165</v>
      </c>
      <c r="BM28" s="134">
        <v>104.33784553056645</v>
      </c>
      <c r="BN28" s="134">
        <v>168.59935978139674</v>
      </c>
      <c r="BO28" s="134">
        <v>50.836237693819029</v>
      </c>
      <c r="BP28" s="134">
        <v>57.975814953357627</v>
      </c>
      <c r="BQ28" s="134">
        <v>3.5522999812671952</v>
      </c>
      <c r="BR28" s="134">
        <v>4.8918161573086953</v>
      </c>
      <c r="BS28" s="134">
        <v>1.9822644439937367</v>
      </c>
      <c r="BT28" s="134">
        <v>1.6796182811387106</v>
      </c>
      <c r="BU28" s="134">
        <v>17.783476774243034</v>
      </c>
      <c r="BV28" s="134">
        <v>54.759693614467992</v>
      </c>
      <c r="BW28" s="134">
        <v>52.756933574245416</v>
      </c>
      <c r="BX28" s="134">
        <v>52.012290095843049</v>
      </c>
      <c r="BY28" s="134">
        <v>52.566059645459454</v>
      </c>
      <c r="BZ28" s="135">
        <v>53.11005497637246</v>
      </c>
    </row>
    <row r="29" spans="1:78" x14ac:dyDescent="0.35">
      <c r="A29" s="132"/>
      <c r="B29" s="51" t="s">
        <v>22</v>
      </c>
      <c r="C29" s="222" t="s">
        <v>131</v>
      </c>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v>196.93959001068183</v>
      </c>
      <c r="AI29" s="134">
        <v>227.75813604082006</v>
      </c>
      <c r="AJ29" s="134">
        <v>307.35323341022615</v>
      </c>
      <c r="AK29" s="134">
        <v>454.80552867942873</v>
      </c>
      <c r="AL29" s="134">
        <v>551.35929177961918</v>
      </c>
      <c r="AM29" s="134">
        <v>618.08662477447024</v>
      </c>
      <c r="AN29" s="134">
        <v>686.40222253039815</v>
      </c>
      <c r="AO29" s="134">
        <v>748.45588650300476</v>
      </c>
      <c r="AP29" s="134">
        <v>829.39150543190704</v>
      </c>
      <c r="AQ29" s="134">
        <v>862.81164007812663</v>
      </c>
      <c r="AR29" s="134">
        <v>604.86500000000012</v>
      </c>
      <c r="AS29" s="134">
        <v>763.36878807806625</v>
      </c>
      <c r="AT29" s="134">
        <v>960.69299999999987</v>
      </c>
      <c r="AU29" s="134">
        <v>733.84</v>
      </c>
      <c r="AV29" s="134">
        <v>968.37500000000023</v>
      </c>
      <c r="AW29" s="134">
        <v>998.42199999999991</v>
      </c>
      <c r="AX29" s="134">
        <v>1103.9621309999998</v>
      </c>
      <c r="AY29" s="134">
        <v>1197.1680269999999</v>
      </c>
      <c r="AZ29" s="134">
        <v>1275.5067700000002</v>
      </c>
      <c r="BA29" s="134">
        <v>1315.1345980000001</v>
      </c>
      <c r="BB29" s="134">
        <v>1327.6819739999989</v>
      </c>
      <c r="BC29" s="134">
        <v>1347.1518148446023</v>
      </c>
      <c r="BD29" s="134">
        <v>1345.1564549999996</v>
      </c>
      <c r="BE29" s="134">
        <v>1336.3771304102056</v>
      </c>
      <c r="BF29" s="134">
        <v>1403.0935666124119</v>
      </c>
      <c r="BG29" s="134">
        <v>1613.6138907605705</v>
      </c>
      <c r="BH29" s="134">
        <v>1728.4576144734931</v>
      </c>
      <c r="BI29" s="134">
        <v>1930.7936408840555</v>
      </c>
      <c r="BJ29" s="134">
        <v>1937.0327149637794</v>
      </c>
      <c r="BK29" s="134">
        <v>1980.0739629037901</v>
      </c>
      <c r="BL29" s="134">
        <v>2071.6184511615088</v>
      </c>
      <c r="BM29" s="134">
        <v>2457.9322396321481</v>
      </c>
      <c r="BN29" s="134">
        <v>2651.7587673972803</v>
      </c>
      <c r="BO29" s="134">
        <v>2691.2493936043297</v>
      </c>
      <c r="BP29" s="134">
        <v>2775.3624294480583</v>
      </c>
      <c r="BQ29" s="134"/>
      <c r="BR29" s="134"/>
      <c r="BS29" s="134"/>
      <c r="BT29" s="134"/>
      <c r="BU29" s="134"/>
      <c r="BV29" s="134"/>
      <c r="BW29" s="134"/>
      <c r="BX29" s="134"/>
      <c r="BY29" s="134"/>
      <c r="BZ29" s="135"/>
    </row>
    <row r="30" spans="1:78" x14ac:dyDescent="0.35">
      <c r="A30" s="132"/>
      <c r="B30" s="139" t="s">
        <v>133</v>
      </c>
      <c r="C30" s="222" t="s">
        <v>121</v>
      </c>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1236.2204590686167</v>
      </c>
      <c r="AW30" s="134">
        <v>1736.8250803346616</v>
      </c>
      <c r="AX30" s="134">
        <v>1938.6567415590337</v>
      </c>
      <c r="AY30" s="134">
        <v>2356.4150170875105</v>
      </c>
      <c r="AZ30" s="134">
        <v>2842.0259956222508</v>
      </c>
      <c r="BA30" s="134">
        <v>3091.4517961447359</v>
      </c>
      <c r="BB30" s="134">
        <v>3258.3114352948169</v>
      </c>
      <c r="BC30" s="134">
        <v>3408.5922572418208</v>
      </c>
      <c r="BD30" s="134">
        <v>3589.6378004004227</v>
      </c>
      <c r="BE30" s="134">
        <v>3861.7406212620726</v>
      </c>
      <c r="BF30" s="134">
        <v>4105.2438886240434</v>
      </c>
      <c r="BG30" s="134">
        <v>4388.6272675576192</v>
      </c>
      <c r="BH30" s="134">
        <v>4628.2520000000004</v>
      </c>
      <c r="BI30" s="134">
        <v>4869.6964021188787</v>
      </c>
      <c r="BJ30" s="134">
        <v>5122.9964421995737</v>
      </c>
      <c r="BK30" s="134">
        <v>5468.0760196496631</v>
      </c>
      <c r="BL30" s="134">
        <v>5799.6705914329377</v>
      </c>
      <c r="BM30" s="134">
        <v>6277.2924692415208</v>
      </c>
      <c r="BN30" s="134">
        <v>6456.118999717567</v>
      </c>
      <c r="BO30" s="134">
        <v>6899.7753096582774</v>
      </c>
      <c r="BP30" s="134">
        <v>7419.4275888724915</v>
      </c>
      <c r="BQ30" s="134">
        <v>7528.3277963936862</v>
      </c>
      <c r="BR30" s="134">
        <v>7070.966334335757</v>
      </c>
      <c r="BS30" s="134">
        <v>6632.0880013466494</v>
      </c>
      <c r="BT30" s="134">
        <v>5138.3005447814785</v>
      </c>
      <c r="BU30" s="134">
        <v>3572.321297835213</v>
      </c>
      <c r="BV30" s="134">
        <v>2206.2218793858947</v>
      </c>
      <c r="BW30" s="134">
        <v>633.16653198530344</v>
      </c>
      <c r="BX30" s="134">
        <v>58.953907313652785</v>
      </c>
      <c r="BY30" s="134">
        <v>57.914995174323842</v>
      </c>
      <c r="BZ30" s="135">
        <v>59.204275248070566</v>
      </c>
    </row>
    <row r="31" spans="1:78" ht="25.5" customHeight="1" x14ac:dyDescent="0.35">
      <c r="A31" s="132"/>
      <c r="B31" s="139" t="s">
        <v>134</v>
      </c>
      <c r="C31" s="222" t="s">
        <v>131</v>
      </c>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2.2234492408887951</v>
      </c>
      <c r="AW31" s="134">
        <v>5.5822256226005811</v>
      </c>
      <c r="AX31" s="134">
        <v>8.7937202146390998</v>
      </c>
      <c r="AY31" s="134">
        <v>15.09348924190571</v>
      </c>
      <c r="AZ31" s="134">
        <v>26.641703551977329</v>
      </c>
      <c r="BA31" s="134">
        <v>32.729292058207385</v>
      </c>
      <c r="BB31" s="134">
        <v>38.028335257869927</v>
      </c>
      <c r="BC31" s="134">
        <v>29.932078466664212</v>
      </c>
      <c r="BD31" s="134">
        <v>-6.0999999999999999E-2</v>
      </c>
      <c r="BE31" s="134">
        <v>-8.6436562195121955E-2</v>
      </c>
      <c r="BF31" s="134">
        <v>-0.14737339999999999</v>
      </c>
      <c r="BG31" s="134">
        <v>8.5208560000000017E-2</v>
      </c>
      <c r="BH31" s="134">
        <v>-2.9000000000000001E-2</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5">
        <v>0</v>
      </c>
    </row>
    <row r="32" spans="1:78" x14ac:dyDescent="0.35">
      <c r="A32" s="132"/>
      <c r="B32" s="51" t="s">
        <v>135</v>
      </c>
      <c r="C32" s="222" t="s">
        <v>131</v>
      </c>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6.8540000000000001</v>
      </c>
      <c r="BF32" s="134">
        <v>13.107519600000002</v>
      </c>
      <c r="BG32" s="134">
        <v>14.986460219999998</v>
      </c>
      <c r="BH32" s="134">
        <v>16.622024122071426</v>
      </c>
      <c r="BI32" s="134">
        <v>17.693564299999998</v>
      </c>
      <c r="BJ32" s="134">
        <v>19.498030839999998</v>
      </c>
      <c r="BK32" s="134">
        <v>20.507303</v>
      </c>
      <c r="BL32" s="134">
        <v>21.180479929999997</v>
      </c>
      <c r="BM32" s="134">
        <v>21.798681950000002</v>
      </c>
      <c r="BN32" s="134">
        <v>21.362664119999998</v>
      </c>
      <c r="BO32" s="134">
        <v>22.339751259999996</v>
      </c>
      <c r="BP32" s="134">
        <v>56.572572000000001</v>
      </c>
      <c r="BQ32" s="134">
        <v>176.393889</v>
      </c>
      <c r="BR32" s="134">
        <v>199.78361200000001</v>
      </c>
      <c r="BS32" s="134">
        <v>163.36812400000002</v>
      </c>
      <c r="BT32" s="134">
        <v>183.73239999999998</v>
      </c>
      <c r="BU32" s="134">
        <v>166.5</v>
      </c>
      <c r="BV32" s="134">
        <v>153</v>
      </c>
      <c r="BW32" s="134">
        <v>139.5</v>
      </c>
      <c r="BX32" s="134">
        <v>126</v>
      </c>
      <c r="BY32" s="134">
        <v>126</v>
      </c>
      <c r="BZ32" s="135">
        <v>126</v>
      </c>
    </row>
    <row r="33" spans="1:78" x14ac:dyDescent="0.35">
      <c r="A33" s="132"/>
      <c r="B33" s="51" t="s">
        <v>250</v>
      </c>
      <c r="C33" s="222" t="s">
        <v>131</v>
      </c>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3.1930000000000001</v>
      </c>
      <c r="BA33" s="134">
        <v>23.582999999999998</v>
      </c>
      <c r="BB33" s="134">
        <v>32.392000000000003</v>
      </c>
      <c r="BC33" s="134">
        <v>27.45</v>
      </c>
      <c r="BD33" s="134">
        <v>4.1689999999999996</v>
      </c>
      <c r="BE33" s="134">
        <v>6.0000000000000001E-3</v>
      </c>
      <c r="BF33" s="134">
        <v>4.2999999999999997E-2</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5">
        <v>0</v>
      </c>
    </row>
    <row r="34" spans="1:78" x14ac:dyDescent="0.35">
      <c r="A34" s="132"/>
      <c r="B34" s="51" t="s">
        <v>137</v>
      </c>
      <c r="C34" s="222"/>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f t="shared" ref="BL34:BY34" si="3">SUM(BL35:BL36)</f>
        <v>127.18792895</v>
      </c>
      <c r="BM34" s="134">
        <f t="shared" si="3"/>
        <v>1267.3993002300001</v>
      </c>
      <c r="BN34" s="134">
        <f t="shared" si="3"/>
        <v>2231.7483619</v>
      </c>
      <c r="BO34" s="134">
        <f t="shared" si="3"/>
        <v>3554.1022156099998</v>
      </c>
      <c r="BP34" s="134">
        <f t="shared" si="3"/>
        <v>6779.6544881600003</v>
      </c>
      <c r="BQ34" s="134">
        <f t="shared" si="3"/>
        <v>10436.707839979998</v>
      </c>
      <c r="BR34" s="134">
        <f t="shared" si="3"/>
        <v>12827.382151170001</v>
      </c>
      <c r="BS34" s="134">
        <f t="shared" si="3"/>
        <v>14271.548569180002</v>
      </c>
      <c r="BT34" s="134">
        <f t="shared" si="3"/>
        <v>14830.444816650004</v>
      </c>
      <c r="BU34" s="134">
        <f t="shared" si="3"/>
        <v>14867.382893605638</v>
      </c>
      <c r="BV34" s="134">
        <f t="shared" si="3"/>
        <v>15880.61595923889</v>
      </c>
      <c r="BW34" s="134">
        <f t="shared" si="3"/>
        <v>15805.538953674164</v>
      </c>
      <c r="BX34" s="134">
        <f t="shared" si="3"/>
        <v>16166.001500737217</v>
      </c>
      <c r="BY34" s="134">
        <f t="shared" si="3"/>
        <v>16503.997719320305</v>
      </c>
      <c r="BZ34" s="135">
        <f t="shared" ref="BZ34" si="4">SUM(BZ35:BZ36)</f>
        <v>16866.991000836304</v>
      </c>
    </row>
    <row r="35" spans="1:78" x14ac:dyDescent="0.35">
      <c r="A35" s="132"/>
      <c r="B35" s="61" t="s">
        <v>128</v>
      </c>
      <c r="C35" s="222" t="s">
        <v>124</v>
      </c>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v>0</v>
      </c>
      <c r="AI35" s="134">
        <v>0</v>
      </c>
      <c r="AJ35" s="134">
        <v>0</v>
      </c>
      <c r="AK35" s="134">
        <v>0</v>
      </c>
      <c r="AL35" s="134">
        <v>0</v>
      </c>
      <c r="AM35" s="134">
        <v>0</v>
      </c>
      <c r="AN35" s="134">
        <v>0</v>
      </c>
      <c r="AO35" s="134">
        <v>0</v>
      </c>
      <c r="AP35" s="134">
        <v>0</v>
      </c>
      <c r="AQ35" s="134">
        <v>0</v>
      </c>
      <c r="AR35" s="134">
        <v>0</v>
      </c>
      <c r="AS35" s="134">
        <v>0</v>
      </c>
      <c r="AT35" s="134">
        <v>0</v>
      </c>
      <c r="AU35" s="134">
        <v>0</v>
      </c>
      <c r="AV35" s="134">
        <v>0</v>
      </c>
      <c r="AW35" s="134">
        <v>0</v>
      </c>
      <c r="AX35" s="134">
        <v>0</v>
      </c>
      <c r="AY35" s="134">
        <v>0</v>
      </c>
      <c r="AZ35" s="134">
        <v>0</v>
      </c>
      <c r="BA35" s="134">
        <v>0</v>
      </c>
      <c r="BB35" s="134">
        <v>0</v>
      </c>
      <c r="BC35" s="134">
        <v>0</v>
      </c>
      <c r="BD35" s="134">
        <v>0</v>
      </c>
      <c r="BE35" s="134">
        <v>0</v>
      </c>
      <c r="BF35" s="134">
        <v>0</v>
      </c>
      <c r="BG35" s="134">
        <v>0</v>
      </c>
      <c r="BH35" s="134">
        <v>0</v>
      </c>
      <c r="BI35" s="134">
        <v>0</v>
      </c>
      <c r="BJ35" s="134">
        <v>0</v>
      </c>
      <c r="BK35" s="134">
        <v>0</v>
      </c>
      <c r="BL35" s="134">
        <v>64.379764080000001</v>
      </c>
      <c r="BM35" s="134">
        <v>580.96194385999991</v>
      </c>
      <c r="BN35" s="134">
        <v>954.84283312000014</v>
      </c>
      <c r="BO35" s="134">
        <v>1398.5169151799998</v>
      </c>
      <c r="BP35" s="134">
        <v>2304.75857546</v>
      </c>
      <c r="BQ35" s="134">
        <v>3538.8798924699986</v>
      </c>
      <c r="BR35" s="134">
        <v>4100.9191948399994</v>
      </c>
      <c r="BS35" s="134">
        <v>4456.6648349100024</v>
      </c>
      <c r="BT35" s="134">
        <v>4687.0089817599992</v>
      </c>
      <c r="BU35" s="134">
        <v>4723.987543785518</v>
      </c>
      <c r="BV35" s="134">
        <v>4606.3259699992532</v>
      </c>
      <c r="BW35" s="134">
        <v>4557.0853591815812</v>
      </c>
      <c r="BX35" s="134">
        <v>4555.1851978384284</v>
      </c>
      <c r="BY35" s="134">
        <v>4540.7186546264329</v>
      </c>
      <c r="BZ35" s="135">
        <v>4535.3539626130414</v>
      </c>
    </row>
    <row r="36" spans="1:78" x14ac:dyDescent="0.35">
      <c r="A36" s="132"/>
      <c r="B36" s="61" t="s">
        <v>251</v>
      </c>
      <c r="C36" s="222" t="s">
        <v>131</v>
      </c>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62.808164869999999</v>
      </c>
      <c r="BM36" s="134">
        <v>686.4373563700002</v>
      </c>
      <c r="BN36" s="134">
        <v>1276.9055287799997</v>
      </c>
      <c r="BO36" s="134">
        <v>2155.5853004300002</v>
      </c>
      <c r="BP36" s="134">
        <v>4474.8959127000007</v>
      </c>
      <c r="BQ36" s="134">
        <v>6897.8279475099998</v>
      </c>
      <c r="BR36" s="134">
        <v>8726.4629563300005</v>
      </c>
      <c r="BS36" s="134">
        <v>9814.883734269999</v>
      </c>
      <c r="BT36" s="134">
        <v>10143.435834890004</v>
      </c>
      <c r="BU36" s="134">
        <v>10143.395349820119</v>
      </c>
      <c r="BV36" s="134">
        <v>11274.289989239638</v>
      </c>
      <c r="BW36" s="134">
        <v>11248.453594492583</v>
      </c>
      <c r="BX36" s="134">
        <v>11610.816302898787</v>
      </c>
      <c r="BY36" s="134">
        <v>11963.279064693872</v>
      </c>
      <c r="BZ36" s="135">
        <v>12331.637038223264</v>
      </c>
    </row>
    <row r="37" spans="1:78" ht="25.5" customHeight="1" x14ac:dyDescent="0.35">
      <c r="A37" s="132"/>
      <c r="B37" s="51" t="s">
        <v>139</v>
      </c>
      <c r="C37" s="222" t="s">
        <v>131</v>
      </c>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v>9.4880330298963322</v>
      </c>
      <c r="AI37" s="134">
        <v>10.866673469387752</v>
      </c>
      <c r="AJ37" s="134">
        <v>17.282571428571433</v>
      </c>
      <c r="AK37" s="134">
        <v>27.743444015444013</v>
      </c>
      <c r="AL37" s="134">
        <v>40.311905425307486</v>
      </c>
      <c r="AM37" s="134">
        <v>53.566197515769588</v>
      </c>
      <c r="AN37" s="134">
        <v>55.20599010807841</v>
      </c>
      <c r="AO37" s="134">
        <v>57.077422436565172</v>
      </c>
      <c r="AP37" s="134">
        <v>70.688754873166999</v>
      </c>
      <c r="AQ37" s="134">
        <v>78.567195142753789</v>
      </c>
      <c r="AR37" s="134">
        <v>179.54650471340884</v>
      </c>
      <c r="AS37" s="134">
        <v>178.93825009375556</v>
      </c>
      <c r="AT37" s="134">
        <v>203.56767708643196</v>
      </c>
      <c r="AU37" s="134">
        <v>251.36546329803713</v>
      </c>
      <c r="AV37" s="134">
        <v>412.76617192125207</v>
      </c>
      <c r="AW37" s="134">
        <v>568.30627626515411</v>
      </c>
      <c r="AX37" s="134">
        <v>694.61756287801848</v>
      </c>
      <c r="AY37" s="134">
        <v>871.2947735688274</v>
      </c>
      <c r="AZ37" s="134">
        <v>1069.3193393332856</v>
      </c>
      <c r="BA37" s="134">
        <v>1207.107898236432</v>
      </c>
      <c r="BB37" s="134">
        <v>1267.660666567838</v>
      </c>
      <c r="BC37" s="134">
        <v>942.7268558291513</v>
      </c>
      <c r="BD37" s="134">
        <v>0.85037018855001634</v>
      </c>
      <c r="BE37" s="134">
        <v>-0.40728366797911225</v>
      </c>
      <c r="BF37" s="134">
        <v>-0.36794856162231165</v>
      </c>
      <c r="BG37" s="134">
        <v>4.2373578498991461E-2</v>
      </c>
      <c r="BH37" s="134">
        <v>-1.44214827297956E-2</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5">
        <v>0</v>
      </c>
    </row>
    <row r="38" spans="1:78" x14ac:dyDescent="0.35">
      <c r="A38" s="132"/>
      <c r="B38" s="51" t="s">
        <v>141</v>
      </c>
      <c r="C38" s="222" t="s">
        <v>131</v>
      </c>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v>0</v>
      </c>
      <c r="AR38" s="134">
        <v>0</v>
      </c>
      <c r="AS38" s="134">
        <v>0</v>
      </c>
      <c r="AT38" s="134">
        <v>0</v>
      </c>
      <c r="AU38" s="134">
        <v>0</v>
      </c>
      <c r="AV38" s="134">
        <v>0</v>
      </c>
      <c r="AW38" s="134">
        <v>0</v>
      </c>
      <c r="AX38" s="134">
        <v>0</v>
      </c>
      <c r="AY38" s="134">
        <v>0</v>
      </c>
      <c r="AZ38" s="134">
        <v>0</v>
      </c>
      <c r="BA38" s="134">
        <v>0</v>
      </c>
      <c r="BB38" s="134">
        <v>0</v>
      </c>
      <c r="BC38" s="134">
        <v>0</v>
      </c>
      <c r="BD38" s="134">
        <v>0</v>
      </c>
      <c r="BE38" s="134">
        <v>0</v>
      </c>
      <c r="BF38" s="134">
        <v>0</v>
      </c>
      <c r="BG38" s="134">
        <v>0</v>
      </c>
      <c r="BH38" s="134">
        <v>0</v>
      </c>
      <c r="BI38" s="134">
        <v>0</v>
      </c>
      <c r="BJ38" s="134">
        <v>23.645465999999999</v>
      </c>
      <c r="BK38" s="134">
        <v>24.26268</v>
      </c>
      <c r="BL38" s="134">
        <v>26.420592000000003</v>
      </c>
      <c r="BM38" s="134">
        <v>25.445135000000001</v>
      </c>
      <c r="BN38" s="134">
        <v>24.263487999999999</v>
      </c>
      <c r="BO38" s="134">
        <v>25.234683905274146</v>
      </c>
      <c r="BP38" s="134">
        <v>25.400787999999999</v>
      </c>
      <c r="BQ38" s="134">
        <v>26.194805999999996</v>
      </c>
      <c r="BR38" s="134">
        <v>27.426465</v>
      </c>
      <c r="BS38" s="134">
        <v>25.544037070000002</v>
      </c>
      <c r="BT38" s="134">
        <v>25.261430920000002</v>
      </c>
      <c r="BU38" s="134">
        <v>24.225331639154831</v>
      </c>
      <c r="BV38" s="134">
        <v>25.07140388409719</v>
      </c>
      <c r="BW38" s="134">
        <v>25.975832574615737</v>
      </c>
      <c r="BX38" s="134">
        <v>26.761588335946605</v>
      </c>
      <c r="BY38" s="134">
        <v>27.509857836617716</v>
      </c>
      <c r="BZ38" s="135">
        <v>28.224642135252246</v>
      </c>
    </row>
    <row r="39" spans="1:78" x14ac:dyDescent="0.35">
      <c r="A39" s="132"/>
      <c r="B39" s="51" t="s">
        <v>252</v>
      </c>
      <c r="C39" s="222" t="s">
        <v>131</v>
      </c>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v>400.06040998931815</v>
      </c>
      <c r="AI39" s="134">
        <v>440.24186395917997</v>
      </c>
      <c r="AJ39" s="134">
        <v>568.64676658977396</v>
      </c>
      <c r="AK39" s="134">
        <v>919.19447132057121</v>
      </c>
      <c r="AL39" s="134">
        <v>1181.6407082203809</v>
      </c>
      <c r="AM39" s="134">
        <v>1396.9133752255298</v>
      </c>
      <c r="AN39" s="134">
        <v>1572.5977774696016</v>
      </c>
      <c r="AO39" s="134">
        <v>1763.5441134969951</v>
      </c>
      <c r="AP39" s="134">
        <v>1896.6084945680932</v>
      </c>
      <c r="AQ39" s="134">
        <v>1963.1883599218736</v>
      </c>
      <c r="AR39" s="134">
        <v>1903.5669999999996</v>
      </c>
      <c r="AS39" s="134">
        <v>2187.5540000000001</v>
      </c>
      <c r="AT39" s="134">
        <v>2771.8209999999999</v>
      </c>
      <c r="AU39" s="134">
        <v>3785.5240000000008</v>
      </c>
      <c r="AV39" s="134">
        <v>5004.2709999999997</v>
      </c>
      <c r="AW39" s="134">
        <v>6027.8400000000011</v>
      </c>
      <c r="AX39" s="134">
        <v>6701.0210236028324</v>
      </c>
      <c r="AY39" s="134">
        <v>7259.8193451132465</v>
      </c>
      <c r="AZ39" s="134">
        <v>7627.8412922717607</v>
      </c>
      <c r="BA39" s="134">
        <v>7388.3815092242394</v>
      </c>
      <c r="BB39" s="134">
        <v>7213.0624270478074</v>
      </c>
      <c r="BC39" s="134">
        <v>7066.8309277856351</v>
      </c>
      <c r="BD39" s="134">
        <v>6955.0272430824934</v>
      </c>
      <c r="BE39" s="134">
        <v>7130.0830912703177</v>
      </c>
      <c r="BF39" s="134">
        <v>7853.4141332420995</v>
      </c>
      <c r="BG39" s="134">
        <v>7907.4304242871603</v>
      </c>
      <c r="BH39" s="134">
        <v>8609.1099443174389</v>
      </c>
      <c r="BI39" s="134">
        <v>9364.2666422585644</v>
      </c>
      <c r="BJ39" s="134">
        <v>9979.0686760457666</v>
      </c>
      <c r="BK39" s="134">
        <v>10808.197886514117</v>
      </c>
      <c r="BL39" s="134">
        <v>11599.496940774132</v>
      </c>
      <c r="BM39" s="134">
        <v>14226.791440390265</v>
      </c>
      <c r="BN39" s="134">
        <v>15478.01053884067</v>
      </c>
      <c r="BO39" s="134">
        <v>16578.667176283001</v>
      </c>
      <c r="BP39" s="134">
        <v>17472.491649240532</v>
      </c>
      <c r="BQ39" s="134">
        <v>17625.749532084679</v>
      </c>
      <c r="BR39" s="134">
        <v>17738.510614072031</v>
      </c>
      <c r="BS39" s="134">
        <v>17716.225635332288</v>
      </c>
      <c r="BT39" s="134">
        <v>17111.31100400001</v>
      </c>
      <c r="BU39" s="134">
        <v>16409.14234669273</v>
      </c>
      <c r="BV39" s="134">
        <v>18212.932914959354</v>
      </c>
      <c r="BW39" s="134">
        <v>18516.857565050912</v>
      </c>
      <c r="BX39" s="134">
        <v>18117.021972054958</v>
      </c>
      <c r="BY39" s="134">
        <v>18524.974839706461</v>
      </c>
      <c r="BZ39" s="135">
        <v>18912.48760304815</v>
      </c>
    </row>
    <row r="40" spans="1:78" x14ac:dyDescent="0.35">
      <c r="A40" s="132"/>
      <c r="B40" s="51" t="s">
        <v>253</v>
      </c>
      <c r="C40" s="222"/>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f t="shared" ref="AH40:BZ40" si="5">AH41+AH42</f>
        <v>1464.8799002303704</v>
      </c>
      <c r="AI40" s="134">
        <f t="shared" si="5"/>
        <v>1566.6545731758174</v>
      </c>
      <c r="AJ40" s="134">
        <f t="shared" si="5"/>
        <v>1709.6298947492835</v>
      </c>
      <c r="AK40" s="134">
        <f t="shared" si="5"/>
        <v>1939.3371101902235</v>
      </c>
      <c r="AL40" s="134">
        <f t="shared" si="5"/>
        <v>2018.3858538928052</v>
      </c>
      <c r="AM40" s="134">
        <f t="shared" si="5"/>
        <v>1983.5131201487716</v>
      </c>
      <c r="AN40" s="134">
        <f t="shared" si="5"/>
        <v>2229.6929080455766</v>
      </c>
      <c r="AO40" s="134">
        <f t="shared" si="5"/>
        <v>2385.3584528281144</v>
      </c>
      <c r="AP40" s="134">
        <f t="shared" si="5"/>
        <v>2540.8851443259509</v>
      </c>
      <c r="AQ40" s="134">
        <f t="shared" si="5"/>
        <v>2770.8038001728723</v>
      </c>
      <c r="AR40" s="134">
        <f t="shared" si="5"/>
        <v>3071.0069726615129</v>
      </c>
      <c r="AS40" s="134">
        <f t="shared" si="5"/>
        <v>3445.7356607322959</v>
      </c>
      <c r="AT40" s="134">
        <f t="shared" si="5"/>
        <v>3909.3091318653651</v>
      </c>
      <c r="AU40" s="134">
        <f t="shared" si="5"/>
        <v>4822.5585151932555</v>
      </c>
      <c r="AV40" s="134">
        <f t="shared" si="5"/>
        <v>5517.3492158348699</v>
      </c>
      <c r="AW40" s="134">
        <f t="shared" si="5"/>
        <v>6259.5761130737392</v>
      </c>
      <c r="AX40" s="134">
        <f t="shared" si="5"/>
        <v>6798.8215213289559</v>
      </c>
      <c r="AY40" s="134">
        <f t="shared" si="5"/>
        <v>6833.847811731509</v>
      </c>
      <c r="AZ40" s="134">
        <f t="shared" si="5"/>
        <v>6792.729131563492</v>
      </c>
      <c r="BA40" s="134">
        <f t="shared" si="5"/>
        <v>6744.3441169455091</v>
      </c>
      <c r="BB40" s="134">
        <f t="shared" si="5"/>
        <v>6819.8417430900072</v>
      </c>
      <c r="BC40" s="134">
        <f t="shared" si="5"/>
        <v>6629.3074691405118</v>
      </c>
      <c r="BD40" s="134">
        <f t="shared" si="5"/>
        <v>6763.0990000000002</v>
      </c>
      <c r="BE40" s="134">
        <f t="shared" si="5"/>
        <v>6749.0433528570848</v>
      </c>
      <c r="BF40" s="134">
        <f t="shared" si="5"/>
        <v>6757.9545089520061</v>
      </c>
      <c r="BG40" s="134">
        <f t="shared" si="5"/>
        <v>6724.1235550023994</v>
      </c>
      <c r="BH40" s="134">
        <f t="shared" si="5"/>
        <v>6662.027</v>
      </c>
      <c r="BI40" s="134">
        <f t="shared" si="5"/>
        <v>6649.9306075199993</v>
      </c>
      <c r="BJ40" s="134">
        <f t="shared" si="5"/>
        <v>6566.1693209299992</v>
      </c>
      <c r="BK40" s="134">
        <f t="shared" si="5"/>
        <v>6657.0001817393668</v>
      </c>
      <c r="BL40" s="134">
        <f t="shared" si="5"/>
        <v>6515.843602259999</v>
      </c>
      <c r="BM40" s="134">
        <f t="shared" si="5"/>
        <v>6108.3423565899984</v>
      </c>
      <c r="BN40" s="134">
        <f t="shared" si="5"/>
        <v>5556.0370140352561</v>
      </c>
      <c r="BO40" s="134">
        <f t="shared" si="5"/>
        <v>4935.2797263499997</v>
      </c>
      <c r="BP40" s="134">
        <f t="shared" si="5"/>
        <v>3275.8454461099991</v>
      </c>
      <c r="BQ40" s="134">
        <f t="shared" si="5"/>
        <v>1186.7982191800004</v>
      </c>
      <c r="BR40" s="134">
        <f t="shared" si="5"/>
        <v>244.52811802000025</v>
      </c>
      <c r="BS40" s="134">
        <f t="shared" si="5"/>
        <v>61.927221750000015</v>
      </c>
      <c r="BT40" s="134">
        <f t="shared" si="5"/>
        <v>14.895368320000001</v>
      </c>
      <c r="BU40" s="134">
        <f t="shared" si="5"/>
        <v>6.638278430849951</v>
      </c>
      <c r="BV40" s="134">
        <f t="shared" si="5"/>
        <v>0.32997138366712914</v>
      </c>
      <c r="BW40" s="134">
        <f t="shared" si="5"/>
        <v>0.89825794688732019</v>
      </c>
      <c r="BX40" s="134">
        <f t="shared" si="5"/>
        <v>0.93935744032825452</v>
      </c>
      <c r="BY40" s="134">
        <f t="shared" si="5"/>
        <v>0.71381900226194572</v>
      </c>
      <c r="BZ40" s="135">
        <f t="shared" si="5"/>
        <v>0.47841343432059968</v>
      </c>
    </row>
    <row r="41" spans="1:78" x14ac:dyDescent="0.35">
      <c r="A41" s="132"/>
      <c r="B41" s="61" t="s">
        <v>247</v>
      </c>
      <c r="C41" s="222" t="s">
        <v>124</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v>1464.8799002303704</v>
      </c>
      <c r="AI41" s="134">
        <v>1563.7571363132186</v>
      </c>
      <c r="AJ41" s="134">
        <v>1699.9689052344463</v>
      </c>
      <c r="AK41" s="134">
        <v>1914.2194214068734</v>
      </c>
      <c r="AL41" s="134">
        <v>1967.2233041062173</v>
      </c>
      <c r="AM41" s="134">
        <v>1918.8886097671293</v>
      </c>
      <c r="AN41" s="134">
        <v>2133.5678336354131</v>
      </c>
      <c r="AO41" s="134">
        <v>2264.0449636063704</v>
      </c>
      <c r="AP41" s="134">
        <v>2357.3960325057928</v>
      </c>
      <c r="AQ41" s="134">
        <v>2524.8185484831092</v>
      </c>
      <c r="AR41" s="134">
        <v>2759.3569476339931</v>
      </c>
      <c r="AS41" s="134">
        <v>3041.1783545608605</v>
      </c>
      <c r="AT41" s="134">
        <v>3382.5662378716502</v>
      </c>
      <c r="AU41" s="134">
        <v>4095.2793528704351</v>
      </c>
      <c r="AV41" s="134">
        <v>4606.0480376743026</v>
      </c>
      <c r="AW41" s="134">
        <v>5122.482499353242</v>
      </c>
      <c r="AX41" s="134">
        <v>5472.091011319163</v>
      </c>
      <c r="AY41" s="134">
        <v>5518.7521419162849</v>
      </c>
      <c r="AZ41" s="134">
        <v>5634.0700627548977</v>
      </c>
      <c r="BA41" s="134">
        <v>5761.3166007132186</v>
      </c>
      <c r="BB41" s="134">
        <v>5954.2356985493152</v>
      </c>
      <c r="BC41" s="134">
        <v>5897.0027550317054</v>
      </c>
      <c r="BD41" s="134">
        <v>6067.8</v>
      </c>
      <c r="BE41" s="134">
        <v>6232.6540000000005</v>
      </c>
      <c r="BF41" s="134">
        <v>6285.2789345025994</v>
      </c>
      <c r="BG41" s="134">
        <v>6276.3924125434996</v>
      </c>
      <c r="BH41" s="134">
        <v>6280.482</v>
      </c>
      <c r="BI41" s="134">
        <v>6337.2311226471993</v>
      </c>
      <c r="BJ41" s="134">
        <v>6282.6829899695995</v>
      </c>
      <c r="BK41" s="134">
        <v>6409.2477563293669</v>
      </c>
      <c r="BL41" s="134">
        <v>6300.9027961799993</v>
      </c>
      <c r="BM41" s="134">
        <v>5929.8654520099981</v>
      </c>
      <c r="BN41" s="134">
        <v>5398.6394528542078</v>
      </c>
      <c r="BO41" s="134">
        <v>4809.0716982724962</v>
      </c>
      <c r="BP41" s="134">
        <v>3192.1959452440233</v>
      </c>
      <c r="BQ41" s="134">
        <v>1158.650677876062</v>
      </c>
      <c r="BR41" s="134">
        <v>239.36880059000026</v>
      </c>
      <c r="BS41" s="134">
        <v>60.867937879806512</v>
      </c>
      <c r="BT41" s="134">
        <v>14.721450121824152</v>
      </c>
      <c r="BU41" s="134">
        <v>6.5594233979524059</v>
      </c>
      <c r="BV41" s="134">
        <v>0.32478402694616582</v>
      </c>
      <c r="BW41" s="134">
        <v>0.88413676963200649</v>
      </c>
      <c r="BX41" s="134">
        <v>0.92459015330681604</v>
      </c>
      <c r="BY41" s="134">
        <v>0.70259732067918701</v>
      </c>
      <c r="BZ41" s="135">
        <v>0.47089247563520764</v>
      </c>
    </row>
    <row r="42" spans="1:78" x14ac:dyDescent="0.35">
      <c r="A42" s="132"/>
      <c r="B42" s="61" t="s">
        <v>248</v>
      </c>
      <c r="C42" s="222" t="s">
        <v>124</v>
      </c>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v>0</v>
      </c>
      <c r="AI42" s="134">
        <v>2.8974368625987705</v>
      </c>
      <c r="AJ42" s="134">
        <v>9.6609895148372367</v>
      </c>
      <c r="AK42" s="134">
        <v>25.117688783350097</v>
      </c>
      <c r="AL42" s="134">
        <v>51.162549786587917</v>
      </c>
      <c r="AM42" s="134">
        <v>64.624510381642168</v>
      </c>
      <c r="AN42" s="134">
        <v>96.125074410163435</v>
      </c>
      <c r="AO42" s="134">
        <v>121.31348922174391</v>
      </c>
      <c r="AP42" s="134">
        <v>183.4891118201582</v>
      </c>
      <c r="AQ42" s="134">
        <v>245.98525168976292</v>
      </c>
      <c r="AR42" s="134">
        <v>311.65002502751975</v>
      </c>
      <c r="AS42" s="134">
        <v>404.55730617143536</v>
      </c>
      <c r="AT42" s="134">
        <v>526.74289399371503</v>
      </c>
      <c r="AU42" s="134">
        <v>727.27916232282041</v>
      </c>
      <c r="AV42" s="134">
        <v>911.30117816056713</v>
      </c>
      <c r="AW42" s="134">
        <v>1137.0936137204967</v>
      </c>
      <c r="AX42" s="134">
        <v>1326.7305100097926</v>
      </c>
      <c r="AY42" s="134">
        <v>1315.095669815224</v>
      </c>
      <c r="AZ42" s="134">
        <v>1158.6590688085946</v>
      </c>
      <c r="BA42" s="134">
        <v>983.02751623229062</v>
      </c>
      <c r="BB42" s="134">
        <v>865.6060445406921</v>
      </c>
      <c r="BC42" s="134">
        <v>732.30471410880648</v>
      </c>
      <c r="BD42" s="134">
        <v>695.29899999999998</v>
      </c>
      <c r="BE42" s="134">
        <v>516.38935285708476</v>
      </c>
      <c r="BF42" s="134">
        <v>472.67557444940707</v>
      </c>
      <c r="BG42" s="134">
        <v>447.73114245890002</v>
      </c>
      <c r="BH42" s="134">
        <v>381.54500000000002</v>
      </c>
      <c r="BI42" s="134">
        <v>312.69948487280004</v>
      </c>
      <c r="BJ42" s="134">
        <v>283.48633096040004</v>
      </c>
      <c r="BK42" s="134">
        <v>247.75242540999994</v>
      </c>
      <c r="BL42" s="134">
        <v>214.94080607999948</v>
      </c>
      <c r="BM42" s="134">
        <v>178.47690458000002</v>
      </c>
      <c r="BN42" s="134">
        <v>157.3975611810487</v>
      </c>
      <c r="BO42" s="134">
        <v>126.20802807750385</v>
      </c>
      <c r="BP42" s="134">
        <v>83.64950086597598</v>
      </c>
      <c r="BQ42" s="134">
        <v>28.147541303938436</v>
      </c>
      <c r="BR42" s="134">
        <v>5.1593174300000015</v>
      </c>
      <c r="BS42" s="134">
        <v>1.059283870193505</v>
      </c>
      <c r="BT42" s="134">
        <v>0.17391819817584991</v>
      </c>
      <c r="BU42" s="134">
        <v>7.8855032897544738E-2</v>
      </c>
      <c r="BV42" s="134">
        <v>5.18735672096334E-3</v>
      </c>
      <c r="BW42" s="134">
        <v>1.412117725531375E-2</v>
      </c>
      <c r="BX42" s="134">
        <v>1.4767287021438471E-2</v>
      </c>
      <c r="BY42" s="134">
        <v>1.1221681582758766E-2</v>
      </c>
      <c r="BZ42" s="135">
        <v>7.5209586853920152E-3</v>
      </c>
    </row>
    <row r="43" spans="1:78" ht="25.5" customHeight="1" x14ac:dyDescent="0.35">
      <c r="A43" s="132"/>
      <c r="B43" s="51" t="s">
        <v>240</v>
      </c>
      <c r="C43" s="222"/>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v>715.29671786231086</v>
      </c>
      <c r="AI43" s="134">
        <v>752.03729900000008</v>
      </c>
      <c r="AJ43" s="134">
        <v>1044.5315915384615</v>
      </c>
      <c r="AK43" s="134">
        <v>1759.6079995000002</v>
      </c>
      <c r="AL43" s="134">
        <v>2920.6913872499999</v>
      </c>
      <c r="AM43" s="134">
        <v>3728.8582142499999</v>
      </c>
      <c r="AN43" s="134">
        <v>4266.2066212499994</v>
      </c>
      <c r="AO43" s="134">
        <v>4908.8906778571427</v>
      </c>
      <c r="AP43" s="134">
        <v>5267.6425555999995</v>
      </c>
      <c r="AQ43" s="134">
        <v>5101.8941500000001</v>
      </c>
      <c r="AR43" s="134">
        <v>4426.0124669999996</v>
      </c>
      <c r="AS43" s="134">
        <v>4230.9712953333328</v>
      </c>
      <c r="AT43" s="134">
        <v>5016.109444333335</v>
      </c>
      <c r="AU43" s="134">
        <v>6837.1401795117308</v>
      </c>
      <c r="AV43" s="134">
        <v>8511.8200803333348</v>
      </c>
      <c r="AW43" s="134">
        <v>9342.0904343333332</v>
      </c>
      <c r="AX43" s="134">
        <v>9675.5949999999993</v>
      </c>
      <c r="AY43" s="134">
        <v>10107.044</v>
      </c>
      <c r="AZ43" s="134">
        <v>8242.1565198265725</v>
      </c>
      <c r="BA43" s="134">
        <v>6089.4680000000008</v>
      </c>
      <c r="BB43" s="134">
        <v>6064.2970000000005</v>
      </c>
      <c r="BC43" s="134">
        <v>5972.3520000000008</v>
      </c>
      <c r="BD43" s="134">
        <v>6144.9049999999988</v>
      </c>
      <c r="BE43" s="134">
        <v>6359.7761194121722</v>
      </c>
      <c r="BF43" s="134">
        <v>6177.2107109526005</v>
      </c>
      <c r="BG43" s="134">
        <v>6635.40725241993</v>
      </c>
      <c r="BH43" s="134">
        <v>6750.9130000000005</v>
      </c>
      <c r="BI43" s="134">
        <v>6623.9960046050001</v>
      </c>
      <c r="BJ43" s="134">
        <v>6788.7708489100005</v>
      </c>
      <c r="BK43" s="134">
        <v>7290.4738887753147</v>
      </c>
      <c r="BL43" s="134">
        <v>7229.0433295422672</v>
      </c>
      <c r="BM43" s="134">
        <v>7496.7875480742032</v>
      </c>
      <c r="BN43" s="134">
        <v>7223.1762919586681</v>
      </c>
      <c r="BO43" s="134">
        <v>6546.1577279129015</v>
      </c>
      <c r="BP43" s="134">
        <v>5016.6436447824599</v>
      </c>
      <c r="BQ43" s="134">
        <v>3410.651326137533</v>
      </c>
      <c r="BR43" s="134">
        <v>2773.9850550374172</v>
      </c>
      <c r="BS43" s="134">
        <v>2458.8870452877059</v>
      </c>
      <c r="BT43" s="134">
        <v>2172.7023094668471</v>
      </c>
      <c r="BU43" s="134">
        <v>2102.1981444126773</v>
      </c>
      <c r="BV43" s="134">
        <v>2151.1558747540748</v>
      </c>
      <c r="BW43" s="134">
        <v>2110.521457105398</v>
      </c>
      <c r="BX43" s="134">
        <v>2095.3714612467234</v>
      </c>
      <c r="BY43" s="134">
        <v>2114.5454680635148</v>
      </c>
      <c r="BZ43" s="135">
        <v>2189.5034537370061</v>
      </c>
    </row>
    <row r="44" spans="1:78" x14ac:dyDescent="0.35">
      <c r="A44" s="132"/>
      <c r="B44" s="61" t="s">
        <v>254</v>
      </c>
      <c r="C44" s="222" t="s">
        <v>131</v>
      </c>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v>0</v>
      </c>
      <c r="AI44" s="134">
        <v>2.0791458048585989</v>
      </c>
      <c r="AJ44" s="134">
        <v>3.7424624487454778</v>
      </c>
      <c r="AK44" s="134">
        <v>4.7820353511747768</v>
      </c>
      <c r="AL44" s="134">
        <v>8.1086686389485365</v>
      </c>
      <c r="AM44" s="134">
        <v>21.623116370529431</v>
      </c>
      <c r="AN44" s="134">
        <v>41.582916097171989</v>
      </c>
      <c r="AO44" s="134">
        <v>72.35427400907929</v>
      </c>
      <c r="AP44" s="134">
        <v>103.95729024293001</v>
      </c>
      <c r="AQ44" s="134">
        <v>139.51068350601201</v>
      </c>
      <c r="AR44" s="134">
        <v>182.54900166658501</v>
      </c>
      <c r="AS44" s="134">
        <v>229.74561143687527</v>
      </c>
      <c r="AT44" s="134">
        <v>251.9138825897187</v>
      </c>
      <c r="AU44" s="134">
        <v>322.46952062524298</v>
      </c>
      <c r="AV44" s="134">
        <v>389.73388162224228</v>
      </c>
      <c r="AW44" s="134">
        <v>462.72661970850959</v>
      </c>
      <c r="AX44" s="134">
        <v>478.80049192921024</v>
      </c>
      <c r="AY44" s="134">
        <v>480.76420050781519</v>
      </c>
      <c r="AZ44" s="134">
        <v>487.18098724935635</v>
      </c>
      <c r="BA44" s="134">
        <v>493.93324999863</v>
      </c>
      <c r="BB44" s="134">
        <v>496.25659195105163</v>
      </c>
      <c r="BC44" s="134">
        <v>496.5127764741809</v>
      </c>
      <c r="BD44" s="134">
        <v>485.25471579187501</v>
      </c>
      <c r="BE44" s="134">
        <v>489.04849039406668</v>
      </c>
      <c r="BF44" s="134">
        <v>147.12428187369665</v>
      </c>
      <c r="BG44" s="134">
        <v>64.975747559198723</v>
      </c>
      <c r="BH44" s="134">
        <v>0</v>
      </c>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5">
        <v>0</v>
      </c>
    </row>
    <row r="45" spans="1:78" x14ac:dyDescent="0.35">
      <c r="A45" s="132"/>
      <c r="B45" s="61" t="s">
        <v>255</v>
      </c>
      <c r="C45" s="222" t="s">
        <v>131</v>
      </c>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f>AH43-AH44</f>
        <v>715.29671786231086</v>
      </c>
      <c r="AI45" s="134">
        <f t="shared" ref="AI45:BU45" si="6">AI43-AI44</f>
        <v>749.95815319514145</v>
      </c>
      <c r="AJ45" s="134">
        <f t="shared" si="6"/>
        <v>1040.789129089716</v>
      </c>
      <c r="AK45" s="134">
        <f t="shared" si="6"/>
        <v>1754.8259641488255</v>
      </c>
      <c r="AL45" s="134">
        <f t="shared" si="6"/>
        <v>2912.5827186110514</v>
      </c>
      <c r="AM45" s="134">
        <f t="shared" si="6"/>
        <v>3707.2350978794707</v>
      </c>
      <c r="AN45" s="134">
        <f t="shared" si="6"/>
        <v>4224.6237051528278</v>
      </c>
      <c r="AO45" s="134">
        <f t="shared" si="6"/>
        <v>4836.5364038480639</v>
      </c>
      <c r="AP45" s="134">
        <f t="shared" si="6"/>
        <v>5163.6852653570695</v>
      </c>
      <c r="AQ45" s="134">
        <f t="shared" si="6"/>
        <v>4962.3834664939877</v>
      </c>
      <c r="AR45" s="134">
        <f t="shared" si="6"/>
        <v>4243.4634653334142</v>
      </c>
      <c r="AS45" s="134">
        <f t="shared" si="6"/>
        <v>4001.2256838964577</v>
      </c>
      <c r="AT45" s="134">
        <f t="shared" si="6"/>
        <v>4764.1955617436161</v>
      </c>
      <c r="AU45" s="134">
        <f t="shared" si="6"/>
        <v>6514.6706588864881</v>
      </c>
      <c r="AV45" s="134">
        <f t="shared" si="6"/>
        <v>8122.0861987110929</v>
      </c>
      <c r="AW45" s="134">
        <f t="shared" si="6"/>
        <v>8879.3638146248231</v>
      </c>
      <c r="AX45" s="134">
        <f t="shared" si="6"/>
        <v>9196.7945080707887</v>
      </c>
      <c r="AY45" s="134">
        <f t="shared" si="6"/>
        <v>9626.2797994921839</v>
      </c>
      <c r="AZ45" s="134">
        <f t="shared" si="6"/>
        <v>7754.9755325772167</v>
      </c>
      <c r="BA45" s="134">
        <f t="shared" si="6"/>
        <v>5595.5347500013704</v>
      </c>
      <c r="BB45" s="134">
        <f t="shared" si="6"/>
        <v>5568.0404080489488</v>
      </c>
      <c r="BC45" s="134">
        <f t="shared" si="6"/>
        <v>5475.8392235258198</v>
      </c>
      <c r="BD45" s="134">
        <f t="shared" si="6"/>
        <v>5659.6502842081236</v>
      </c>
      <c r="BE45" s="134">
        <f t="shared" si="6"/>
        <v>5870.7276290181053</v>
      </c>
      <c r="BF45" s="134">
        <f t="shared" si="6"/>
        <v>6030.0864290789041</v>
      </c>
      <c r="BG45" s="134">
        <f t="shared" si="6"/>
        <v>6570.4315048607314</v>
      </c>
      <c r="BH45" s="134">
        <f t="shared" si="6"/>
        <v>6750.9130000000005</v>
      </c>
      <c r="BI45" s="134">
        <f t="shared" si="6"/>
        <v>6623.9960046050001</v>
      </c>
      <c r="BJ45" s="134">
        <f t="shared" si="6"/>
        <v>6788.7708489100005</v>
      </c>
      <c r="BK45" s="134">
        <f t="shared" si="6"/>
        <v>7290.4738887753147</v>
      </c>
      <c r="BL45" s="134">
        <f t="shared" si="6"/>
        <v>7229.0433295422672</v>
      </c>
      <c r="BM45" s="134">
        <f t="shared" si="6"/>
        <v>7496.7875480742032</v>
      </c>
      <c r="BN45" s="134">
        <f t="shared" si="6"/>
        <v>7223.1762919586681</v>
      </c>
      <c r="BO45" s="134">
        <f t="shared" si="6"/>
        <v>6546.1577279129015</v>
      </c>
      <c r="BP45" s="134">
        <f t="shared" si="6"/>
        <v>5016.6436447824599</v>
      </c>
      <c r="BQ45" s="134">
        <f t="shared" si="6"/>
        <v>3410.651326137533</v>
      </c>
      <c r="BR45" s="134">
        <f t="shared" si="6"/>
        <v>2773.9850550374172</v>
      </c>
      <c r="BS45" s="134">
        <f t="shared" si="6"/>
        <v>2458.8870452877059</v>
      </c>
      <c r="BT45" s="134">
        <f t="shared" si="6"/>
        <v>2172.7023094668471</v>
      </c>
      <c r="BU45" s="134">
        <f t="shared" si="6"/>
        <v>2102.1981444126773</v>
      </c>
      <c r="BV45" s="134">
        <f>BV43-BV44</f>
        <v>2151.1558747540748</v>
      </c>
      <c r="BW45" s="134">
        <f>BW43-BW44</f>
        <v>2110.521457105398</v>
      </c>
      <c r="BX45" s="134">
        <f>BX43-BX44</f>
        <v>2095.3714612467234</v>
      </c>
      <c r="BY45" s="134">
        <f>BY43-BY44</f>
        <v>2114.5454680635148</v>
      </c>
      <c r="BZ45" s="135">
        <f>BZ43-BZ44</f>
        <v>2189.5034537370061</v>
      </c>
    </row>
    <row r="46" spans="1:78" x14ac:dyDescent="0.35">
      <c r="A46" s="132"/>
      <c r="B46" s="51" t="s">
        <v>148</v>
      </c>
      <c r="C46" s="222" t="s">
        <v>131</v>
      </c>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v>0</v>
      </c>
      <c r="AI46" s="134">
        <v>0</v>
      </c>
      <c r="AJ46" s="134">
        <v>0</v>
      </c>
      <c r="AK46" s="134">
        <v>0</v>
      </c>
      <c r="AL46" s="134">
        <v>0</v>
      </c>
      <c r="AM46" s="134">
        <v>0</v>
      </c>
      <c r="AN46" s="134">
        <v>0</v>
      </c>
      <c r="AO46" s="134">
        <v>0</v>
      </c>
      <c r="AP46" s="134">
        <v>0</v>
      </c>
      <c r="AQ46" s="134">
        <v>0</v>
      </c>
      <c r="AR46" s="134">
        <v>1.2749999999999999</v>
      </c>
      <c r="AS46" s="134">
        <v>10.731</v>
      </c>
      <c r="AT46" s="134">
        <v>24.417000000000002</v>
      </c>
      <c r="AU46" s="134">
        <v>45.9</v>
      </c>
      <c r="AV46" s="134">
        <v>86.460999999999999</v>
      </c>
      <c r="AW46" s="134">
        <v>112.84399999999999</v>
      </c>
      <c r="AX46" s="134">
        <v>101.313</v>
      </c>
      <c r="AY46" s="134">
        <v>104.523</v>
      </c>
      <c r="AZ46" s="134">
        <v>109.417</v>
      </c>
      <c r="BA46" s="134">
        <v>107.491</v>
      </c>
      <c r="BB46" s="134">
        <v>112.054</v>
      </c>
      <c r="BC46" s="134">
        <v>125.285</v>
      </c>
      <c r="BD46" s="134">
        <v>132.35599999999999</v>
      </c>
      <c r="BE46" s="134">
        <v>148.73699999999999</v>
      </c>
      <c r="BF46" s="134">
        <v>168.34100000000001</v>
      </c>
      <c r="BG46" s="134">
        <v>189.08099999999999</v>
      </c>
      <c r="BH46" s="134">
        <v>209.41499999999999</v>
      </c>
      <c r="BI46" s="134">
        <v>231.1134238570055</v>
      </c>
      <c r="BJ46" s="134">
        <v>259.31581324546704</v>
      </c>
      <c r="BK46" s="134">
        <v>296.238</v>
      </c>
      <c r="BL46" s="134">
        <v>324.96100000000001</v>
      </c>
      <c r="BM46" s="134">
        <v>341.1</v>
      </c>
      <c r="BN46" s="134">
        <v>349.83600000000001</v>
      </c>
      <c r="BO46" s="134">
        <v>325.97800000000001</v>
      </c>
      <c r="BP46" s="134">
        <v>304.01600000000002</v>
      </c>
      <c r="BQ46" s="134">
        <v>285.58</v>
      </c>
      <c r="BR46" s="134">
        <v>271.61900000000003</v>
      </c>
      <c r="BS46" s="134">
        <v>0</v>
      </c>
      <c r="BT46" s="134">
        <v>0</v>
      </c>
      <c r="BU46" s="134">
        <v>0</v>
      </c>
      <c r="BV46" s="134">
        <v>0</v>
      </c>
      <c r="BW46" s="134">
        <v>0</v>
      </c>
      <c r="BX46" s="134">
        <v>0</v>
      </c>
      <c r="BY46" s="134">
        <v>0</v>
      </c>
      <c r="BZ46" s="135">
        <v>0</v>
      </c>
    </row>
    <row r="47" spans="1:78" x14ac:dyDescent="0.35">
      <c r="A47" s="132"/>
      <c r="B47" s="51" t="s">
        <v>27</v>
      </c>
      <c r="C47" s="222" t="s">
        <v>121</v>
      </c>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v>161.73750043946862</v>
      </c>
      <c r="AI47" s="134">
        <v>181.19930304374824</v>
      </c>
      <c r="AJ47" s="134">
        <v>207.23872922573543</v>
      </c>
      <c r="AK47" s="134">
        <v>229.22300541816915</v>
      </c>
      <c r="AL47" s="134">
        <v>237.82502414359607</v>
      </c>
      <c r="AM47" s="134">
        <v>263.29748759525484</v>
      </c>
      <c r="AN47" s="134">
        <v>280.03659140788017</v>
      </c>
      <c r="AO47" s="134">
        <v>303.19546442134015</v>
      </c>
      <c r="AP47" s="134">
        <v>298.81489967459271</v>
      </c>
      <c r="AQ47" s="134">
        <v>306.83950617311092</v>
      </c>
      <c r="AR47" s="134">
        <v>302.19593117391207</v>
      </c>
      <c r="AS47" s="134">
        <v>317.85822245272215</v>
      </c>
      <c r="AT47" s="134">
        <v>348.66984352187495</v>
      </c>
      <c r="AU47" s="134">
        <v>396.66213285957724</v>
      </c>
      <c r="AV47" s="134">
        <v>399.51533573963235</v>
      </c>
      <c r="AW47" s="134">
        <v>402.25121585872171</v>
      </c>
      <c r="AX47" s="134">
        <v>421.20154669082063</v>
      </c>
      <c r="AY47" s="134">
        <v>436.36725298340411</v>
      </c>
      <c r="AZ47" s="134">
        <v>458.99338593739583</v>
      </c>
      <c r="BA47" s="134">
        <v>461.28420947497807</v>
      </c>
      <c r="BB47" s="134">
        <v>472.51720492423391</v>
      </c>
      <c r="BC47" s="134">
        <v>465.44604660798586</v>
      </c>
      <c r="BD47" s="134">
        <v>456.483</v>
      </c>
      <c r="BE47" s="134">
        <v>465.81517196123633</v>
      </c>
      <c r="BF47" s="134">
        <v>459.86098397608805</v>
      </c>
      <c r="BG47" s="134">
        <v>474.08928444871651</v>
      </c>
      <c r="BH47" s="134">
        <v>464.36799999999999</v>
      </c>
      <c r="BI47" s="134">
        <v>457.05108711905029</v>
      </c>
      <c r="BJ47" s="134">
        <v>449.82467542373149</v>
      </c>
      <c r="BK47" s="134">
        <v>423.07557421483176</v>
      </c>
      <c r="BL47" s="134">
        <v>351.82365625768108</v>
      </c>
      <c r="BM47" s="134">
        <v>356.74274253656409</v>
      </c>
      <c r="BN47" s="134">
        <v>403.58508928024094</v>
      </c>
      <c r="BO47" s="134">
        <v>392.86659263963156</v>
      </c>
      <c r="BP47" s="134">
        <v>389.19540725625791</v>
      </c>
      <c r="BQ47" s="134">
        <v>374.71814512820708</v>
      </c>
      <c r="BR47" s="134">
        <v>367.9651481339838</v>
      </c>
      <c r="BS47" s="134">
        <v>347.07258936499557</v>
      </c>
      <c r="BT47" s="134">
        <v>335.19618731837005</v>
      </c>
      <c r="BU47" s="134">
        <v>328.8549692355391</v>
      </c>
      <c r="BV47" s="134">
        <v>333.14319963776694</v>
      </c>
      <c r="BW47" s="134">
        <v>335.96832310549672</v>
      </c>
      <c r="BX47" s="134">
        <v>334.98657076824639</v>
      </c>
      <c r="BY47" s="134">
        <v>335.63954717134408</v>
      </c>
      <c r="BZ47" s="135">
        <v>336.4070425773329</v>
      </c>
    </row>
    <row r="48" spans="1:78" ht="25.5" customHeight="1" x14ac:dyDescent="0.35">
      <c r="A48" s="132"/>
      <c r="B48" s="139" t="s">
        <v>256</v>
      </c>
      <c r="C48" s="222" t="s">
        <v>131</v>
      </c>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v>0</v>
      </c>
      <c r="AI48" s="134">
        <v>0</v>
      </c>
      <c r="AJ48" s="134">
        <v>0</v>
      </c>
      <c r="AK48" s="134">
        <v>0</v>
      </c>
      <c r="AL48" s="134">
        <v>0</v>
      </c>
      <c r="AM48" s="134">
        <v>0</v>
      </c>
      <c r="AN48" s="134">
        <v>0</v>
      </c>
      <c r="AO48" s="134">
        <v>0</v>
      </c>
      <c r="AP48" s="134">
        <v>0</v>
      </c>
      <c r="AQ48" s="134">
        <v>0</v>
      </c>
      <c r="AR48" s="134">
        <v>0</v>
      </c>
      <c r="AS48" s="134">
        <v>0</v>
      </c>
      <c r="AT48" s="134">
        <v>0</v>
      </c>
      <c r="AU48" s="134">
        <v>0</v>
      </c>
      <c r="AV48" s="134">
        <v>0</v>
      </c>
      <c r="AW48" s="134">
        <v>0</v>
      </c>
      <c r="AX48" s="134">
        <v>0</v>
      </c>
      <c r="AY48" s="134">
        <v>0</v>
      </c>
      <c r="AZ48" s="134">
        <v>0</v>
      </c>
      <c r="BA48" s="134">
        <v>0</v>
      </c>
      <c r="BB48" s="134">
        <v>0</v>
      </c>
      <c r="BC48" s="134">
        <v>0</v>
      </c>
      <c r="BD48" s="134">
        <v>0</v>
      </c>
      <c r="BE48" s="134">
        <v>0</v>
      </c>
      <c r="BF48" s="134">
        <v>0</v>
      </c>
      <c r="BG48" s="134">
        <v>0</v>
      </c>
      <c r="BH48" s="134">
        <v>0</v>
      </c>
      <c r="BI48" s="134">
        <v>0</v>
      </c>
      <c r="BJ48" s="134">
        <v>0</v>
      </c>
      <c r="BK48" s="134">
        <v>0</v>
      </c>
      <c r="BL48" s="134">
        <v>90.849720650000009</v>
      </c>
      <c r="BM48" s="134">
        <v>106.96880001999999</v>
      </c>
      <c r="BN48" s="134">
        <v>109.92031101000002</v>
      </c>
      <c r="BO48" s="134">
        <v>115.96021940000001</v>
      </c>
      <c r="BP48" s="134">
        <v>110.02752643000001</v>
      </c>
      <c r="BQ48" s="134">
        <v>101.38309716000001</v>
      </c>
      <c r="BR48" s="134">
        <v>15.698963300000001</v>
      </c>
      <c r="BS48" s="134">
        <v>0</v>
      </c>
      <c r="BT48" s="134">
        <v>0</v>
      </c>
      <c r="BU48" s="134">
        <v>0</v>
      </c>
      <c r="BV48" s="134">
        <v>0</v>
      </c>
      <c r="BW48" s="134">
        <v>0</v>
      </c>
      <c r="BX48" s="134">
        <v>0</v>
      </c>
      <c r="BY48" s="134">
        <v>0</v>
      </c>
      <c r="BZ48" s="135">
        <v>0</v>
      </c>
    </row>
    <row r="49" spans="1:78" x14ac:dyDescent="0.35">
      <c r="A49" s="132"/>
      <c r="B49" s="139" t="s">
        <v>152</v>
      </c>
      <c r="C49" s="222" t="s">
        <v>121</v>
      </c>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v>0</v>
      </c>
      <c r="AI49" s="134">
        <v>0</v>
      </c>
      <c r="AJ49" s="134">
        <v>0</v>
      </c>
      <c r="AK49" s="134">
        <v>0</v>
      </c>
      <c r="AL49" s="134">
        <v>0</v>
      </c>
      <c r="AM49" s="134">
        <v>0</v>
      </c>
      <c r="AN49" s="134">
        <v>0</v>
      </c>
      <c r="AO49" s="134">
        <v>0</v>
      </c>
      <c r="AP49" s="134">
        <v>0</v>
      </c>
      <c r="AQ49" s="134">
        <v>0</v>
      </c>
      <c r="AR49" s="134">
        <v>0</v>
      </c>
      <c r="AS49" s="134">
        <v>0</v>
      </c>
      <c r="AT49" s="134">
        <v>0</v>
      </c>
      <c r="AU49" s="134">
        <v>0</v>
      </c>
      <c r="AV49" s="134">
        <v>0</v>
      </c>
      <c r="AW49" s="134">
        <v>0</v>
      </c>
      <c r="AX49" s="134">
        <v>0</v>
      </c>
      <c r="AY49" s="134">
        <v>0</v>
      </c>
      <c r="AZ49" s="134">
        <v>0</v>
      </c>
      <c r="BA49" s="134">
        <v>0</v>
      </c>
      <c r="BB49" s="134">
        <v>0</v>
      </c>
      <c r="BC49" s="134">
        <v>0</v>
      </c>
      <c r="BD49" s="134">
        <v>0</v>
      </c>
      <c r="BE49" s="134">
        <v>5.2569999999999997</v>
      </c>
      <c r="BF49" s="134">
        <v>5.6630000000000003</v>
      </c>
      <c r="BG49" s="134">
        <v>4.9935427399999996</v>
      </c>
      <c r="BH49" s="134">
        <v>18.285</v>
      </c>
      <c r="BI49" s="134">
        <v>38.134147140000003</v>
      </c>
      <c r="BJ49" s="134">
        <v>40.277408909999998</v>
      </c>
      <c r="BK49" s="134">
        <v>46.931080800000004</v>
      </c>
      <c r="BL49" s="134">
        <v>38.630065660000305</v>
      </c>
      <c r="BM49" s="134">
        <v>48.46444386000001</v>
      </c>
      <c r="BN49" s="134">
        <v>60.721072239999998</v>
      </c>
      <c r="BO49" s="134">
        <v>52.361478550000008</v>
      </c>
      <c r="BP49" s="134">
        <v>56.829980329999998</v>
      </c>
      <c r="BQ49" s="134">
        <v>0.62293946000000011</v>
      </c>
      <c r="BR49" s="134">
        <v>0.20971916999999998</v>
      </c>
      <c r="BS49" s="134">
        <v>0.15176113999999999</v>
      </c>
      <c r="BT49" s="134">
        <v>0</v>
      </c>
      <c r="BU49" s="134">
        <v>0</v>
      </c>
      <c r="BV49" s="134">
        <v>0</v>
      </c>
      <c r="BW49" s="134">
        <v>0</v>
      </c>
      <c r="BX49" s="134">
        <v>0</v>
      </c>
      <c r="BY49" s="134">
        <v>0</v>
      </c>
      <c r="BZ49" s="135">
        <v>0</v>
      </c>
    </row>
    <row r="50" spans="1:78" x14ac:dyDescent="0.35">
      <c r="A50" s="132"/>
      <c r="B50" s="139" t="s">
        <v>153</v>
      </c>
      <c r="C50" s="222"/>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f>AH51+AH52</f>
        <v>0</v>
      </c>
      <c r="AI50" s="134">
        <f t="shared" ref="AI50:BZ50" si="7">AI51+AI52</f>
        <v>0</v>
      </c>
      <c r="AJ50" s="134">
        <f t="shared" si="7"/>
        <v>0</v>
      </c>
      <c r="AK50" s="134">
        <f t="shared" si="7"/>
        <v>0</v>
      </c>
      <c r="AL50" s="134">
        <f t="shared" si="7"/>
        <v>0</v>
      </c>
      <c r="AM50" s="134">
        <f t="shared" si="7"/>
        <v>0</v>
      </c>
      <c r="AN50" s="134">
        <f t="shared" si="7"/>
        <v>0</v>
      </c>
      <c r="AO50" s="134">
        <f t="shared" si="7"/>
        <v>0</v>
      </c>
      <c r="AP50" s="134">
        <f t="shared" si="7"/>
        <v>0</v>
      </c>
      <c r="AQ50" s="134">
        <f t="shared" si="7"/>
        <v>0</v>
      </c>
      <c r="AR50" s="134">
        <f t="shared" si="7"/>
        <v>0</v>
      </c>
      <c r="AS50" s="134">
        <f t="shared" si="7"/>
        <v>0</v>
      </c>
      <c r="AT50" s="134">
        <f t="shared" si="7"/>
        <v>0</v>
      </c>
      <c r="AU50" s="134">
        <f t="shared" si="7"/>
        <v>0</v>
      </c>
      <c r="AV50" s="134">
        <f t="shared" si="7"/>
        <v>0</v>
      </c>
      <c r="AW50" s="134">
        <f t="shared" si="7"/>
        <v>0</v>
      </c>
      <c r="AX50" s="134">
        <f t="shared" si="7"/>
        <v>0</v>
      </c>
      <c r="AY50" s="134">
        <f t="shared" si="7"/>
        <v>0</v>
      </c>
      <c r="AZ50" s="134">
        <f t="shared" si="7"/>
        <v>1951.6384801734266</v>
      </c>
      <c r="BA50" s="134">
        <f t="shared" si="7"/>
        <v>3563.4660000000003</v>
      </c>
      <c r="BB50" s="134">
        <f t="shared" si="7"/>
        <v>3252.6930000000002</v>
      </c>
      <c r="BC50" s="134">
        <f t="shared" si="7"/>
        <v>2970.0860000000002</v>
      </c>
      <c r="BD50" s="134">
        <f t="shared" si="7"/>
        <v>2577.2200000000003</v>
      </c>
      <c r="BE50" s="134">
        <f t="shared" si="7"/>
        <v>2321.5709014073173</v>
      </c>
      <c r="BF50" s="134">
        <f t="shared" si="7"/>
        <v>2334.3028686900002</v>
      </c>
      <c r="BG50" s="134">
        <f t="shared" si="7"/>
        <v>2303.3011110305724</v>
      </c>
      <c r="BH50" s="134">
        <f t="shared" si="7"/>
        <v>2061.6019999999999</v>
      </c>
      <c r="BI50" s="134">
        <f t="shared" si="7"/>
        <v>2287.0807465299326</v>
      </c>
      <c r="BJ50" s="134">
        <f t="shared" si="7"/>
        <v>2427.5737562281042</v>
      </c>
      <c r="BK50" s="134">
        <f t="shared" si="7"/>
        <v>2241.4881393452138</v>
      </c>
      <c r="BL50" s="134">
        <f t="shared" si="7"/>
        <v>2856.8277160099997</v>
      </c>
      <c r="BM50" s="134">
        <f t="shared" si="7"/>
        <v>4684.0175697100003</v>
      </c>
      <c r="BN50" s="134">
        <f t="shared" si="7"/>
        <v>4473.4852258236315</v>
      </c>
      <c r="BO50" s="134">
        <f t="shared" si="7"/>
        <v>4933.9849943699983</v>
      </c>
      <c r="BP50" s="134">
        <f t="shared" si="7"/>
        <v>5169.8070100499999</v>
      </c>
      <c r="BQ50" s="134">
        <f t="shared" si="7"/>
        <v>4338.0295486261903</v>
      </c>
      <c r="BR50" s="134">
        <f t="shared" si="7"/>
        <v>3065.0410876799992</v>
      </c>
      <c r="BS50" s="134">
        <f t="shared" si="7"/>
        <v>2313.51601579</v>
      </c>
      <c r="BT50" s="134">
        <f t="shared" si="7"/>
        <v>1875.4784224599998</v>
      </c>
      <c r="BU50" s="134">
        <f t="shared" si="7"/>
        <v>1717.9696749414154</v>
      </c>
      <c r="BV50" s="134">
        <f t="shared" si="7"/>
        <v>2526.2193584395468</v>
      </c>
      <c r="BW50" s="134">
        <f t="shared" si="7"/>
        <v>2702.9826405933313</v>
      </c>
      <c r="BX50" s="134">
        <f t="shared" si="7"/>
        <v>2861.0855329734904</v>
      </c>
      <c r="BY50" s="134">
        <f t="shared" si="7"/>
        <v>2966.2474431954774</v>
      </c>
      <c r="BZ50" s="135">
        <f t="shared" si="7"/>
        <v>3026.4794816028502</v>
      </c>
    </row>
    <row r="51" spans="1:78" x14ac:dyDescent="0.35">
      <c r="A51" s="132"/>
      <c r="B51" s="61" t="s">
        <v>128</v>
      </c>
      <c r="C51" s="222" t="s">
        <v>124</v>
      </c>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v>
      </c>
      <c r="AW51" s="134">
        <v>0</v>
      </c>
      <c r="AX51" s="134">
        <v>0</v>
      </c>
      <c r="AY51" s="134">
        <v>0</v>
      </c>
      <c r="AZ51" s="134">
        <v>332.70800000000008</v>
      </c>
      <c r="BA51" s="134">
        <v>475.00800000000004</v>
      </c>
      <c r="BB51" s="134">
        <v>474.24400000000003</v>
      </c>
      <c r="BC51" s="134">
        <v>459.01900000000001</v>
      </c>
      <c r="BD51" s="134">
        <v>446.95400000000001</v>
      </c>
      <c r="BE51" s="134">
        <v>469.76190140731705</v>
      </c>
      <c r="BF51" s="134">
        <v>518.64773074999994</v>
      </c>
      <c r="BG51" s="134">
        <v>507.20891397539998</v>
      </c>
      <c r="BH51" s="134">
        <v>445.23599999999999</v>
      </c>
      <c r="BI51" s="134">
        <v>486.24370455000002</v>
      </c>
      <c r="BJ51" s="134">
        <v>477.92547793</v>
      </c>
      <c r="BK51" s="134">
        <v>424.03039473491737</v>
      </c>
      <c r="BL51" s="134">
        <v>727.70019646000003</v>
      </c>
      <c r="BM51" s="134">
        <v>1088.6921164999999</v>
      </c>
      <c r="BN51" s="134">
        <v>801.16036899012533</v>
      </c>
      <c r="BO51" s="134">
        <v>749.87685299999998</v>
      </c>
      <c r="BP51" s="134">
        <v>662.33543288999988</v>
      </c>
      <c r="BQ51" s="134">
        <v>526.70929591000004</v>
      </c>
      <c r="BR51" s="134">
        <v>369.21073870999999</v>
      </c>
      <c r="BS51" s="134">
        <v>309.89859552000007</v>
      </c>
      <c r="BT51" s="134">
        <v>264.26859475999998</v>
      </c>
      <c r="BU51" s="134">
        <v>227.25039982992325</v>
      </c>
      <c r="BV51" s="134">
        <v>302.60234284617917</v>
      </c>
      <c r="BW51" s="134">
        <v>325.46272773048457</v>
      </c>
      <c r="BX51" s="134">
        <v>343.59487551637858</v>
      </c>
      <c r="BY51" s="134">
        <v>354.19044790204435</v>
      </c>
      <c r="BZ51" s="135">
        <v>359.08326259915037</v>
      </c>
    </row>
    <row r="52" spans="1:78" x14ac:dyDescent="0.35">
      <c r="A52" s="132"/>
      <c r="B52" s="61" t="s">
        <v>251</v>
      </c>
      <c r="C52" s="222" t="s">
        <v>131</v>
      </c>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1618.9304801734265</v>
      </c>
      <c r="BA52" s="134">
        <v>3088.4580000000001</v>
      </c>
      <c r="BB52" s="134">
        <v>2778.4490000000001</v>
      </c>
      <c r="BC52" s="134">
        <v>2511.067</v>
      </c>
      <c r="BD52" s="134">
        <v>2130.2660000000001</v>
      </c>
      <c r="BE52" s="134">
        <v>1851.8090000000002</v>
      </c>
      <c r="BF52" s="134">
        <v>1815.6551379400003</v>
      </c>
      <c r="BG52" s="134">
        <v>1796.0921970551724</v>
      </c>
      <c r="BH52" s="134">
        <v>1616.366</v>
      </c>
      <c r="BI52" s="134">
        <v>1800.8370419799328</v>
      </c>
      <c r="BJ52" s="134">
        <v>1949.6482782981043</v>
      </c>
      <c r="BK52" s="134">
        <v>1817.4577446102965</v>
      </c>
      <c r="BL52" s="134">
        <v>2129.1275195499998</v>
      </c>
      <c r="BM52" s="134">
        <v>3595.32545321</v>
      </c>
      <c r="BN52" s="134">
        <v>3672.3248568335066</v>
      </c>
      <c r="BO52" s="134">
        <v>4184.1081413699985</v>
      </c>
      <c r="BP52" s="134">
        <v>4507.4715771600004</v>
      </c>
      <c r="BQ52" s="134">
        <v>3811.3202527161902</v>
      </c>
      <c r="BR52" s="134">
        <v>2695.8303489699992</v>
      </c>
      <c r="BS52" s="134">
        <v>2003.6174202700001</v>
      </c>
      <c r="BT52" s="134">
        <v>1611.2098276999998</v>
      </c>
      <c r="BU52" s="134">
        <v>1490.7192751114922</v>
      </c>
      <c r="BV52" s="134">
        <v>2223.6170155933678</v>
      </c>
      <c r="BW52" s="134">
        <v>2377.5199128628469</v>
      </c>
      <c r="BX52" s="134">
        <v>2517.4906574571119</v>
      </c>
      <c r="BY52" s="134">
        <v>2612.0569952934329</v>
      </c>
      <c r="BZ52" s="135">
        <v>2667.3962190037</v>
      </c>
    </row>
    <row r="53" spans="1:78" ht="26.25" customHeight="1" x14ac:dyDescent="0.35">
      <c r="A53" s="132"/>
      <c r="B53" s="51" t="s">
        <v>154</v>
      </c>
      <c r="C53" s="222" t="s">
        <v>124</v>
      </c>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v>105</v>
      </c>
      <c r="AI53" s="134">
        <v>125</v>
      </c>
      <c r="AJ53" s="134">
        <v>149</v>
      </c>
      <c r="AK53" s="134">
        <v>158</v>
      </c>
      <c r="AL53" s="134">
        <v>152</v>
      </c>
      <c r="AM53" s="134">
        <v>141</v>
      </c>
      <c r="AN53" s="134">
        <v>161</v>
      </c>
      <c r="AO53" s="134">
        <v>164</v>
      </c>
      <c r="AP53" s="134">
        <v>168.30699999999999</v>
      </c>
      <c r="AQ53" s="134">
        <v>50.746000000000002</v>
      </c>
      <c r="AR53" s="134">
        <v>26.87</v>
      </c>
      <c r="AS53" s="134">
        <v>30.309000000000001</v>
      </c>
      <c r="AT53" s="134">
        <v>33.664999999999999</v>
      </c>
      <c r="AU53" s="134">
        <v>30.951000000000001</v>
      </c>
      <c r="AV53" s="134">
        <v>31.5</v>
      </c>
      <c r="AW53" s="134">
        <v>33</v>
      </c>
      <c r="AX53" s="134">
        <v>27</v>
      </c>
      <c r="AY53" s="134">
        <v>28.556999999999999</v>
      </c>
      <c r="AZ53" s="134">
        <v>32.725000000000001</v>
      </c>
      <c r="BA53" s="134">
        <v>35.762999999999998</v>
      </c>
      <c r="BB53" s="134">
        <v>38.264000000000003</v>
      </c>
      <c r="BC53" s="134">
        <v>38.268000000000001</v>
      </c>
      <c r="BD53" s="134">
        <v>44.713000000000001</v>
      </c>
      <c r="BE53" s="134">
        <v>55.794706500000004</v>
      </c>
      <c r="BF53" s="134">
        <v>68.735896129999986</v>
      </c>
      <c r="BG53" s="134">
        <v>127.61983736719999</v>
      </c>
      <c r="BH53" s="134">
        <v>149.76499999999999</v>
      </c>
      <c r="BI53" s="134">
        <v>163.62538309999999</v>
      </c>
      <c r="BJ53" s="134">
        <v>175.38975154999997</v>
      </c>
      <c r="BK53" s="134">
        <v>246.68661228606564</v>
      </c>
      <c r="BL53" s="134">
        <v>320.89652102000002</v>
      </c>
      <c r="BM53" s="134">
        <v>344.51753750999995</v>
      </c>
      <c r="BN53" s="134">
        <v>343.25488572749998</v>
      </c>
      <c r="BO53" s="134">
        <v>365.53661895000005</v>
      </c>
      <c r="BP53" s="134">
        <v>395.77258469999998</v>
      </c>
      <c r="BQ53" s="134">
        <v>399.99203899000008</v>
      </c>
      <c r="BR53" s="134">
        <v>416.55604172</v>
      </c>
      <c r="BS53" s="134">
        <v>441.36019572999982</v>
      </c>
      <c r="BT53" s="134">
        <v>437.16954765999998</v>
      </c>
      <c r="BU53" s="134">
        <v>431.89324982492866</v>
      </c>
      <c r="BV53" s="134">
        <v>447.99712522235069</v>
      </c>
      <c r="BW53" s="134">
        <v>461.64940536785019</v>
      </c>
      <c r="BX53" s="134">
        <v>477.30516128472442</v>
      </c>
      <c r="BY53" s="134">
        <v>485.37567917167604</v>
      </c>
      <c r="BZ53" s="135">
        <v>499.41174467709476</v>
      </c>
    </row>
    <row r="54" spans="1:78" x14ac:dyDescent="0.35">
      <c r="A54" s="132"/>
      <c r="B54" s="51" t="s">
        <v>155</v>
      </c>
      <c r="C54" s="222" t="s">
        <v>124</v>
      </c>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v>16</v>
      </c>
      <c r="AI54" s="134">
        <v>16</v>
      </c>
      <c r="AJ54" s="134">
        <v>16</v>
      </c>
      <c r="AK54" s="134">
        <v>16</v>
      </c>
      <c r="AL54" s="134">
        <v>16</v>
      </c>
      <c r="AM54" s="134">
        <v>17</v>
      </c>
      <c r="AN54" s="134">
        <v>18</v>
      </c>
      <c r="AO54" s="134">
        <v>17</v>
      </c>
      <c r="AP54" s="134">
        <v>14</v>
      </c>
      <c r="AQ54" s="134">
        <v>0.434</v>
      </c>
      <c r="AR54" s="134">
        <v>0</v>
      </c>
      <c r="AS54" s="134">
        <v>0</v>
      </c>
      <c r="AT54" s="134">
        <v>0</v>
      </c>
      <c r="AU54" s="134">
        <v>0</v>
      </c>
      <c r="AV54" s="134">
        <v>0</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0</v>
      </c>
      <c r="BM54" s="134">
        <v>0</v>
      </c>
      <c r="BN54" s="134">
        <v>0</v>
      </c>
      <c r="BO54" s="134">
        <v>0</v>
      </c>
      <c r="BP54" s="134">
        <v>0</v>
      </c>
      <c r="BQ54" s="134">
        <v>0</v>
      </c>
      <c r="BR54" s="134">
        <v>0</v>
      </c>
      <c r="BS54" s="134">
        <v>0</v>
      </c>
      <c r="BT54" s="134">
        <v>0</v>
      </c>
      <c r="BU54" s="134">
        <v>0</v>
      </c>
      <c r="BV54" s="134">
        <v>0</v>
      </c>
      <c r="BW54" s="134">
        <v>0</v>
      </c>
      <c r="BX54" s="134">
        <v>0</v>
      </c>
      <c r="BY54" s="134">
        <v>0</v>
      </c>
      <c r="BZ54" s="135">
        <v>0</v>
      </c>
    </row>
    <row r="55" spans="1:78" x14ac:dyDescent="0.35">
      <c r="A55" s="132"/>
      <c r="B55" s="51" t="s">
        <v>242</v>
      </c>
      <c r="C55" s="222" t="s">
        <v>121</v>
      </c>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v>37.898503071731419</v>
      </c>
      <c r="AI55" s="134">
        <v>64.855703618254054</v>
      </c>
      <c r="AJ55" s="134">
        <v>96.569209265311542</v>
      </c>
      <c r="AK55" s="134">
        <v>127.84580671123882</v>
      </c>
      <c r="AL55" s="134">
        <v>169.68592537968243</v>
      </c>
      <c r="AM55" s="134">
        <v>214.43796792257592</v>
      </c>
      <c r="AN55" s="134">
        <v>245.28870869995595</v>
      </c>
      <c r="AO55" s="134">
        <v>282.49343254041281</v>
      </c>
      <c r="AP55" s="134">
        <v>335.26923366467042</v>
      </c>
      <c r="AQ55" s="134">
        <v>380.55923785764566</v>
      </c>
      <c r="AR55" s="134">
        <v>421.4691414374301</v>
      </c>
      <c r="AS55" s="134">
        <v>470.12556674757064</v>
      </c>
      <c r="AT55" s="134">
        <v>529.02542592395196</v>
      </c>
      <c r="AU55" s="134">
        <v>628.73314831467371</v>
      </c>
      <c r="AV55" s="134">
        <v>40.441304458882144</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BO55" s="134">
        <v>0</v>
      </c>
      <c r="BP55" s="134">
        <v>0</v>
      </c>
      <c r="BQ55" s="134">
        <v>0</v>
      </c>
      <c r="BR55" s="134">
        <v>0</v>
      </c>
      <c r="BS55" s="134">
        <v>0</v>
      </c>
      <c r="BT55" s="134">
        <v>0</v>
      </c>
      <c r="BU55" s="134">
        <v>0</v>
      </c>
      <c r="BV55" s="134">
        <v>0</v>
      </c>
      <c r="BW55" s="134">
        <v>0</v>
      </c>
      <c r="BX55" s="134">
        <v>0</v>
      </c>
      <c r="BY55" s="134">
        <v>0</v>
      </c>
      <c r="BZ55" s="135">
        <v>0</v>
      </c>
    </row>
    <row r="56" spans="1:78" x14ac:dyDescent="0.35">
      <c r="A56" s="132"/>
      <c r="B56" s="51" t="s">
        <v>257</v>
      </c>
      <c r="C56" s="222" t="s">
        <v>121</v>
      </c>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v>0</v>
      </c>
      <c r="AI56" s="134">
        <v>0</v>
      </c>
      <c r="AJ56" s="134">
        <v>0</v>
      </c>
      <c r="AK56" s="134">
        <v>0</v>
      </c>
      <c r="AL56" s="134">
        <v>0</v>
      </c>
      <c r="AM56" s="134">
        <v>0</v>
      </c>
      <c r="AN56" s="134">
        <v>0</v>
      </c>
      <c r="AO56" s="134">
        <v>0</v>
      </c>
      <c r="AP56" s="134">
        <v>0</v>
      </c>
      <c r="AQ56" s="134">
        <v>0</v>
      </c>
      <c r="AR56" s="134">
        <v>0</v>
      </c>
      <c r="AS56" s="134">
        <v>0</v>
      </c>
      <c r="AT56" s="134">
        <v>0</v>
      </c>
      <c r="AU56" s="134">
        <v>0</v>
      </c>
      <c r="AV56" s="134">
        <v>0</v>
      </c>
      <c r="AW56" s="134">
        <v>0</v>
      </c>
      <c r="AX56" s="134">
        <v>0</v>
      </c>
      <c r="AY56" s="134">
        <v>0</v>
      </c>
      <c r="AZ56" s="134">
        <v>0</v>
      </c>
      <c r="BA56" s="134">
        <v>0</v>
      </c>
      <c r="BB56" s="134">
        <v>0</v>
      </c>
      <c r="BC56" s="134">
        <v>0.56699999999999995</v>
      </c>
      <c r="BD56" s="134">
        <v>42.750999999999998</v>
      </c>
      <c r="BE56" s="134">
        <v>82</v>
      </c>
      <c r="BF56" s="134">
        <v>180.13019312</v>
      </c>
      <c r="BG56" s="134">
        <v>139.34738139999999</v>
      </c>
      <c r="BH56" s="134">
        <v>87.293999999999997</v>
      </c>
      <c r="BI56" s="134">
        <v>71.74855457999999</v>
      </c>
      <c r="BJ56" s="134">
        <v>86.415832980000019</v>
      </c>
      <c r="BK56" s="134">
        <v>109.97339909</v>
      </c>
      <c r="BL56" s="134">
        <v>112.23410000000001</v>
      </c>
      <c r="BM56" s="134">
        <v>115.10395912999999</v>
      </c>
      <c r="BN56" s="134">
        <v>138.13980000000001</v>
      </c>
      <c r="BO56" s="134">
        <v>47.019696670000002</v>
      </c>
      <c r="BP56" s="134">
        <v>1.39356865</v>
      </c>
      <c r="BQ56" s="134">
        <v>0.86930000000000007</v>
      </c>
      <c r="BR56" s="134">
        <v>0.41239731999999996</v>
      </c>
      <c r="BS56" s="134">
        <v>9.3574790000000005E-2</v>
      </c>
      <c r="BT56" s="134">
        <v>0.16022543999999994</v>
      </c>
      <c r="BU56" s="134">
        <v>0.16022543999999994</v>
      </c>
      <c r="BV56" s="134">
        <v>0.16022543999999994</v>
      </c>
      <c r="BW56" s="134">
        <v>0.16022543999999994</v>
      </c>
      <c r="BX56" s="134">
        <v>0.16022543999999994</v>
      </c>
      <c r="BY56" s="134">
        <v>0.16022543999999997</v>
      </c>
      <c r="BZ56" s="135">
        <v>0.16022543999999997</v>
      </c>
    </row>
    <row r="57" spans="1:78" x14ac:dyDescent="0.35">
      <c r="A57" s="132"/>
      <c r="B57" s="51" t="s">
        <v>158</v>
      </c>
      <c r="C57" s="222" t="s">
        <v>121</v>
      </c>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v>0</v>
      </c>
      <c r="AI57" s="134">
        <v>0</v>
      </c>
      <c r="AJ57" s="134">
        <v>0</v>
      </c>
      <c r="AK57" s="134">
        <v>0</v>
      </c>
      <c r="AL57" s="134">
        <v>0</v>
      </c>
      <c r="AM57" s="134">
        <v>0</v>
      </c>
      <c r="AN57" s="134">
        <v>0</v>
      </c>
      <c r="AO57" s="134">
        <v>0</v>
      </c>
      <c r="AP57" s="134">
        <v>0</v>
      </c>
      <c r="AQ57" s="134">
        <v>0</v>
      </c>
      <c r="AR57" s="134">
        <v>0</v>
      </c>
      <c r="AS57" s="134">
        <v>0</v>
      </c>
      <c r="AT57" s="134">
        <v>0</v>
      </c>
      <c r="AU57" s="134">
        <v>0</v>
      </c>
      <c r="AV57" s="134">
        <v>0</v>
      </c>
      <c r="AW57" s="134">
        <v>0</v>
      </c>
      <c r="AX57" s="134">
        <v>0</v>
      </c>
      <c r="AY57" s="134">
        <v>0</v>
      </c>
      <c r="AZ57" s="134">
        <v>0</v>
      </c>
      <c r="BA57" s="134">
        <v>0</v>
      </c>
      <c r="BB57" s="134">
        <v>0</v>
      </c>
      <c r="BC57" s="134">
        <v>0</v>
      </c>
      <c r="BD57" s="134">
        <v>0</v>
      </c>
      <c r="BE57" s="134">
        <v>0</v>
      </c>
      <c r="BF57" s="134">
        <v>0</v>
      </c>
      <c r="BG57" s="134">
        <v>0</v>
      </c>
      <c r="BH57" s="134">
        <v>0</v>
      </c>
      <c r="BI57" s="134">
        <v>0</v>
      </c>
      <c r="BJ57" s="134">
        <v>0</v>
      </c>
      <c r="BK57" s="134">
        <v>0</v>
      </c>
      <c r="BL57" s="134">
        <v>0</v>
      </c>
      <c r="BM57" s="134">
        <v>0</v>
      </c>
      <c r="BN57" s="134">
        <v>0</v>
      </c>
      <c r="BO57" s="134">
        <v>5.1059946700000003</v>
      </c>
      <c r="BP57" s="134">
        <v>18.281430299999997</v>
      </c>
      <c r="BQ57" s="134">
        <v>32.793243410000002</v>
      </c>
      <c r="BR57" s="134">
        <v>31.126738449999994</v>
      </c>
      <c r="BS57" s="134">
        <v>22.156157419999996</v>
      </c>
      <c r="BT57" s="134">
        <v>11.6421167636639</v>
      </c>
      <c r="BU57" s="134">
        <v>14.829102000000001</v>
      </c>
      <c r="BV57" s="134">
        <v>14.070019</v>
      </c>
      <c r="BW57" s="134">
        <v>7.8157170000000002</v>
      </c>
      <c r="BX57" s="134">
        <v>0</v>
      </c>
      <c r="BY57" s="134">
        <v>0</v>
      </c>
      <c r="BZ57" s="135">
        <v>0</v>
      </c>
    </row>
    <row r="58" spans="1:78" ht="26.25" customHeight="1" x14ac:dyDescent="0.35">
      <c r="A58" s="132"/>
      <c r="B58" s="142" t="s">
        <v>163</v>
      </c>
      <c r="C58" s="222" t="s">
        <v>121</v>
      </c>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v>145.66823881438239</v>
      </c>
      <c r="BR58" s="134">
        <v>1436.2081898445697</v>
      </c>
      <c r="BS58" s="134">
        <v>2723.0163881055282</v>
      </c>
      <c r="BT58" s="134">
        <v>4480.8878750945223</v>
      </c>
      <c r="BU58" s="134">
        <v>6778.0236361801008</v>
      </c>
      <c r="BV58" s="134">
        <v>9546.1078001355436</v>
      </c>
      <c r="BW58" s="134">
        <v>12539.889454322198</v>
      </c>
      <c r="BX58" s="134">
        <v>13470.711759524644</v>
      </c>
      <c r="BY58" s="134">
        <v>14035.87520438026</v>
      </c>
      <c r="BZ58" s="135">
        <v>14599.008381216083</v>
      </c>
    </row>
    <row r="59" spans="1:78" x14ac:dyDescent="0.35">
      <c r="A59" s="132"/>
      <c r="B59" s="51" t="s">
        <v>165</v>
      </c>
      <c r="C59" s="222" t="s">
        <v>121</v>
      </c>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v>0</v>
      </c>
      <c r="AI59" s="134">
        <v>0</v>
      </c>
      <c r="AJ59" s="134">
        <v>0</v>
      </c>
      <c r="AK59" s="134">
        <v>0</v>
      </c>
      <c r="AL59" s="134">
        <v>0</v>
      </c>
      <c r="AM59" s="134">
        <v>0</v>
      </c>
      <c r="AN59" s="134">
        <v>0</v>
      </c>
      <c r="AO59" s="134">
        <v>0</v>
      </c>
      <c r="AP59" s="134">
        <v>0</v>
      </c>
      <c r="AQ59" s="134">
        <v>0</v>
      </c>
      <c r="AR59" s="134">
        <v>0</v>
      </c>
      <c r="AS59" s="134">
        <v>0</v>
      </c>
      <c r="AT59" s="134">
        <v>0</v>
      </c>
      <c r="AU59" s="134">
        <v>0</v>
      </c>
      <c r="AV59" s="134">
        <v>0</v>
      </c>
      <c r="AW59" s="134">
        <v>0</v>
      </c>
      <c r="AX59" s="134">
        <v>0</v>
      </c>
      <c r="AY59" s="134">
        <v>0</v>
      </c>
      <c r="AZ59" s="134">
        <v>0</v>
      </c>
      <c r="BA59" s="134">
        <v>0</v>
      </c>
      <c r="BB59" s="134">
        <v>0</v>
      </c>
      <c r="BC59" s="134">
        <v>0</v>
      </c>
      <c r="BD59" s="134">
        <v>0</v>
      </c>
      <c r="BE59" s="134">
        <v>0</v>
      </c>
      <c r="BF59" s="134">
        <v>0</v>
      </c>
      <c r="BG59" s="134">
        <v>0</v>
      </c>
      <c r="BH59" s="134">
        <v>0</v>
      </c>
      <c r="BI59" s="134">
        <v>0</v>
      </c>
      <c r="BJ59" s="134">
        <v>0</v>
      </c>
      <c r="BK59" s="134">
        <v>0</v>
      </c>
      <c r="BL59" s="134">
        <v>55.084215560000004</v>
      </c>
      <c r="BM59" s="134">
        <v>63.075896640000003</v>
      </c>
      <c r="BN59" s="134">
        <v>61.896868359999999</v>
      </c>
      <c r="BO59" s="134">
        <v>39.035515199999999</v>
      </c>
      <c r="BP59" s="134">
        <v>27.879101479999999</v>
      </c>
      <c r="BQ59" s="134">
        <v>25.215089500000001</v>
      </c>
      <c r="BR59" s="134">
        <v>4.0992899999999999</v>
      </c>
      <c r="BS59" s="134">
        <v>0</v>
      </c>
      <c r="BT59" s="134">
        <v>0</v>
      </c>
      <c r="BU59" s="134">
        <v>0</v>
      </c>
      <c r="BV59" s="134">
        <v>0</v>
      </c>
      <c r="BW59" s="134">
        <v>0</v>
      </c>
      <c r="BX59" s="134">
        <v>0</v>
      </c>
      <c r="BY59" s="134">
        <v>0</v>
      </c>
      <c r="BZ59" s="135">
        <v>0</v>
      </c>
    </row>
    <row r="60" spans="1:78" x14ac:dyDescent="0.35">
      <c r="A60" s="132"/>
      <c r="B60" s="51" t="s">
        <v>167</v>
      </c>
      <c r="C60" s="222" t="s">
        <v>121</v>
      </c>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v>65.063615077455893</v>
      </c>
      <c r="AI60" s="134">
        <v>79.479739700042487</v>
      </c>
      <c r="AJ60" s="134">
        <v>99.580834840251342</v>
      </c>
      <c r="AK60" s="134">
        <v>118.59112985115947</v>
      </c>
      <c r="AL60" s="134">
        <v>139.73920084720251</v>
      </c>
      <c r="AM60" s="134">
        <v>164.50313614077683</v>
      </c>
      <c r="AN60" s="134">
        <v>212.71284119727849</v>
      </c>
      <c r="AO60" s="134">
        <v>238.91816166157855</v>
      </c>
      <c r="AP60" s="134">
        <v>254.25078624505122</v>
      </c>
      <c r="AQ60" s="134">
        <v>261.22874343482823</v>
      </c>
      <c r="AR60" s="134">
        <v>277.40848838548044</v>
      </c>
      <c r="AS60" s="134">
        <v>301.45498962625896</v>
      </c>
      <c r="AT60" s="134">
        <v>371.69112573456874</v>
      </c>
      <c r="AU60" s="134">
        <v>518.375122512399</v>
      </c>
      <c r="AV60" s="134">
        <v>547.65025616051685</v>
      </c>
      <c r="AW60" s="134">
        <v>599.38952382356536</v>
      </c>
      <c r="AX60" s="134">
        <v>668.19973532569691</v>
      </c>
      <c r="AY60" s="134">
        <v>709.36948030254121</v>
      </c>
      <c r="AZ60" s="134">
        <v>801.06839642781028</v>
      </c>
      <c r="BA60" s="134">
        <v>862.44303435481982</v>
      </c>
      <c r="BB60" s="134">
        <v>840.04033176203689</v>
      </c>
      <c r="BC60" s="134">
        <v>861.99389255607184</v>
      </c>
      <c r="BD60" s="134">
        <v>851.15599999999995</v>
      </c>
      <c r="BE60" s="134">
        <v>874.17398603512197</v>
      </c>
      <c r="BF60" s="134">
        <v>794.99319101826757</v>
      </c>
      <c r="BG60" s="134">
        <v>766.14312936370834</v>
      </c>
      <c r="BH60" s="134">
        <v>794.12099999999998</v>
      </c>
      <c r="BI60" s="134">
        <v>771.95111937118725</v>
      </c>
      <c r="BJ60" s="134">
        <v>768.33523924275994</v>
      </c>
      <c r="BK60" s="134">
        <v>697.57744277639608</v>
      </c>
      <c r="BL60" s="134">
        <v>711.89560463857492</v>
      </c>
      <c r="BM60" s="134">
        <v>723.31083959144485</v>
      </c>
      <c r="BN60" s="134">
        <v>718.27939070806326</v>
      </c>
      <c r="BO60" s="134">
        <v>711.3639340066137</v>
      </c>
      <c r="BP60" s="134">
        <v>727.39818972298963</v>
      </c>
      <c r="BQ60" s="134">
        <v>715.05321305721429</v>
      </c>
      <c r="BR60" s="134">
        <v>596.85802620084485</v>
      </c>
      <c r="BS60" s="134">
        <v>341.39509716401932</v>
      </c>
      <c r="BT60" s="134">
        <v>117.0490402201676</v>
      </c>
      <c r="BU60" s="134">
        <v>13.453157122179169</v>
      </c>
      <c r="BV60" s="134">
        <v>2.6054343369144669E-18</v>
      </c>
      <c r="BW60" s="134">
        <v>-6.4607359842740833E-18</v>
      </c>
      <c r="BX60" s="134">
        <v>2.207958260360848E-18</v>
      </c>
      <c r="BY60" s="134">
        <v>0</v>
      </c>
      <c r="BZ60" s="135">
        <v>0</v>
      </c>
    </row>
    <row r="61" spans="1:78" x14ac:dyDescent="0.35">
      <c r="A61" s="132"/>
      <c r="B61" s="51" t="s">
        <v>258</v>
      </c>
      <c r="C61" s="222" t="s">
        <v>131</v>
      </c>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v>23.742129412884193</v>
      </c>
      <c r="AR61" s="134">
        <v>124.55443691978304</v>
      </c>
      <c r="AS61" s="134">
        <v>107.73044960785994</v>
      </c>
      <c r="AT61" s="134">
        <v>126.97640117994101</v>
      </c>
      <c r="AU61" s="134">
        <v>172.18</v>
      </c>
      <c r="AV61" s="134">
        <v>172.37799999999999</v>
      </c>
      <c r="AW61" s="134">
        <v>194.25600000000003</v>
      </c>
      <c r="AX61" s="134">
        <v>187.28899999999999</v>
      </c>
      <c r="AY61" s="134">
        <v>214.38800000000001</v>
      </c>
      <c r="AZ61" s="134">
        <v>197.916</v>
      </c>
      <c r="BA61" s="134">
        <v>164.20699999999999</v>
      </c>
      <c r="BB61" s="134">
        <v>176.72299999999998</v>
      </c>
      <c r="BC61" s="134">
        <v>163.03138294517106</v>
      </c>
      <c r="BD61" s="134">
        <v>199.31266883868574</v>
      </c>
      <c r="BE61" s="134">
        <v>223.009962981786</v>
      </c>
      <c r="BF61" s="134">
        <v>271.56763858619945</v>
      </c>
      <c r="BG61" s="134">
        <v>297.69167471771999</v>
      </c>
      <c r="BH61" s="134">
        <v>296.03603723607625</v>
      </c>
      <c r="BI61" s="134">
        <v>323.58529987590123</v>
      </c>
      <c r="BJ61" s="134"/>
      <c r="BK61" s="134"/>
      <c r="BL61" s="134"/>
      <c r="BM61" s="134"/>
      <c r="BN61" s="134"/>
      <c r="BO61" s="134"/>
      <c r="BP61" s="134"/>
      <c r="BQ61" s="134"/>
      <c r="BR61" s="134"/>
      <c r="BS61" s="134"/>
      <c r="BT61" s="134"/>
      <c r="BU61" s="134"/>
      <c r="BV61" s="134"/>
      <c r="BW61" s="134"/>
      <c r="BX61" s="134"/>
      <c r="BY61" s="134"/>
      <c r="BZ61" s="135"/>
    </row>
    <row r="62" spans="1:78" x14ac:dyDescent="0.35">
      <c r="A62" s="132"/>
      <c r="B62" s="51" t="s">
        <v>169</v>
      </c>
      <c r="C62" s="222" t="s">
        <v>131</v>
      </c>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v>252.52462299999999</v>
      </c>
      <c r="BK62" s="134">
        <v>217.03232700000001</v>
      </c>
      <c r="BL62" s="134">
        <v>202.71215699999999</v>
      </c>
      <c r="BM62" s="134">
        <v>254.65718699999999</v>
      </c>
      <c r="BN62" s="134">
        <v>257.83189955001012</v>
      </c>
      <c r="BO62" s="134">
        <v>116.81307476126997</v>
      </c>
      <c r="BP62" s="134">
        <v>88.835079000000007</v>
      </c>
      <c r="BQ62" s="134">
        <v>8.2208879999999986</v>
      </c>
      <c r="BR62" s="134">
        <v>0</v>
      </c>
      <c r="BS62" s="134">
        <v>0</v>
      </c>
      <c r="BT62" s="134">
        <v>0</v>
      </c>
      <c r="BU62" s="134">
        <v>0</v>
      </c>
      <c r="BV62" s="134">
        <v>0</v>
      </c>
      <c r="BW62" s="134">
        <v>0</v>
      </c>
      <c r="BX62" s="134">
        <v>0</v>
      </c>
      <c r="BY62" s="134">
        <v>0</v>
      </c>
      <c r="BZ62" s="135">
        <v>0</v>
      </c>
    </row>
    <row r="63" spans="1:78" ht="25.5" customHeight="1" x14ac:dyDescent="0.35">
      <c r="A63" s="132"/>
      <c r="B63" s="51" t="s">
        <v>170</v>
      </c>
      <c r="C63" s="222" t="s">
        <v>121</v>
      </c>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v>0</v>
      </c>
      <c r="AI63" s="134">
        <v>0</v>
      </c>
      <c r="AJ63" s="134">
        <v>0</v>
      </c>
      <c r="AK63" s="134">
        <v>0</v>
      </c>
      <c r="AL63" s="134">
        <v>0</v>
      </c>
      <c r="AM63" s="134">
        <v>0</v>
      </c>
      <c r="AN63" s="134">
        <v>0</v>
      </c>
      <c r="AO63" s="134">
        <v>0</v>
      </c>
      <c r="AP63" s="134">
        <v>1</v>
      </c>
      <c r="AQ63" s="134">
        <v>0.68200000000000005</v>
      </c>
      <c r="AR63" s="134">
        <v>0.71099999999999997</v>
      </c>
      <c r="AS63" s="134">
        <v>0.05</v>
      </c>
      <c r="AT63" s="134">
        <v>4.3999999999999997E-2</v>
      </c>
      <c r="AU63" s="134">
        <v>1.0529999999999999</v>
      </c>
      <c r="AV63" s="134">
        <v>1.0680000000000001</v>
      </c>
      <c r="AW63" s="134">
        <v>2.0219999999999998</v>
      </c>
      <c r="AX63" s="134">
        <v>1.901</v>
      </c>
      <c r="AY63" s="134">
        <v>2.9769999999999999</v>
      </c>
      <c r="AZ63" s="134">
        <v>2.5939999999999999</v>
      </c>
      <c r="BA63" s="134">
        <v>3.1680000000000001</v>
      </c>
      <c r="BB63" s="134">
        <v>4.3739999999999997</v>
      </c>
      <c r="BC63" s="134">
        <v>6.6749999999999998</v>
      </c>
      <c r="BD63" s="134">
        <v>1.966</v>
      </c>
      <c r="BE63" s="134">
        <v>8.6959999999999997</v>
      </c>
      <c r="BF63" s="134">
        <v>7.1639999999999997</v>
      </c>
      <c r="BG63" s="134">
        <v>5.907</v>
      </c>
      <c r="BH63" s="134">
        <v>7.7169999999999996</v>
      </c>
      <c r="BI63" s="134">
        <v>8.1300000000000008</v>
      </c>
      <c r="BJ63" s="134">
        <v>9.604000000000001</v>
      </c>
      <c r="BK63" s="134">
        <v>12.0015</v>
      </c>
      <c r="BL63" s="134">
        <v>16.099019999999999</v>
      </c>
      <c r="BM63" s="134">
        <v>16.099019999999999</v>
      </c>
      <c r="BN63" s="134">
        <v>16.099019999999999</v>
      </c>
      <c r="BO63" s="134">
        <v>16.098934999999997</v>
      </c>
      <c r="BP63" s="134">
        <v>16.099</v>
      </c>
      <c r="BQ63" s="134">
        <v>16.099019999999999</v>
      </c>
      <c r="BR63" s="134">
        <v>16.099020000000042</v>
      </c>
      <c r="BS63" s="134">
        <v>13.170465000000043</v>
      </c>
      <c r="BT63" s="134">
        <v>0</v>
      </c>
      <c r="BU63" s="134">
        <v>0</v>
      </c>
      <c r="BV63" s="134">
        <v>2</v>
      </c>
      <c r="BW63" s="134">
        <v>6.0330000000000004</v>
      </c>
      <c r="BX63" s="134">
        <v>0</v>
      </c>
      <c r="BY63" s="134">
        <v>0</v>
      </c>
      <c r="BZ63" s="135">
        <v>0</v>
      </c>
    </row>
    <row r="64" spans="1:78" x14ac:dyDescent="0.35">
      <c r="A64" s="132"/>
      <c r="B64" s="51" t="s">
        <v>172</v>
      </c>
      <c r="C64" s="222" t="s">
        <v>124</v>
      </c>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v>0</v>
      </c>
      <c r="AI64" s="134">
        <v>0</v>
      </c>
      <c r="AJ64" s="134">
        <v>0</v>
      </c>
      <c r="AK64" s="134">
        <v>0</v>
      </c>
      <c r="AL64" s="134">
        <v>0</v>
      </c>
      <c r="AM64" s="134">
        <v>0</v>
      </c>
      <c r="AN64" s="134">
        <v>0</v>
      </c>
      <c r="AO64" s="134">
        <v>0</v>
      </c>
      <c r="AP64" s="134">
        <v>0</v>
      </c>
      <c r="AQ64" s="134">
        <v>193</v>
      </c>
      <c r="AR64" s="134">
        <v>250</v>
      </c>
      <c r="AS64" s="134">
        <v>286</v>
      </c>
      <c r="AT64" s="134">
        <v>314</v>
      </c>
      <c r="AU64" s="134">
        <v>408</v>
      </c>
      <c r="AV64" s="134">
        <v>434</v>
      </c>
      <c r="AW64" s="134">
        <v>416</v>
      </c>
      <c r="AX64" s="134">
        <v>480</v>
      </c>
      <c r="AY64" s="134">
        <v>524.29999999999995</v>
      </c>
      <c r="AZ64" s="134">
        <v>340.8</v>
      </c>
      <c r="BA64" s="134">
        <v>502</v>
      </c>
      <c r="BB64" s="134">
        <v>553</v>
      </c>
      <c r="BC64" s="134">
        <v>635</v>
      </c>
      <c r="BD64" s="134">
        <v>648</v>
      </c>
      <c r="BE64" s="134">
        <v>635.94107848647479</v>
      </c>
      <c r="BF64" s="134">
        <v>723.75621958442548</v>
      </c>
      <c r="BG64" s="134">
        <v>1035</v>
      </c>
      <c r="BH64" s="134">
        <v>1291.17</v>
      </c>
      <c r="BI64" s="134">
        <v>1183.6549443026729</v>
      </c>
      <c r="BJ64" s="134">
        <v>1312.9542119951134</v>
      </c>
      <c r="BK64" s="134">
        <v>1623.1882790812579</v>
      </c>
      <c r="BL64" s="134">
        <v>1949.4219162508432</v>
      </c>
      <c r="BM64" s="134">
        <v>2026.2023687265355</v>
      </c>
      <c r="BN64" s="134">
        <v>2134.4746846376861</v>
      </c>
      <c r="BO64" s="134">
        <v>2194.8675095390704</v>
      </c>
      <c r="BP64" s="134">
        <v>2244.5398762216823</v>
      </c>
      <c r="BQ64" s="134">
        <v>2236</v>
      </c>
      <c r="BR64" s="134">
        <v>2260</v>
      </c>
      <c r="BS64" s="134">
        <v>2352</v>
      </c>
      <c r="BT64" s="134">
        <v>2372.5870383720512</v>
      </c>
      <c r="BU64" s="134">
        <v>2438.6164639637263</v>
      </c>
      <c r="BV64" s="134">
        <v>2520.1888706561454</v>
      </c>
      <c r="BW64" s="134">
        <v>2591.4085323588279</v>
      </c>
      <c r="BX64" s="134">
        <v>2655.0269033998229</v>
      </c>
      <c r="BY64" s="134">
        <v>2732.8323503102433</v>
      </c>
      <c r="BZ64" s="135">
        <v>2811.6701283611242</v>
      </c>
    </row>
    <row r="65" spans="1:78" x14ac:dyDescent="0.35">
      <c r="A65" s="132"/>
      <c r="B65" s="51" t="s">
        <v>173</v>
      </c>
      <c r="C65" s="222" t="s">
        <v>124</v>
      </c>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v>0</v>
      </c>
      <c r="AI65" s="134">
        <v>0</v>
      </c>
      <c r="AJ65" s="134">
        <v>0</v>
      </c>
      <c r="AK65" s="134">
        <v>0</v>
      </c>
      <c r="AL65" s="134">
        <v>0</v>
      </c>
      <c r="AM65" s="134">
        <v>500</v>
      </c>
      <c r="AN65" s="134">
        <v>508</v>
      </c>
      <c r="AO65" s="134">
        <v>545</v>
      </c>
      <c r="AP65" s="134">
        <v>757</v>
      </c>
      <c r="AQ65" s="134">
        <v>840</v>
      </c>
      <c r="AR65" s="134">
        <v>898</v>
      </c>
      <c r="AS65" s="134">
        <v>949</v>
      </c>
      <c r="AT65" s="134">
        <v>941</v>
      </c>
      <c r="AU65" s="134">
        <v>781</v>
      </c>
      <c r="AV65" s="134">
        <v>688</v>
      </c>
      <c r="AW65" s="134">
        <v>659</v>
      </c>
      <c r="AX65" s="134">
        <v>80</v>
      </c>
      <c r="AY65" s="134">
        <v>36.299999999999997</v>
      </c>
      <c r="AZ65" s="134">
        <v>97.6</v>
      </c>
      <c r="BA65" s="134">
        <v>26</v>
      </c>
      <c r="BB65" s="134">
        <v>27</v>
      </c>
      <c r="BC65" s="134">
        <v>66</v>
      </c>
      <c r="BD65" s="134">
        <v>67</v>
      </c>
      <c r="BE65" s="134">
        <v>69</v>
      </c>
      <c r="BF65" s="134">
        <v>70</v>
      </c>
      <c r="BG65" s="134">
        <v>79.728606106509176</v>
      </c>
      <c r="BH65" s="134">
        <v>43</v>
      </c>
      <c r="BI65" s="134">
        <v>41</v>
      </c>
      <c r="BJ65" s="134">
        <v>45</v>
      </c>
      <c r="BK65" s="134">
        <v>43.47423573035443</v>
      </c>
      <c r="BL65" s="134">
        <v>46.203362466202719</v>
      </c>
      <c r="BM65" s="134">
        <v>46.819417065825782</v>
      </c>
      <c r="BN65" s="134">
        <v>44.415302132907541</v>
      </c>
      <c r="BO65" s="134">
        <v>47.37944846742954</v>
      </c>
      <c r="BP65" s="134">
        <v>56</v>
      </c>
      <c r="BQ65" s="134">
        <v>50</v>
      </c>
      <c r="BR65" s="134">
        <v>5</v>
      </c>
      <c r="BS65" s="134">
        <v>0</v>
      </c>
      <c r="BT65" s="134">
        <v>0</v>
      </c>
      <c r="BU65" s="134">
        <v>0</v>
      </c>
      <c r="BV65" s="134">
        <v>0</v>
      </c>
      <c r="BW65" s="134">
        <v>0</v>
      </c>
      <c r="BX65" s="134">
        <v>0</v>
      </c>
      <c r="BY65" s="134">
        <v>0</v>
      </c>
      <c r="BZ65" s="135">
        <v>0</v>
      </c>
    </row>
    <row r="66" spans="1:78" x14ac:dyDescent="0.35">
      <c r="A66" s="132"/>
      <c r="B66" s="51" t="s">
        <v>175</v>
      </c>
      <c r="C66" s="222" t="s">
        <v>131</v>
      </c>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v>0</v>
      </c>
      <c r="AR66" s="134">
        <v>0</v>
      </c>
      <c r="AS66" s="134">
        <v>0</v>
      </c>
      <c r="AT66" s="134">
        <v>0</v>
      </c>
      <c r="AU66" s="134">
        <v>0</v>
      </c>
      <c r="AV66" s="134">
        <v>0</v>
      </c>
      <c r="AW66" s="134">
        <v>0</v>
      </c>
      <c r="AX66" s="134">
        <v>0</v>
      </c>
      <c r="AY66" s="134">
        <v>0</v>
      </c>
      <c r="AZ66" s="134">
        <v>0</v>
      </c>
      <c r="BA66" s="134">
        <v>0</v>
      </c>
      <c r="BB66" s="134">
        <v>0</v>
      </c>
      <c r="BC66" s="134">
        <v>0</v>
      </c>
      <c r="BD66" s="134">
        <v>0</v>
      </c>
      <c r="BE66" s="134">
        <v>0</v>
      </c>
      <c r="BF66" s="134">
        <v>0</v>
      </c>
      <c r="BG66" s="134">
        <v>0</v>
      </c>
      <c r="BH66" s="134">
        <v>0</v>
      </c>
      <c r="BI66" s="134">
        <v>0</v>
      </c>
      <c r="BJ66" s="134">
        <v>119.870778</v>
      </c>
      <c r="BK66" s="134">
        <v>123.071</v>
      </c>
      <c r="BL66" s="134">
        <v>133.291</v>
      </c>
      <c r="BM66" s="134">
        <v>138.81399999999999</v>
      </c>
      <c r="BN66" s="134">
        <v>130.89869660000002</v>
      </c>
      <c r="BO66" s="134">
        <v>46.04</v>
      </c>
      <c r="BP66" s="134">
        <v>39.037999999999997</v>
      </c>
      <c r="BQ66" s="134">
        <v>37.116999999999997</v>
      </c>
      <c r="BR66" s="134">
        <v>33.851999999999997</v>
      </c>
      <c r="BS66" s="134">
        <v>30.109000000000002</v>
      </c>
      <c r="BT66" s="134">
        <v>27.880500000000001</v>
      </c>
      <c r="BU66" s="134">
        <v>25.800849823429182</v>
      </c>
      <c r="BV66" s="134">
        <v>26.098413187457883</v>
      </c>
      <c r="BW66" s="134">
        <v>26.40052760047865</v>
      </c>
      <c r="BX66" s="134">
        <v>26.516589137846751</v>
      </c>
      <c r="BY66" s="134">
        <v>26.56432408777987</v>
      </c>
      <c r="BZ66" s="135">
        <v>26.541677363470541</v>
      </c>
    </row>
    <row r="67" spans="1:78" hidden="1" x14ac:dyDescent="0.35">
      <c r="A67" s="132"/>
      <c r="B67" s="51"/>
      <c r="C67" s="222"/>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5"/>
    </row>
    <row r="68" spans="1:78" s="225" customFormat="1" x14ac:dyDescent="0.35">
      <c r="A68" s="224"/>
      <c r="B68" s="51" t="s">
        <v>176</v>
      </c>
      <c r="C68" s="222" t="s">
        <v>124</v>
      </c>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v>632</v>
      </c>
      <c r="AI68" s="134">
        <v>653</v>
      </c>
      <c r="AJ68" s="134">
        <v>1280</v>
      </c>
      <c r="AK68" s="134">
        <v>1702</v>
      </c>
      <c r="AL68" s="134">
        <v>1500</v>
      </c>
      <c r="AM68" s="134">
        <v>1497</v>
      </c>
      <c r="AN68" s="134">
        <v>1578</v>
      </c>
      <c r="AO68" s="134">
        <v>1589</v>
      </c>
      <c r="AP68" s="134">
        <v>1734</v>
      </c>
      <c r="AQ68" s="134">
        <v>1467.9280000000001</v>
      </c>
      <c r="AR68" s="134">
        <v>1106.7449999999999</v>
      </c>
      <c r="AS68" s="134">
        <v>733.41</v>
      </c>
      <c r="AT68" s="134">
        <v>869.84</v>
      </c>
      <c r="AU68" s="134">
        <v>1603.8150000000001</v>
      </c>
      <c r="AV68" s="134">
        <v>1760.1579999999999</v>
      </c>
      <c r="AW68" s="134">
        <v>1651.7639999999999</v>
      </c>
      <c r="AX68" s="134">
        <v>1299.4829999999999</v>
      </c>
      <c r="AY68" s="134">
        <v>1101.827</v>
      </c>
      <c r="AZ68" s="134">
        <v>587.298</v>
      </c>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5"/>
    </row>
    <row r="69" spans="1:78" s="225" customFormat="1" ht="25.5" customHeight="1" x14ac:dyDescent="0.35">
      <c r="A69" s="224"/>
      <c r="B69" s="142" t="s">
        <v>177</v>
      </c>
      <c r="C69" s="222"/>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f>SUM(BQ70:BQ71)</f>
        <v>5.8574696600000031</v>
      </c>
      <c r="BR69" s="134">
        <f t="shared" ref="BR69:BU69" si="8">SUM(BR70:BR71)</f>
        <v>56.150329630000009</v>
      </c>
      <c r="BS69" s="134">
        <f t="shared" si="8"/>
        <v>490.79643462000007</v>
      </c>
      <c r="BT69" s="134">
        <f t="shared" si="8"/>
        <v>1585.2890467599996</v>
      </c>
      <c r="BU69" s="134">
        <f t="shared" si="8"/>
        <v>3188.1382266982941</v>
      </c>
      <c r="BV69" s="134"/>
      <c r="BW69" s="134"/>
      <c r="BX69" s="134"/>
      <c r="BY69" s="134"/>
      <c r="BZ69" s="135"/>
    </row>
    <row r="70" spans="1:78" s="225" customFormat="1" x14ac:dyDescent="0.35">
      <c r="A70" s="224"/>
      <c r="B70" s="145" t="s">
        <v>178</v>
      </c>
      <c r="C70" s="222" t="s">
        <v>131</v>
      </c>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v>0.78372308559481874</v>
      </c>
      <c r="BR70" s="134">
        <v>5.5093570434945436</v>
      </c>
      <c r="BS70" s="134">
        <v>33.767518813665085</v>
      </c>
      <c r="BT70" s="134">
        <v>508.22076209997226</v>
      </c>
      <c r="BU70" s="134">
        <v>1937.3092192389831</v>
      </c>
      <c r="BV70" s="134"/>
      <c r="BW70" s="134"/>
      <c r="BX70" s="134"/>
      <c r="BY70" s="134"/>
      <c r="BZ70" s="135"/>
    </row>
    <row r="71" spans="1:78" s="225" customFormat="1" x14ac:dyDescent="0.35">
      <c r="A71" s="224"/>
      <c r="B71" s="145" t="s">
        <v>179</v>
      </c>
      <c r="C71" s="222" t="s">
        <v>131</v>
      </c>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v>5.0737465744051846</v>
      </c>
      <c r="BR71" s="134">
        <v>50.640972586505463</v>
      </c>
      <c r="BS71" s="134">
        <v>457.02891580633496</v>
      </c>
      <c r="BT71" s="134">
        <v>1077.0682846600273</v>
      </c>
      <c r="BU71" s="134">
        <v>1250.829007459311</v>
      </c>
      <c r="BV71" s="134"/>
      <c r="BW71" s="134"/>
      <c r="BX71" s="134"/>
      <c r="BY71" s="134"/>
      <c r="BZ71" s="135"/>
    </row>
    <row r="72" spans="1:78" s="225" customFormat="1" x14ac:dyDescent="0.35">
      <c r="A72" s="224"/>
      <c r="B72" s="142" t="s">
        <v>180</v>
      </c>
      <c r="C72" s="222"/>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f t="shared" ref="BV72:BW72" si="9">SUM(BV73:BV74)</f>
        <v>-222.12145203151982</v>
      </c>
      <c r="BW72" s="134">
        <f t="shared" si="9"/>
        <v>-491.10695156704219</v>
      </c>
      <c r="BX72" s="134">
        <f>SUM(BX73:BX74)</f>
        <v>-520.15617449098568</v>
      </c>
      <c r="BY72" s="134">
        <f>SUM(BY73:BY74)</f>
        <v>-711.78381995869267</v>
      </c>
      <c r="BZ72" s="135">
        <f>SUM(BZ73:BZ74)</f>
        <v>-967.20559431509207</v>
      </c>
    </row>
    <row r="73" spans="1:78" s="225" customFormat="1" x14ac:dyDescent="0.35">
      <c r="A73" s="224"/>
      <c r="B73" s="145" t="s">
        <v>178</v>
      </c>
      <c r="C73" s="222" t="s">
        <v>131</v>
      </c>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v>-222.12145203151982</v>
      </c>
      <c r="BW73" s="134">
        <v>-491.10695156704219</v>
      </c>
      <c r="BX73" s="134">
        <v>-520.15617449098568</v>
      </c>
      <c r="BY73" s="134">
        <v>-711.78381995869267</v>
      </c>
      <c r="BZ73" s="135">
        <v>-967.20559431509207</v>
      </c>
    </row>
    <row r="74" spans="1:78" s="225" customFormat="1" x14ac:dyDescent="0.35">
      <c r="A74" s="224"/>
      <c r="B74" s="145" t="s">
        <v>179</v>
      </c>
      <c r="C74" s="222" t="s">
        <v>131</v>
      </c>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v>0</v>
      </c>
      <c r="BW74" s="134">
        <v>0</v>
      </c>
      <c r="BX74" s="134">
        <v>0</v>
      </c>
      <c r="BY74" s="134">
        <v>0</v>
      </c>
      <c r="BZ74" s="135">
        <v>0</v>
      </c>
    </row>
    <row r="75" spans="1:78" ht="25.5" customHeight="1" x14ac:dyDescent="0.35">
      <c r="A75" s="132"/>
      <c r="B75" s="51" t="s">
        <v>259</v>
      </c>
      <c r="C75" s="222" t="s">
        <v>121</v>
      </c>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v>96.50800000000001</v>
      </c>
      <c r="AI75" s="134">
        <v>138.17400000000001</v>
      </c>
      <c r="AJ75" s="134">
        <v>149.49199999999999</v>
      </c>
      <c r="AK75" s="134">
        <v>160.76399999999998</v>
      </c>
      <c r="AL75" s="134">
        <v>161.68</v>
      </c>
      <c r="AM75" s="134">
        <v>171.07299999999998</v>
      </c>
      <c r="AN75" s="134">
        <v>157.065</v>
      </c>
      <c r="AO75" s="134">
        <v>147.92700000000002</v>
      </c>
      <c r="AP75" s="134">
        <v>138.10399999999998</v>
      </c>
      <c r="AQ75" s="134">
        <v>129.10900000000001</v>
      </c>
      <c r="AR75" s="134">
        <v>120.34700000000001</v>
      </c>
      <c r="AS75" s="134">
        <v>116.786</v>
      </c>
      <c r="AT75" s="134">
        <v>141.292</v>
      </c>
      <c r="AU75" s="134">
        <v>160.27000000000001</v>
      </c>
      <c r="AV75" s="134">
        <v>200.48848484848483</v>
      </c>
      <c r="AW75" s="134">
        <v>239.31311627906976</v>
      </c>
      <c r="AX75" s="134">
        <v>220.35488209606987</v>
      </c>
      <c r="AY75" s="134">
        <v>244.5961388888889</v>
      </c>
      <c r="AZ75" s="134">
        <v>234.3820627306273</v>
      </c>
      <c r="BA75" s="134">
        <v>214.69666666666666</v>
      </c>
      <c r="BB75" s="134">
        <v>214.75457707509881</v>
      </c>
      <c r="BC75" s="134">
        <v>215.08959760956171</v>
      </c>
      <c r="BD75" s="134">
        <v>210.13187096774195</v>
      </c>
      <c r="BE75" s="134">
        <v>186.36559139784947</v>
      </c>
      <c r="BF75" s="134">
        <v>0</v>
      </c>
      <c r="BG75" s="134">
        <v>0</v>
      </c>
      <c r="BH75" s="134">
        <v>0</v>
      </c>
      <c r="BI75" s="134">
        <v>0</v>
      </c>
      <c r="BJ75" s="134">
        <v>0</v>
      </c>
      <c r="BK75" s="134">
        <v>0</v>
      </c>
      <c r="BL75" s="134">
        <v>0</v>
      </c>
      <c r="BM75" s="134">
        <v>0</v>
      </c>
      <c r="BN75" s="134">
        <v>0</v>
      </c>
      <c r="BO75" s="134">
        <v>0</v>
      </c>
      <c r="BP75" s="134">
        <v>0</v>
      </c>
      <c r="BQ75" s="134">
        <v>0</v>
      </c>
      <c r="BR75" s="134">
        <v>0</v>
      </c>
      <c r="BS75" s="134">
        <v>0</v>
      </c>
      <c r="BT75" s="134">
        <v>0</v>
      </c>
      <c r="BU75" s="134">
        <v>0</v>
      </c>
      <c r="BV75" s="134">
        <v>0</v>
      </c>
      <c r="BW75" s="134">
        <v>0</v>
      </c>
      <c r="BX75" s="134">
        <v>0</v>
      </c>
      <c r="BY75" s="134">
        <v>0</v>
      </c>
      <c r="BZ75" s="135">
        <v>0</v>
      </c>
    </row>
    <row r="76" spans="1:78" x14ac:dyDescent="0.35">
      <c r="A76" s="132"/>
      <c r="B76" s="51" t="s">
        <v>260</v>
      </c>
      <c r="C76" s="222" t="s">
        <v>131</v>
      </c>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v>0</v>
      </c>
      <c r="AI76" s="134">
        <v>0</v>
      </c>
      <c r="AJ76" s="134">
        <v>0</v>
      </c>
      <c r="AK76" s="134">
        <v>0</v>
      </c>
      <c r="AL76" s="134">
        <v>0</v>
      </c>
      <c r="AM76" s="134">
        <v>0</v>
      </c>
      <c r="AN76" s="134">
        <v>0</v>
      </c>
      <c r="AO76" s="134">
        <v>0</v>
      </c>
      <c r="AP76" s="134">
        <v>0</v>
      </c>
      <c r="AQ76" s="134">
        <v>0</v>
      </c>
      <c r="AR76" s="134">
        <v>33.869999999999997</v>
      </c>
      <c r="AS76" s="134">
        <v>25.613</v>
      </c>
      <c r="AT76" s="134">
        <v>10.731</v>
      </c>
      <c r="AU76" s="134">
        <v>4.2610000000000001</v>
      </c>
      <c r="AV76" s="134">
        <v>2.2210000000000001</v>
      </c>
      <c r="AW76" s="134">
        <v>1.3009999999999999</v>
      </c>
      <c r="AX76" s="134">
        <v>0.84199999999999997</v>
      </c>
      <c r="AY76" s="134">
        <v>1.5860000000000001</v>
      </c>
      <c r="AZ76" s="134">
        <v>0</v>
      </c>
      <c r="BA76" s="134">
        <v>0.22500000000000001</v>
      </c>
      <c r="BB76" s="134">
        <v>0.53600000000000003</v>
      </c>
      <c r="BC76" s="134">
        <v>0.21700000000000003</v>
      </c>
      <c r="BD76" s="134">
        <v>4.3999999999999997E-2</v>
      </c>
      <c r="BE76" s="134">
        <v>0.34199999999999997</v>
      </c>
      <c r="BF76" s="134">
        <v>0.34199999999999997</v>
      </c>
      <c r="BG76" s="134">
        <v>0.127</v>
      </c>
      <c r="BH76" s="134">
        <v>8.6999999999999994E-2</v>
      </c>
      <c r="BI76" s="134">
        <v>0</v>
      </c>
      <c r="BJ76" s="134">
        <v>0</v>
      </c>
      <c r="BK76" s="134">
        <v>0</v>
      </c>
      <c r="BL76" s="134">
        <v>0</v>
      </c>
      <c r="BM76" s="134">
        <v>0</v>
      </c>
      <c r="BN76" s="134">
        <v>0</v>
      </c>
      <c r="BO76" s="134">
        <v>0</v>
      </c>
      <c r="BP76" s="134">
        <v>0</v>
      </c>
      <c r="BQ76" s="134">
        <v>0</v>
      </c>
      <c r="BR76" s="134">
        <v>0</v>
      </c>
      <c r="BS76" s="134">
        <v>0</v>
      </c>
      <c r="BT76" s="134">
        <v>0</v>
      </c>
      <c r="BU76" s="134">
        <v>0</v>
      </c>
      <c r="BV76" s="134">
        <v>0</v>
      </c>
      <c r="BW76" s="134">
        <v>0</v>
      </c>
      <c r="BX76" s="134">
        <v>0</v>
      </c>
      <c r="BY76" s="134">
        <v>0</v>
      </c>
      <c r="BZ76" s="135">
        <v>0</v>
      </c>
    </row>
    <row r="77" spans="1:78" x14ac:dyDescent="0.35">
      <c r="A77" s="132"/>
      <c r="B77" s="51" t="s">
        <v>261</v>
      </c>
      <c r="C77" s="222" t="s">
        <v>121</v>
      </c>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v>0</v>
      </c>
      <c r="AI77" s="134">
        <v>0.06</v>
      </c>
      <c r="AJ77" s="134">
        <v>0.06</v>
      </c>
      <c r="AK77" s="134">
        <v>0.06</v>
      </c>
      <c r="AL77" s="134">
        <v>0.06</v>
      </c>
      <c r="AM77" s="134">
        <v>0.06</v>
      </c>
      <c r="AN77" s="134">
        <v>0.06</v>
      </c>
      <c r="AO77" s="134">
        <v>0.06</v>
      </c>
      <c r="AP77" s="134">
        <v>0.06</v>
      </c>
      <c r="AQ77" s="134">
        <v>0.06</v>
      </c>
      <c r="AR77" s="134">
        <v>0.06</v>
      </c>
      <c r="AS77" s="134">
        <v>0.06</v>
      </c>
      <c r="AT77" s="134">
        <v>0.01</v>
      </c>
      <c r="AU77" s="134">
        <v>0</v>
      </c>
      <c r="AV77" s="134">
        <v>2.4990000000020953</v>
      </c>
      <c r="AW77" s="134">
        <v>0</v>
      </c>
      <c r="AX77" s="134">
        <v>0</v>
      </c>
      <c r="AY77" s="134">
        <v>-6.8000008352109287E-5</v>
      </c>
      <c r="AZ77" s="134">
        <v>0</v>
      </c>
      <c r="BA77" s="134">
        <v>0.64500900000683026</v>
      </c>
      <c r="BB77" s="134">
        <v>8.6000000030500817E-2</v>
      </c>
      <c r="BC77" s="134">
        <v>0.93610000001639126</v>
      </c>
      <c r="BD77" s="134">
        <v>0.23865792713151279</v>
      </c>
      <c r="BE77" s="134">
        <v>0.17703000000000024</v>
      </c>
      <c r="BF77" s="134">
        <v>0.19800000000000006</v>
      </c>
      <c r="BG77" s="134">
        <v>0.15174200000000004</v>
      </c>
      <c r="BH77" s="134">
        <v>0</v>
      </c>
      <c r="BI77" s="134">
        <v>0</v>
      </c>
      <c r="BJ77" s="134">
        <v>-0.14862890000000004</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5">
        <v>0</v>
      </c>
    </row>
    <row r="78" spans="1:78" ht="24.75" customHeight="1" x14ac:dyDescent="0.35">
      <c r="A78" s="132"/>
      <c r="B78" s="226" t="s">
        <v>262</v>
      </c>
      <c r="C78" s="222"/>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f>SUM(AH20:AH77)-AH22-AH34-AH40-AH43-AH50</f>
        <v>4390.1629877503892</v>
      </c>
      <c r="AI78" s="47">
        <f t="shared" ref="AI78:BN78" si="10">SUM(AI20:AI77)-AI22-AI34-AI40-AI43-AI50</f>
        <v>4812.8508610114786</v>
      </c>
      <c r="AJ78" s="47">
        <f t="shared" si="10"/>
        <v>6282.3050726326255</v>
      </c>
      <c r="AK78" s="47">
        <f t="shared" si="10"/>
        <v>8317.859341730933</v>
      </c>
      <c r="AL78" s="47">
        <f t="shared" si="10"/>
        <v>9849.8748232840517</v>
      </c>
      <c r="AM78" s="47">
        <f t="shared" si="10"/>
        <v>11572.896942930396</v>
      </c>
      <c r="AN78" s="47">
        <f t="shared" si="10"/>
        <v>12826.570114134207</v>
      </c>
      <c r="AO78" s="47">
        <f t="shared" si="10"/>
        <v>14042.834071766636</v>
      </c>
      <c r="AP78" s="47">
        <f t="shared" si="10"/>
        <v>15336.83630786763</v>
      </c>
      <c r="AQ78" s="47">
        <f t="shared" si="10"/>
        <v>15577.510236185928</v>
      </c>
      <c r="AR78" s="47">
        <f t="shared" si="10"/>
        <v>14909.193195627202</v>
      </c>
      <c r="AS78" s="47">
        <f t="shared" si="10"/>
        <v>15345.773833544426</v>
      </c>
      <c r="AT78" s="47">
        <f t="shared" si="10"/>
        <v>17876.825969730529</v>
      </c>
      <c r="AU78" s="47">
        <f t="shared" si="10"/>
        <v>22691.039056134108</v>
      </c>
      <c r="AV78" s="47">
        <f t="shared" si="10"/>
        <v>27212.284889007035</v>
      </c>
      <c r="AW78" s="47">
        <f t="shared" si="10"/>
        <v>30556.640477738103</v>
      </c>
      <c r="AX78" s="47">
        <f t="shared" si="10"/>
        <v>31780.76365942652</v>
      </c>
      <c r="AY78" s="47">
        <f t="shared" si="10"/>
        <v>33498.155150357008</v>
      </c>
      <c r="AZ78" s="47">
        <f t="shared" si="10"/>
        <v>34239.011062252532</v>
      </c>
      <c r="BA78" s="47">
        <f t="shared" si="10"/>
        <v>33406.156559343719</v>
      </c>
      <c r="BB78" s="47">
        <f t="shared" si="10"/>
        <v>33313.239089650167</v>
      </c>
      <c r="BC78" s="47">
        <f t="shared" si="10"/>
        <v>32657.783608021327</v>
      </c>
      <c r="BD78" s="47">
        <f t="shared" si="10"/>
        <v>31725.976933053469</v>
      </c>
      <c r="BE78" s="47">
        <f t="shared" si="10"/>
        <v>32382.208129032155</v>
      </c>
      <c r="BF78" s="47">
        <f t="shared" si="10"/>
        <v>33317.310238163256</v>
      </c>
      <c r="BG78" s="47">
        <f t="shared" si="10"/>
        <v>34628.061685856948</v>
      </c>
      <c r="BH78" s="47">
        <f t="shared" si="10"/>
        <v>35699.310450790843</v>
      </c>
      <c r="BI78" s="47">
        <f t="shared" si="10"/>
        <v>36930.522008288244</v>
      </c>
      <c r="BJ78" s="47">
        <f t="shared" si="10"/>
        <v>38244.559119927515</v>
      </c>
      <c r="BK78" s="47">
        <f t="shared" si="10"/>
        <v>40243.403300594211</v>
      </c>
      <c r="BL78" s="47">
        <f t="shared" si="10"/>
        <v>42814.148734302922</v>
      </c>
      <c r="BM78" s="47">
        <f t="shared" si="10"/>
        <v>49328.831631441833</v>
      </c>
      <c r="BN78" s="47">
        <f t="shared" si="10"/>
        <v>51175.874824025217</v>
      </c>
      <c r="BO78" s="47">
        <f>SUM(BO20:BO77)-BO22-BO34-BO40-BO43-BO50</f>
        <v>52994.211439042178</v>
      </c>
      <c r="BP78" s="47">
        <f>SUM(BP20:BP77)-BP22-BP34-BP40-BP43-BP50</f>
        <v>55003.374932464292</v>
      </c>
      <c r="BQ78" s="47">
        <f>SUM(BQ20:BQ77)-BQ22-BQ34-BQ40-BQ43-BQ50-BQ69-BQ72</f>
        <v>51810.043229267249</v>
      </c>
      <c r="BR78" s="47">
        <f t="shared" ref="BR78:BW78" si="11">SUM(BR20:BR77)-BR22-BR34-BR40-BR43-BR50-BR69-BR72</f>
        <v>52336.540697534219</v>
      </c>
      <c r="BS78" s="47">
        <f t="shared" si="11"/>
        <v>53514.660660047026</v>
      </c>
      <c r="BT78" s="47">
        <f t="shared" si="11"/>
        <v>53941.308926997175</v>
      </c>
      <c r="BU78" s="47">
        <f t="shared" si="11"/>
        <v>55468.128401366776</v>
      </c>
      <c r="BV78" s="47">
        <f t="shared" si="11"/>
        <v>57595.276721368806</v>
      </c>
      <c r="BW78" s="47">
        <f t="shared" si="11"/>
        <v>59392.703002550377</v>
      </c>
      <c r="BX78" s="47">
        <f>SUM(BX20:BX77)-BX22-BX34-BX40-BX43-BX50-BX69-BX72</f>
        <v>60017.772229993396</v>
      </c>
      <c r="BY78" s="47">
        <f>SUM(BY20:BY77)-BY22-BY34-BY40-BY43-BY50-BY69-BY72</f>
        <v>61499.271445735598</v>
      </c>
      <c r="BZ78" s="48">
        <f>SUM(BZ20:BZ77)-BZ22-BZ34-BZ40-BZ43-BZ50-BZ69-BZ72</f>
        <v>62960.412442143097</v>
      </c>
    </row>
    <row r="79" spans="1:78" x14ac:dyDescent="0.35">
      <c r="A79" s="132"/>
      <c r="B79" s="223" t="s">
        <v>244</v>
      </c>
      <c r="C79" s="222"/>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f t="shared" ref="AH79:BW79" si="12">AH78-AH75-AH37-AH31-AH44-AH33-AH29</f>
        <v>4087.2273647098109</v>
      </c>
      <c r="AI79" s="47">
        <f t="shared" si="12"/>
        <v>4433.9729056964115</v>
      </c>
      <c r="AJ79" s="47">
        <f t="shared" si="12"/>
        <v>5804.4348053450813</v>
      </c>
      <c r="AK79" s="47">
        <f t="shared" si="12"/>
        <v>7669.7643336848851</v>
      </c>
      <c r="AL79" s="47">
        <f t="shared" si="12"/>
        <v>9088.4149574401763</v>
      </c>
      <c r="AM79" s="47">
        <f t="shared" si="12"/>
        <v>10708.548004269627</v>
      </c>
      <c r="AN79" s="47">
        <f t="shared" si="12"/>
        <v>11886.313985398558</v>
      </c>
      <c r="AO79" s="47">
        <f t="shared" si="12"/>
        <v>13017.019488817987</v>
      </c>
      <c r="AP79" s="47">
        <f t="shared" si="12"/>
        <v>14194.694757319627</v>
      </c>
      <c r="AQ79" s="47">
        <f t="shared" si="12"/>
        <v>14367.511717459034</v>
      </c>
      <c r="AR79" s="47">
        <f t="shared" si="12"/>
        <v>13821.885689247209</v>
      </c>
      <c r="AS79" s="47">
        <f t="shared" si="12"/>
        <v>14056.93518393573</v>
      </c>
      <c r="AT79" s="47">
        <f t="shared" si="12"/>
        <v>16319.359410054381</v>
      </c>
      <c r="AU79" s="47">
        <f t="shared" si="12"/>
        <v>21223.094072210828</v>
      </c>
      <c r="AV79" s="47">
        <f t="shared" si="12"/>
        <v>25238.697901374166</v>
      </c>
      <c r="AW79" s="47">
        <f t="shared" si="12"/>
        <v>28282.29023986277</v>
      </c>
      <c r="AX79" s="47">
        <f t="shared" si="12"/>
        <v>29274.234871308581</v>
      </c>
      <c r="AY79" s="47">
        <f t="shared" si="12"/>
        <v>30689.238521149568</v>
      </c>
      <c r="AZ79" s="47">
        <f t="shared" si="12"/>
        <v>31142.787199387287</v>
      </c>
      <c r="BA79" s="47">
        <f t="shared" si="12"/>
        <v>30118.971854383788</v>
      </c>
      <c r="BB79" s="47">
        <f t="shared" si="12"/>
        <v>29936.464944798307</v>
      </c>
      <c r="BC79" s="47">
        <f t="shared" si="12"/>
        <v>29598.920484797167</v>
      </c>
      <c r="BD79" s="47">
        <f t="shared" si="12"/>
        <v>29680.475521105302</v>
      </c>
      <c r="BE79" s="47">
        <f t="shared" si="12"/>
        <v>30370.904637060208</v>
      </c>
      <c r="BF79" s="47">
        <f t="shared" si="12"/>
        <v>31767.564711638777</v>
      </c>
      <c r="BG79" s="47">
        <f t="shared" si="12"/>
        <v>32949.344465398681</v>
      </c>
      <c r="BH79" s="47">
        <f t="shared" si="12"/>
        <v>33970.896257800079</v>
      </c>
      <c r="BI79" s="47">
        <f t="shared" si="12"/>
        <v>34999.72836740419</v>
      </c>
      <c r="BJ79" s="47">
        <f t="shared" si="12"/>
        <v>36307.526404963734</v>
      </c>
      <c r="BK79" s="47">
        <f t="shared" si="12"/>
        <v>38263.329337690418</v>
      </c>
      <c r="BL79" s="47">
        <f t="shared" si="12"/>
        <v>40742.530283141416</v>
      </c>
      <c r="BM79" s="47">
        <f t="shared" si="12"/>
        <v>46870.899391809682</v>
      </c>
      <c r="BN79" s="47">
        <f t="shared" si="12"/>
        <v>48524.116056627936</v>
      </c>
      <c r="BO79" s="47">
        <f>BO78-BO75-BO37-BO31-BO44-BO33-BO29</f>
        <v>50302.962045437846</v>
      </c>
      <c r="BP79" s="47">
        <f>BP78-BP75-BP37-BP31-BP44-BP33-BP29</f>
        <v>52228.012503016231</v>
      </c>
      <c r="BQ79" s="47">
        <f t="shared" si="12"/>
        <v>51810.043229267249</v>
      </c>
      <c r="BR79" s="47">
        <f t="shared" si="12"/>
        <v>52336.540697534219</v>
      </c>
      <c r="BS79" s="47">
        <f>BS78-BS75-BS37-BS31-BS44-BS33-BS29</f>
        <v>53514.660660047026</v>
      </c>
      <c r="BT79" s="47">
        <f t="shared" si="12"/>
        <v>53941.308926997175</v>
      </c>
      <c r="BU79" s="47">
        <f t="shared" si="12"/>
        <v>55468.128401366776</v>
      </c>
      <c r="BV79" s="47">
        <f t="shared" si="12"/>
        <v>57595.276721368806</v>
      </c>
      <c r="BW79" s="47">
        <f t="shared" si="12"/>
        <v>59392.703002550377</v>
      </c>
      <c r="BX79" s="47">
        <f>BX78-BX75-BX37-BX31-BX44-BX33-BX29</f>
        <v>60017.772229993396</v>
      </c>
      <c r="BY79" s="47">
        <f>BY78-BY75-BY37-BY31-BY44-BY33-BY29</f>
        <v>61499.271445735598</v>
      </c>
      <c r="BZ79" s="48">
        <f>BZ78-BZ75-BZ37-BZ31-BZ44-BZ33-BZ29</f>
        <v>62960.412442143097</v>
      </c>
    </row>
    <row r="80" spans="1:78" x14ac:dyDescent="0.35">
      <c r="A80" s="132"/>
      <c r="B80" s="223"/>
      <c r="C80" s="222"/>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8"/>
    </row>
    <row r="81" spans="1:78" ht="26.25" customHeight="1" x14ac:dyDescent="0.35">
      <c r="A81" s="132"/>
      <c r="B81" s="57" t="s">
        <v>263</v>
      </c>
      <c r="C81" s="222"/>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5"/>
    </row>
    <row r="82" spans="1:78" x14ac:dyDescent="0.35">
      <c r="A82" s="132"/>
      <c r="B82" s="51" t="s">
        <v>122</v>
      </c>
      <c r="C82" s="222" t="s">
        <v>121</v>
      </c>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v>91.795148247978432</v>
      </c>
      <c r="AI82" s="134">
        <v>110.61695040710585</v>
      </c>
      <c r="AJ82" s="134">
        <v>149.4963281520491</v>
      </c>
      <c r="AK82" s="134">
        <v>193.25159579250203</v>
      </c>
      <c r="AL82" s="134">
        <v>241.11294619072987</v>
      </c>
      <c r="AM82" s="134">
        <v>304.00372136294919</v>
      </c>
      <c r="AN82" s="134">
        <v>362.05707222653785</v>
      </c>
      <c r="AO82" s="134">
        <v>439.95309705296535</v>
      </c>
      <c r="AP82" s="134">
        <v>504.19562238080925</v>
      </c>
      <c r="AQ82" s="134">
        <v>588.95286162117668</v>
      </c>
      <c r="AR82" s="134">
        <v>669.81688074358397</v>
      </c>
      <c r="AS82" s="134">
        <v>784.80669061681635</v>
      </c>
      <c r="AT82" s="134">
        <v>945.80283525647269</v>
      </c>
      <c r="AU82" s="134">
        <v>1188.5453647098627</v>
      </c>
      <c r="AV82" s="134">
        <v>1553.4739999999999</v>
      </c>
      <c r="AW82" s="134">
        <v>1795.461</v>
      </c>
      <c r="AX82" s="134">
        <v>1962.682</v>
      </c>
      <c r="AY82" s="134">
        <v>2194.1619999999998</v>
      </c>
      <c r="AZ82" s="134">
        <v>2392.893</v>
      </c>
      <c r="BA82" s="134">
        <v>2521.25</v>
      </c>
      <c r="BB82" s="134">
        <v>2679.9749999999999</v>
      </c>
      <c r="BC82" s="134">
        <v>2822.8040000000001</v>
      </c>
      <c r="BD82" s="134">
        <v>2955.1210000000001</v>
      </c>
      <c r="BE82" s="134">
        <v>3124.4597597447382</v>
      </c>
      <c r="BF82" s="134">
        <v>3250.6787885787207</v>
      </c>
      <c r="BG82" s="134">
        <v>3457.0445494205601</v>
      </c>
      <c r="BH82" s="134">
        <v>3673.5859999999998</v>
      </c>
      <c r="BI82" s="134">
        <v>3924.14037813</v>
      </c>
      <c r="BJ82" s="134">
        <v>4149.40578293</v>
      </c>
      <c r="BK82" s="134">
        <v>4444.4350972342991</v>
      </c>
      <c r="BL82" s="134">
        <v>4734.8039219600005</v>
      </c>
      <c r="BM82" s="134">
        <v>5106.2537628999999</v>
      </c>
      <c r="BN82" s="134">
        <v>5227.7472379531791</v>
      </c>
      <c r="BO82" s="134">
        <v>5339.4256940699997</v>
      </c>
      <c r="BP82" s="134">
        <v>5475.6249157700013</v>
      </c>
      <c r="BQ82" s="134">
        <v>5360.0751764300812</v>
      </c>
      <c r="BR82" s="134">
        <v>5421.7736767999995</v>
      </c>
      <c r="BS82" s="134">
        <v>5489.5433917499959</v>
      </c>
      <c r="BT82" s="134">
        <v>5482.7675999399999</v>
      </c>
      <c r="BU82" s="134">
        <v>5543.1853611440301</v>
      </c>
      <c r="BV82" s="134">
        <v>5760.8265737852562</v>
      </c>
      <c r="BW82" s="134">
        <v>5983.7903955164893</v>
      </c>
      <c r="BX82" s="134">
        <v>6154.8663190159614</v>
      </c>
      <c r="BY82" s="134">
        <v>6372.109825514126</v>
      </c>
      <c r="BZ82" s="135">
        <v>6614.9835523673519</v>
      </c>
    </row>
    <row r="83" spans="1:78" x14ac:dyDescent="0.35">
      <c r="A83" s="132"/>
      <c r="B83" s="51" t="s">
        <v>123</v>
      </c>
      <c r="C83" s="222"/>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f t="shared" ref="AH83:BZ83" si="13">AH84+AH85</f>
        <v>71.803621583486347</v>
      </c>
      <c r="AI83" s="134">
        <f t="shared" si="13"/>
        <v>71.309887694513563</v>
      </c>
      <c r="AJ83" s="134">
        <f t="shared" si="13"/>
        <v>81.214423210806217</v>
      </c>
      <c r="AK83" s="134">
        <f t="shared" si="13"/>
        <v>88.309333043676872</v>
      </c>
      <c r="AL83" s="134">
        <f t="shared" si="13"/>
        <v>86.071335668395506</v>
      </c>
      <c r="AM83" s="134">
        <f t="shared" si="13"/>
        <v>94.533357523787956</v>
      </c>
      <c r="AN83" s="134">
        <f t="shared" si="13"/>
        <v>94.539479953098336</v>
      </c>
      <c r="AO83" s="134">
        <f t="shared" si="13"/>
        <v>99.91444157230606</v>
      </c>
      <c r="AP83" s="134">
        <f t="shared" si="13"/>
        <v>100.54053775712582</v>
      </c>
      <c r="AQ83" s="134">
        <f t="shared" si="13"/>
        <v>104.34230284607963</v>
      </c>
      <c r="AR83" s="134">
        <f t="shared" si="13"/>
        <v>107.80379749418931</v>
      </c>
      <c r="AS83" s="134">
        <f t="shared" si="13"/>
        <v>122.17188902792199</v>
      </c>
      <c r="AT83" s="134">
        <f t="shared" si="13"/>
        <v>114.12408977669212</v>
      </c>
      <c r="AU83" s="134">
        <f t="shared" si="13"/>
        <v>146.99272655994997</v>
      </c>
      <c r="AV83" s="134">
        <f t="shared" si="13"/>
        <v>157.74724460497177</v>
      </c>
      <c r="AW83" s="134">
        <f t="shared" si="13"/>
        <v>166.79640685237015</v>
      </c>
      <c r="AX83" s="134">
        <f t="shared" si="13"/>
        <v>162.93681781914438</v>
      </c>
      <c r="AY83" s="134">
        <f t="shared" si="13"/>
        <v>164.65367537537094</v>
      </c>
      <c r="AZ83" s="134">
        <f t="shared" si="13"/>
        <v>151.35973857984254</v>
      </c>
      <c r="BA83" s="134">
        <f t="shared" si="13"/>
        <v>139.49190488287545</v>
      </c>
      <c r="BB83" s="134">
        <f t="shared" si="13"/>
        <v>134.50941339676888</v>
      </c>
      <c r="BC83" s="134">
        <f t="shared" si="13"/>
        <v>129.1281660452959</v>
      </c>
      <c r="BD83" s="134">
        <f t="shared" si="13"/>
        <v>119.97591185812794</v>
      </c>
      <c r="BE83" s="134">
        <f t="shared" si="13"/>
        <v>124.23847975499999</v>
      </c>
      <c r="BF83" s="134">
        <f t="shared" si="13"/>
        <v>129.19739105324999</v>
      </c>
      <c r="BG83" s="134">
        <f t="shared" si="13"/>
        <v>122.12592027499997</v>
      </c>
      <c r="BH83" s="134">
        <f t="shared" si="13"/>
        <v>118.53474787549996</v>
      </c>
      <c r="BI83" s="134">
        <f t="shared" si="13"/>
        <v>110.10084555674999</v>
      </c>
      <c r="BJ83" s="134">
        <f t="shared" si="13"/>
        <v>98.398418693749989</v>
      </c>
      <c r="BK83" s="134">
        <f t="shared" si="13"/>
        <v>78.937256372223544</v>
      </c>
      <c r="BL83" s="134">
        <f t="shared" si="13"/>
        <v>65.396410920697221</v>
      </c>
      <c r="BM83" s="134">
        <f t="shared" si="13"/>
        <v>51.483577534736391</v>
      </c>
      <c r="BN83" s="134">
        <f t="shared" si="13"/>
        <v>50.233626574888149</v>
      </c>
      <c r="BO83" s="134">
        <f t="shared" si="13"/>
        <v>37.345721613041349</v>
      </c>
      <c r="BP83" s="134">
        <f t="shared" si="13"/>
        <v>28.278218738752912</v>
      </c>
      <c r="BQ83" s="134">
        <f t="shared" si="13"/>
        <v>18.508530036452314</v>
      </c>
      <c r="BR83" s="134">
        <f t="shared" si="13"/>
        <v>12.288244013077932</v>
      </c>
      <c r="BS83" s="134">
        <f t="shared" si="13"/>
        <v>6.8174169843168348</v>
      </c>
      <c r="BT83" s="134">
        <f t="shared" si="13"/>
        <v>4.8587791485131495</v>
      </c>
      <c r="BU83" s="134">
        <f t="shared" si="13"/>
        <v>3.309182797768448</v>
      </c>
      <c r="BV83" s="134">
        <f t="shared" si="13"/>
        <v>1.6837859712680256</v>
      </c>
      <c r="BW83" s="134">
        <f t="shared" si="13"/>
        <v>0.95009582447610796</v>
      </c>
      <c r="BX83" s="134">
        <f t="shared" si="13"/>
        <v>0.51481265316532465</v>
      </c>
      <c r="BY83" s="134">
        <f t="shared" si="13"/>
        <v>0.26982949494120712</v>
      </c>
      <c r="BZ83" s="135">
        <f t="shared" si="13"/>
        <v>0.13356462000988495</v>
      </c>
    </row>
    <row r="84" spans="1:78" x14ac:dyDescent="0.35">
      <c r="A84" s="132"/>
      <c r="B84" s="61" t="s">
        <v>247</v>
      </c>
      <c r="C84" s="222" t="s">
        <v>124</v>
      </c>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v>71.803621583486347</v>
      </c>
      <c r="AI84" s="134">
        <v>71.309207260582085</v>
      </c>
      <c r="AJ84" s="134">
        <v>81.190527498478616</v>
      </c>
      <c r="AK84" s="134">
        <v>88.216061253991739</v>
      </c>
      <c r="AL84" s="134">
        <v>85.854079958673921</v>
      </c>
      <c r="AM84" s="134">
        <v>94.080741461868001</v>
      </c>
      <c r="AN84" s="134">
        <v>93.74042470571581</v>
      </c>
      <c r="AO84" s="134">
        <v>98.41918553022127</v>
      </c>
      <c r="AP84" s="134">
        <v>98.451776698555136</v>
      </c>
      <c r="AQ84" s="134">
        <v>101.4122159340142</v>
      </c>
      <c r="AR84" s="134">
        <v>103.7000792945807</v>
      </c>
      <c r="AS84" s="134">
        <v>115.24881210484507</v>
      </c>
      <c r="AT84" s="134">
        <v>105.20758261792079</v>
      </c>
      <c r="AU84" s="134">
        <v>132.47009728423961</v>
      </c>
      <c r="AV84" s="134">
        <v>139.23752551267657</v>
      </c>
      <c r="AW84" s="134">
        <v>145.01624573144477</v>
      </c>
      <c r="AX84" s="134">
        <v>140.12043851328579</v>
      </c>
      <c r="AY84" s="134">
        <v>137.73568376010451</v>
      </c>
      <c r="AZ84" s="134">
        <v>123.15021797831749</v>
      </c>
      <c r="BA84" s="134">
        <v>112.47661198287514</v>
      </c>
      <c r="BB84" s="134">
        <v>106.20491922822067</v>
      </c>
      <c r="BC84" s="134">
        <v>100.0911521395842</v>
      </c>
      <c r="BD84" s="134">
        <v>91.467069144910184</v>
      </c>
      <c r="BE84" s="134">
        <v>94.275213728127369</v>
      </c>
      <c r="BF84" s="134">
        <v>98.141333013831741</v>
      </c>
      <c r="BG84" s="134">
        <v>88.419644868272087</v>
      </c>
      <c r="BH84" s="134">
        <v>84.661747875499969</v>
      </c>
      <c r="BI84" s="134">
        <v>78.43606763128443</v>
      </c>
      <c r="BJ84" s="134">
        <v>69.184191628461178</v>
      </c>
      <c r="BK84" s="134">
        <v>53.012026844164069</v>
      </c>
      <c r="BL84" s="134">
        <v>44.371488154976973</v>
      </c>
      <c r="BM84" s="134">
        <v>35.156518235278511</v>
      </c>
      <c r="BN84" s="134">
        <v>37.029541266636251</v>
      </c>
      <c r="BO84" s="134">
        <v>28.873350653457123</v>
      </c>
      <c r="BP84" s="134">
        <v>21.10478027697734</v>
      </c>
      <c r="BQ84" s="134">
        <v>14.26166584517814</v>
      </c>
      <c r="BR84" s="134">
        <v>9.1137068506542054</v>
      </c>
      <c r="BS84" s="134">
        <v>5.5050338445589686</v>
      </c>
      <c r="BT84" s="134">
        <v>3.3250948192197995</v>
      </c>
      <c r="BU84" s="134">
        <v>2.8349931044726251</v>
      </c>
      <c r="BV84" s="134">
        <v>1.6837859712680256</v>
      </c>
      <c r="BW84" s="134">
        <v>0.95009582447610796</v>
      </c>
      <c r="BX84" s="134">
        <v>0.51481265316532465</v>
      </c>
      <c r="BY84" s="134">
        <v>0.26982949494120712</v>
      </c>
      <c r="BZ84" s="135">
        <v>0.13356462000988495</v>
      </c>
    </row>
    <row r="85" spans="1:78" x14ac:dyDescent="0.35">
      <c r="A85" s="132"/>
      <c r="B85" s="61" t="s">
        <v>248</v>
      </c>
      <c r="C85" s="222" t="s">
        <v>124</v>
      </c>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v>0</v>
      </c>
      <c r="AI85" s="134">
        <v>6.8043393148529703E-4</v>
      </c>
      <c r="AJ85" s="134">
        <v>2.389571232760496E-2</v>
      </c>
      <c r="AK85" s="134">
        <v>9.3271789685138398E-2</v>
      </c>
      <c r="AL85" s="134">
        <v>0.21725570972157768</v>
      </c>
      <c r="AM85" s="134">
        <v>0.45261606191995341</v>
      </c>
      <c r="AN85" s="134">
        <v>0.79905524738252098</v>
      </c>
      <c r="AO85" s="134">
        <v>1.4952560420847878</v>
      </c>
      <c r="AP85" s="134">
        <v>2.0887610585706842</v>
      </c>
      <c r="AQ85" s="134">
        <v>2.9300869120654411</v>
      </c>
      <c r="AR85" s="134">
        <v>4.1037181996086094</v>
      </c>
      <c r="AS85" s="134">
        <v>6.9230769230769234</v>
      </c>
      <c r="AT85" s="134">
        <v>8.9165071587713225</v>
      </c>
      <c r="AU85" s="134">
        <v>14.522629275710372</v>
      </c>
      <c r="AV85" s="134">
        <v>18.509719092295203</v>
      </c>
      <c r="AW85" s="134">
        <v>21.780161120925374</v>
      </c>
      <c r="AX85" s="134">
        <v>22.816379305858582</v>
      </c>
      <c r="AY85" s="134">
        <v>26.917991615266445</v>
      </c>
      <c r="AZ85" s="134">
        <v>28.20952060152505</v>
      </c>
      <c r="BA85" s="134">
        <v>27.015292900000315</v>
      </c>
      <c r="BB85" s="134">
        <v>28.304494168548207</v>
      </c>
      <c r="BC85" s="134">
        <v>29.037013905711706</v>
      </c>
      <c r="BD85" s="134">
        <v>28.508842713217764</v>
      </c>
      <c r="BE85" s="134">
        <v>29.963266026872617</v>
      </c>
      <c r="BF85" s="134">
        <v>31.056058039418243</v>
      </c>
      <c r="BG85" s="134">
        <v>33.70627540672789</v>
      </c>
      <c r="BH85" s="134">
        <v>33.872999999999998</v>
      </c>
      <c r="BI85" s="134">
        <v>31.66477792546555</v>
      </c>
      <c r="BJ85" s="134">
        <v>29.214227065288803</v>
      </c>
      <c r="BK85" s="134">
        <v>25.925229528059475</v>
      </c>
      <c r="BL85" s="134">
        <v>21.024922765720252</v>
      </c>
      <c r="BM85" s="134">
        <v>16.327059299457879</v>
      </c>
      <c r="BN85" s="134">
        <v>13.204085308251896</v>
      </c>
      <c r="BO85" s="134">
        <v>8.4723709595842251</v>
      </c>
      <c r="BP85" s="134">
        <v>7.1734384617755698</v>
      </c>
      <c r="BQ85" s="134">
        <v>4.2468641912741756</v>
      </c>
      <c r="BR85" s="134">
        <v>3.174537162423726</v>
      </c>
      <c r="BS85" s="134">
        <v>1.3123831397578662</v>
      </c>
      <c r="BT85" s="134">
        <v>1.53368432929335</v>
      </c>
      <c r="BU85" s="134">
        <v>0.47418969329582311</v>
      </c>
      <c r="BV85" s="134">
        <v>0</v>
      </c>
      <c r="BW85" s="134">
        <v>0</v>
      </c>
      <c r="BX85" s="134">
        <v>0</v>
      </c>
      <c r="BY85" s="134">
        <v>0</v>
      </c>
      <c r="BZ85" s="135">
        <v>0</v>
      </c>
    </row>
    <row r="86" spans="1:78" x14ac:dyDescent="0.35">
      <c r="A86" s="132"/>
      <c r="B86" s="51" t="s">
        <v>125</v>
      </c>
      <c r="C86" s="222" t="s">
        <v>121</v>
      </c>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v>0</v>
      </c>
      <c r="AI86" s="134">
        <v>0</v>
      </c>
      <c r="AJ86" s="134">
        <v>0</v>
      </c>
      <c r="AK86" s="134">
        <v>0</v>
      </c>
      <c r="AL86" s="134">
        <v>0</v>
      </c>
      <c r="AM86" s="134">
        <v>0</v>
      </c>
      <c r="AN86" s="134">
        <v>0</v>
      </c>
      <c r="AO86" s="134">
        <v>0</v>
      </c>
      <c r="AP86" s="134">
        <v>0</v>
      </c>
      <c r="AQ86" s="134">
        <v>0</v>
      </c>
      <c r="AR86" s="134">
        <v>0</v>
      </c>
      <c r="AS86" s="134">
        <v>0</v>
      </c>
      <c r="AT86" s="134">
        <v>0</v>
      </c>
      <c r="AU86" s="134">
        <v>14.67867882736096</v>
      </c>
      <c r="AV86" s="134">
        <v>17.32362399448489</v>
      </c>
      <c r="AW86" s="134">
        <v>22.017101000372413</v>
      </c>
      <c r="AX86" s="134">
        <v>26.274387450379745</v>
      </c>
      <c r="AY86" s="134">
        <v>31.159442185463192</v>
      </c>
      <c r="AZ86" s="134">
        <v>36.556276606201791</v>
      </c>
      <c r="BA86" s="134">
        <v>36.695665879000003</v>
      </c>
      <c r="BB86" s="134">
        <v>38.413191972800014</v>
      </c>
      <c r="BC86" s="134">
        <v>38.367648960570129</v>
      </c>
      <c r="BD86" s="134">
        <v>57.286221493426368</v>
      </c>
      <c r="BE86" s="134">
        <v>61.250098314299194</v>
      </c>
      <c r="BF86" s="134">
        <v>45.81</v>
      </c>
      <c r="BG86" s="134">
        <v>36.193318905790619</v>
      </c>
      <c r="BH86" s="134">
        <v>38.411999999999999</v>
      </c>
      <c r="BI86" s="134">
        <v>35.623045027248956</v>
      </c>
      <c r="BJ86" s="134">
        <v>39.227886861522336</v>
      </c>
      <c r="BK86" s="134">
        <v>44.288355759254614</v>
      </c>
      <c r="BL86" s="134">
        <v>46.717117832191811</v>
      </c>
      <c r="BM86" s="134">
        <v>48.708362762486907</v>
      </c>
      <c r="BN86" s="134">
        <v>45.683687940754801</v>
      </c>
      <c r="BO86" s="134">
        <v>41.557605406422965</v>
      </c>
      <c r="BP86" s="134">
        <v>44.996467444797425</v>
      </c>
      <c r="BQ86" s="134">
        <v>46.46150720913667</v>
      </c>
      <c r="BR86" s="134">
        <v>44.752198794615161</v>
      </c>
      <c r="BS86" s="134">
        <v>41.883695203837881</v>
      </c>
      <c r="BT86" s="134">
        <v>40.255351281499983</v>
      </c>
      <c r="BU86" s="134">
        <v>37.889201960381683</v>
      </c>
      <c r="BV86" s="134">
        <v>47.074785530475872</v>
      </c>
      <c r="BW86" s="134">
        <v>41.016928878710686</v>
      </c>
      <c r="BX86" s="134">
        <v>34.869357184578526</v>
      </c>
      <c r="BY86" s="134">
        <v>33.591724774514603</v>
      </c>
      <c r="BZ86" s="135">
        <v>34.122202399569261</v>
      </c>
    </row>
    <row r="87" spans="1:78" ht="26.25" customHeight="1" x14ac:dyDescent="0.35">
      <c r="A87" s="132"/>
      <c r="B87" s="51" t="s">
        <v>264</v>
      </c>
      <c r="C87" s="222" t="s">
        <v>124</v>
      </c>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v>96</v>
      </c>
      <c r="AI87" s="134">
        <v>96</v>
      </c>
      <c r="AJ87" s="134">
        <v>98</v>
      </c>
      <c r="AK87" s="134">
        <v>101</v>
      </c>
      <c r="AL87" s="134">
        <v>102</v>
      </c>
      <c r="AM87" s="134">
        <v>103</v>
      </c>
      <c r="AN87" s="134">
        <v>105</v>
      </c>
      <c r="AO87" s="134">
        <v>105</v>
      </c>
      <c r="AP87" s="134">
        <v>107</v>
      </c>
      <c r="AQ87" s="134">
        <v>107</v>
      </c>
      <c r="AR87" s="134">
        <v>109</v>
      </c>
      <c r="AS87" s="134">
        <v>112</v>
      </c>
      <c r="AT87" s="134">
        <v>112.35899999999999</v>
      </c>
      <c r="AU87" s="134">
        <v>114.324</v>
      </c>
      <c r="AV87" s="134">
        <v>115.11</v>
      </c>
      <c r="AW87" s="134">
        <v>122.089</v>
      </c>
      <c r="AX87" s="134">
        <v>123.30500000000001</v>
      </c>
      <c r="AY87" s="134">
        <v>124.179</v>
      </c>
      <c r="AZ87" s="134">
        <v>128.614</v>
      </c>
      <c r="BA87" s="134">
        <v>123.26300000000001</v>
      </c>
      <c r="BB87" s="134">
        <v>124.417</v>
      </c>
      <c r="BC87" s="134">
        <v>118.181</v>
      </c>
      <c r="BD87" s="134">
        <v>118.962</v>
      </c>
      <c r="BE87" s="134">
        <v>120.14100000000001</v>
      </c>
      <c r="BF87" s="134">
        <v>120.018</v>
      </c>
      <c r="BG87" s="134">
        <v>122.324</v>
      </c>
      <c r="BH87" s="134">
        <v>123.015</v>
      </c>
      <c r="BI87" s="134">
        <v>123.87321689999997</v>
      </c>
      <c r="BJ87" s="134">
        <v>125.86199999999999</v>
      </c>
      <c r="BK87" s="134">
        <v>127.27833854999997</v>
      </c>
      <c r="BL87" s="134">
        <v>822.81408871238204</v>
      </c>
      <c r="BM87" s="134">
        <v>121.23222758000001</v>
      </c>
      <c r="BN87" s="134">
        <v>122.38864807125002</v>
      </c>
      <c r="BO87" s="134">
        <v>123.35264574</v>
      </c>
      <c r="BP87" s="134">
        <v>123.46082752000001</v>
      </c>
      <c r="BQ87" s="134">
        <v>122.52528203</v>
      </c>
      <c r="BR87" s="134">
        <v>124.59394418000001</v>
      </c>
      <c r="BS87" s="134">
        <v>127.56960417000036</v>
      </c>
      <c r="BT87" s="134">
        <v>126.42026240999996</v>
      </c>
      <c r="BU87" s="134">
        <v>126.15968943677504</v>
      </c>
      <c r="BV87" s="134">
        <v>123.55275811713905</v>
      </c>
      <c r="BW87" s="134">
        <v>123.33562177915194</v>
      </c>
      <c r="BX87" s="134">
        <v>122.52032098986361</v>
      </c>
      <c r="BY87" s="134">
        <v>122.3292029722455</v>
      </c>
      <c r="BZ87" s="135">
        <v>122.14566842490021</v>
      </c>
    </row>
    <row r="88" spans="1:78" x14ac:dyDescent="0.35">
      <c r="A88" s="132"/>
      <c r="B88" s="51" t="s">
        <v>130</v>
      </c>
      <c r="C88" s="222" t="s">
        <v>131</v>
      </c>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v>0</v>
      </c>
      <c r="AR88" s="134">
        <v>0</v>
      </c>
      <c r="AS88" s="134">
        <v>0</v>
      </c>
      <c r="AT88" s="134">
        <v>0</v>
      </c>
      <c r="AU88" s="134">
        <v>0</v>
      </c>
      <c r="AV88" s="134">
        <v>0</v>
      </c>
      <c r="AW88" s="134">
        <v>0</v>
      </c>
      <c r="AX88" s="134">
        <v>0</v>
      </c>
      <c r="AY88" s="134">
        <v>0</v>
      </c>
      <c r="AZ88" s="134">
        <v>0</v>
      </c>
      <c r="BA88" s="134">
        <v>0</v>
      </c>
      <c r="BB88" s="134">
        <v>0</v>
      </c>
      <c r="BC88" s="134">
        <v>0</v>
      </c>
      <c r="BD88" s="134">
        <v>0</v>
      </c>
      <c r="BE88" s="134">
        <v>0</v>
      </c>
      <c r="BF88" s="134">
        <v>0</v>
      </c>
      <c r="BG88" s="134">
        <v>0</v>
      </c>
      <c r="BH88" s="134">
        <v>0</v>
      </c>
      <c r="BI88" s="134">
        <v>0</v>
      </c>
      <c r="BJ88" s="134">
        <v>2.3854757613040265</v>
      </c>
      <c r="BK88" s="134">
        <v>2.7799798323037712</v>
      </c>
      <c r="BL88" s="134">
        <v>145.43650100833483</v>
      </c>
      <c r="BM88" s="134">
        <v>193.92315446943357</v>
      </c>
      <c r="BN88" s="134">
        <v>266.81067065860327</v>
      </c>
      <c r="BO88" s="134">
        <v>77.89376230618096</v>
      </c>
      <c r="BP88" s="134">
        <v>83.761185046642368</v>
      </c>
      <c r="BQ88" s="134">
        <v>4.8547000187328013</v>
      </c>
      <c r="BR88" s="134">
        <v>6.144183842691306</v>
      </c>
      <c r="BS88" s="134">
        <v>1.9437355560062652</v>
      </c>
      <c r="BT88" s="134">
        <v>1.6169761388612867</v>
      </c>
      <c r="BU88" s="134">
        <v>22.497329517620084</v>
      </c>
      <c r="BV88" s="134">
        <v>69.97565993512292</v>
      </c>
      <c r="BW88" s="134">
        <v>69.975497552853199</v>
      </c>
      <c r="BX88" s="134">
        <v>69.97551857139382</v>
      </c>
      <c r="BY88" s="134">
        <v>69.975535825101161</v>
      </c>
      <c r="BZ88" s="135">
        <v>69.975550090902374</v>
      </c>
    </row>
    <row r="89" spans="1:78" x14ac:dyDescent="0.35">
      <c r="A89" s="132"/>
      <c r="B89" s="51" t="s">
        <v>22</v>
      </c>
      <c r="C89" s="222" t="s">
        <v>131</v>
      </c>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v>189.0604099893182</v>
      </c>
      <c r="AI89" s="134">
        <v>217.24186395918002</v>
      </c>
      <c r="AJ89" s="134">
        <v>291.64676658977385</v>
      </c>
      <c r="AK89" s="134">
        <v>435.79447132057123</v>
      </c>
      <c r="AL89" s="134">
        <v>531.64070822038082</v>
      </c>
      <c r="AM89" s="134">
        <v>599.91337522552976</v>
      </c>
      <c r="AN89" s="134">
        <v>667.59777746960162</v>
      </c>
      <c r="AO89" s="134">
        <v>730.54411349699535</v>
      </c>
      <c r="AP89" s="134">
        <v>805.60849456809274</v>
      </c>
      <c r="AQ89" s="134">
        <v>838.18835992187337</v>
      </c>
      <c r="AR89" s="134">
        <v>760.26900000000001</v>
      </c>
      <c r="AS89" s="134">
        <v>936.29321192193368</v>
      </c>
      <c r="AT89" s="134">
        <v>1162.117</v>
      </c>
      <c r="AU89" s="134">
        <v>670.327</v>
      </c>
      <c r="AV89" s="134">
        <v>724.20100000000002</v>
      </c>
      <c r="AW89" s="134">
        <v>941.47799999999995</v>
      </c>
      <c r="AX89" s="134">
        <v>973.24916299999973</v>
      </c>
      <c r="AY89" s="134">
        <v>991.50290500000006</v>
      </c>
      <c r="AZ89" s="134">
        <v>1035.1050220000002</v>
      </c>
      <c r="BA89" s="134">
        <v>1079.5440269999999</v>
      </c>
      <c r="BB89" s="134">
        <v>1124.7226409999994</v>
      </c>
      <c r="BC89" s="134">
        <v>1163.735510948489</v>
      </c>
      <c r="BD89" s="134">
        <v>1229.3620240181656</v>
      </c>
      <c r="BE89" s="134">
        <v>1349.4457237699216</v>
      </c>
      <c r="BF89" s="134">
        <v>1430.8457317625675</v>
      </c>
      <c r="BG89" s="134">
        <v>1612.517104499429</v>
      </c>
      <c r="BH89" s="134">
        <v>1828.5273484448542</v>
      </c>
      <c r="BI89" s="134">
        <v>1843.2959341159444</v>
      </c>
      <c r="BJ89" s="134">
        <v>2003.9939900362206</v>
      </c>
      <c r="BK89" s="134">
        <v>2046.6136160962108</v>
      </c>
      <c r="BL89" s="134">
        <v>2162.8252108384918</v>
      </c>
      <c r="BM89" s="134">
        <v>2239.7459853678515</v>
      </c>
      <c r="BN89" s="134">
        <v>2273.0145576027198</v>
      </c>
      <c r="BO89" s="134">
        <v>2227.1295013956719</v>
      </c>
      <c r="BP89" s="134">
        <v>2136.5856605519407</v>
      </c>
      <c r="BQ89" s="134"/>
      <c r="BR89" s="134"/>
      <c r="BS89" s="134"/>
      <c r="BT89" s="134"/>
      <c r="BU89" s="134"/>
      <c r="BV89" s="134"/>
      <c r="BW89" s="134"/>
      <c r="BX89" s="134"/>
      <c r="BY89" s="134"/>
      <c r="BZ89" s="135"/>
    </row>
    <row r="90" spans="1:78" x14ac:dyDescent="0.35">
      <c r="A90" s="132"/>
      <c r="B90" s="51" t="s">
        <v>132</v>
      </c>
      <c r="C90" s="222" t="s">
        <v>124</v>
      </c>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v>16</v>
      </c>
      <c r="AI90" s="134">
        <v>16</v>
      </c>
      <c r="AJ90" s="134">
        <v>16</v>
      </c>
      <c r="AK90" s="134">
        <v>17</v>
      </c>
      <c r="AL90" s="134">
        <v>17</v>
      </c>
      <c r="AM90" s="134">
        <v>17</v>
      </c>
      <c r="AN90" s="134">
        <v>17</v>
      </c>
      <c r="AO90" s="134">
        <v>18</v>
      </c>
      <c r="AP90" s="134">
        <v>18</v>
      </c>
      <c r="AQ90" s="134">
        <v>2.6080000000000001</v>
      </c>
      <c r="AR90" s="134">
        <v>0</v>
      </c>
      <c r="AS90" s="134">
        <v>0</v>
      </c>
      <c r="AT90" s="134">
        <v>0</v>
      </c>
      <c r="AU90" s="134">
        <v>0</v>
      </c>
      <c r="AV90" s="134">
        <v>0</v>
      </c>
      <c r="AW90" s="134">
        <v>0</v>
      </c>
      <c r="AX90" s="134">
        <v>0</v>
      </c>
      <c r="AY90" s="134">
        <v>0</v>
      </c>
      <c r="AZ90" s="134">
        <v>0</v>
      </c>
      <c r="BA90" s="134">
        <v>0</v>
      </c>
      <c r="BB90" s="134">
        <v>0</v>
      </c>
      <c r="BC90" s="134">
        <v>0</v>
      </c>
      <c r="BD90" s="134">
        <v>0</v>
      </c>
      <c r="BE90" s="134">
        <v>0</v>
      </c>
      <c r="BF90" s="134">
        <v>0</v>
      </c>
      <c r="BG90" s="134">
        <v>0</v>
      </c>
      <c r="BH90" s="134">
        <v>0</v>
      </c>
      <c r="BI90" s="134">
        <v>0</v>
      </c>
      <c r="BJ90" s="134">
        <v>0</v>
      </c>
      <c r="BK90" s="134">
        <v>0</v>
      </c>
      <c r="BL90" s="134">
        <v>0</v>
      </c>
      <c r="BM90" s="134">
        <v>0</v>
      </c>
      <c r="BN90" s="134">
        <v>0</v>
      </c>
      <c r="BO90" s="134">
        <v>0</v>
      </c>
      <c r="BP90" s="134">
        <v>0</v>
      </c>
      <c r="BQ90" s="134">
        <v>0</v>
      </c>
      <c r="BR90" s="134">
        <v>0</v>
      </c>
      <c r="BS90" s="134">
        <v>0</v>
      </c>
      <c r="BT90" s="134">
        <v>0</v>
      </c>
      <c r="BU90" s="134">
        <v>0</v>
      </c>
      <c r="BV90" s="134">
        <v>0</v>
      </c>
      <c r="BW90" s="134">
        <v>0</v>
      </c>
      <c r="BX90" s="134">
        <v>0</v>
      </c>
      <c r="BY90" s="134">
        <v>0</v>
      </c>
      <c r="BZ90" s="135">
        <v>0</v>
      </c>
    </row>
    <row r="91" spans="1:78" x14ac:dyDescent="0.35">
      <c r="A91" s="132"/>
      <c r="B91" s="51" t="s">
        <v>133</v>
      </c>
      <c r="C91" s="222" t="s">
        <v>121</v>
      </c>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v>0</v>
      </c>
      <c r="AI91" s="134">
        <v>0</v>
      </c>
      <c r="AJ91" s="134">
        <v>0</v>
      </c>
      <c r="AK91" s="134">
        <v>0</v>
      </c>
      <c r="AL91" s="134">
        <v>0</v>
      </c>
      <c r="AM91" s="134">
        <v>0</v>
      </c>
      <c r="AN91" s="134">
        <v>0</v>
      </c>
      <c r="AO91" s="134">
        <v>0</v>
      </c>
      <c r="AP91" s="134">
        <v>0</v>
      </c>
      <c r="AQ91" s="134">
        <v>0</v>
      </c>
      <c r="AR91" s="134">
        <v>0</v>
      </c>
      <c r="AS91" s="134">
        <v>0</v>
      </c>
      <c r="AT91" s="134">
        <v>0</v>
      </c>
      <c r="AU91" s="134">
        <v>0</v>
      </c>
      <c r="AV91" s="134">
        <v>505.50842426823931</v>
      </c>
      <c r="AW91" s="134">
        <v>710.21289378353549</v>
      </c>
      <c r="AX91" s="134">
        <v>820.7658061912789</v>
      </c>
      <c r="AY91" s="134">
        <v>1007.9813777872349</v>
      </c>
      <c r="AZ91" s="134">
        <v>1212.5307624595152</v>
      </c>
      <c r="BA91" s="134">
        <v>1373.3434446659953</v>
      </c>
      <c r="BB91" s="134">
        <v>1529.2386319993936</v>
      </c>
      <c r="BC91" s="134">
        <v>1685.0312370699578</v>
      </c>
      <c r="BD91" s="134">
        <v>1846.9692141166404</v>
      </c>
      <c r="BE91" s="134">
        <v>2044.6946975616393</v>
      </c>
      <c r="BF91" s="134">
        <v>2184.4949999999999</v>
      </c>
      <c r="BG91" s="134">
        <v>2399.912471946795</v>
      </c>
      <c r="BH91" s="134">
        <v>2608.7809999999999</v>
      </c>
      <c r="BI91" s="134">
        <v>2824.8410963032829</v>
      </c>
      <c r="BJ91" s="134">
        <v>3059.7591478660306</v>
      </c>
      <c r="BK91" s="134">
        <v>3359.1290942770729</v>
      </c>
      <c r="BL91" s="134">
        <v>3619.5934670833412</v>
      </c>
      <c r="BM91" s="134">
        <v>3989.1991157989637</v>
      </c>
      <c r="BN91" s="134">
        <v>4200.2916762362729</v>
      </c>
      <c r="BO91" s="134">
        <v>4351.2435542558051</v>
      </c>
      <c r="BP91" s="134">
        <v>4620.0866791328817</v>
      </c>
      <c r="BQ91" s="134">
        <v>4770.7953469207459</v>
      </c>
      <c r="BR91" s="134">
        <v>5009.9905589028167</v>
      </c>
      <c r="BS91" s="134">
        <v>4766.3278780454339</v>
      </c>
      <c r="BT91" s="134">
        <v>4478.3398482512839</v>
      </c>
      <c r="BU91" s="134">
        <v>3843.2769483848429</v>
      </c>
      <c r="BV91" s="134">
        <v>3483.2904083862745</v>
      </c>
      <c r="BW91" s="134">
        <v>3014.8704733541736</v>
      </c>
      <c r="BX91" s="134">
        <v>2684.3580263869899</v>
      </c>
      <c r="BY91" s="134">
        <v>2508.8752275009056</v>
      </c>
      <c r="BZ91" s="135">
        <v>2336.314115920693</v>
      </c>
    </row>
    <row r="92" spans="1:78" ht="25.5" customHeight="1" x14ac:dyDescent="0.35">
      <c r="A92" s="132"/>
      <c r="B92" s="51" t="s">
        <v>140</v>
      </c>
      <c r="C92" s="222" t="s">
        <v>121</v>
      </c>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v>0</v>
      </c>
      <c r="BA92" s="134">
        <v>0</v>
      </c>
      <c r="BB92" s="134">
        <v>0</v>
      </c>
      <c r="BC92" s="134">
        <v>0</v>
      </c>
      <c r="BD92" s="134">
        <v>0</v>
      </c>
      <c r="BE92" s="134">
        <v>0</v>
      </c>
      <c r="BF92" s="134">
        <v>0</v>
      </c>
      <c r="BG92" s="134">
        <v>0</v>
      </c>
      <c r="BH92" s="134">
        <v>0</v>
      </c>
      <c r="BI92" s="134">
        <v>3</v>
      </c>
      <c r="BJ92" s="134">
        <v>7</v>
      </c>
      <c r="BK92" s="134">
        <v>13.497025149999999</v>
      </c>
      <c r="BL92" s="134">
        <v>38.534542930000001</v>
      </c>
      <c r="BM92" s="134">
        <v>34.154483699999993</v>
      </c>
      <c r="BN92" s="134">
        <v>45.768576209999999</v>
      </c>
      <c r="BO92" s="134">
        <v>74.136923039999985</v>
      </c>
      <c r="BP92" s="134">
        <v>110.91288990999999</v>
      </c>
      <c r="BQ92" s="134">
        <v>159.75237205000002</v>
      </c>
      <c r="BR92" s="134">
        <v>187.89459571</v>
      </c>
      <c r="BS92" s="134">
        <v>208.81836001000002</v>
      </c>
      <c r="BT92" s="134">
        <v>194.73461820000003</v>
      </c>
      <c r="BU92" s="134">
        <v>211.4270957814872</v>
      </c>
      <c r="BV92" s="134">
        <v>229.32216120440148</v>
      </c>
      <c r="BW92" s="134">
        <v>239.47332944399184</v>
      </c>
      <c r="BX92" s="134">
        <v>247.94069119542587</v>
      </c>
      <c r="BY92" s="134">
        <v>259.18264524726135</v>
      </c>
      <c r="BZ92" s="135">
        <v>267.8491128574048</v>
      </c>
    </row>
    <row r="93" spans="1:78" x14ac:dyDescent="0.35">
      <c r="A93" s="132"/>
      <c r="B93" s="51" t="s">
        <v>141</v>
      </c>
      <c r="C93" s="222" t="s">
        <v>131</v>
      </c>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v>0</v>
      </c>
      <c r="AR93" s="134">
        <v>0</v>
      </c>
      <c r="AS93" s="134">
        <v>0</v>
      </c>
      <c r="AT93" s="134">
        <v>0</v>
      </c>
      <c r="AU93" s="134">
        <v>0</v>
      </c>
      <c r="AV93" s="134">
        <v>0</v>
      </c>
      <c r="AW93" s="134">
        <v>0</v>
      </c>
      <c r="AX93" s="134">
        <v>0</v>
      </c>
      <c r="AY93" s="134">
        <v>0</v>
      </c>
      <c r="AZ93" s="134">
        <v>0</v>
      </c>
      <c r="BA93" s="134">
        <v>0</v>
      </c>
      <c r="BB93" s="134">
        <v>0</v>
      </c>
      <c r="BC93" s="134">
        <v>0</v>
      </c>
      <c r="BD93" s="134">
        <v>0</v>
      </c>
      <c r="BE93" s="134">
        <v>0</v>
      </c>
      <c r="BF93" s="134">
        <v>0</v>
      </c>
      <c r="BG93" s="134">
        <v>0</v>
      </c>
      <c r="BH93" s="134">
        <v>0</v>
      </c>
      <c r="BI93" s="134">
        <v>0</v>
      </c>
      <c r="BJ93" s="134">
        <v>22.992533999999999</v>
      </c>
      <c r="BK93" s="134">
        <v>22.396319999999999</v>
      </c>
      <c r="BL93" s="134">
        <v>23.618407999999999</v>
      </c>
      <c r="BM93" s="134">
        <v>22.115864999999999</v>
      </c>
      <c r="BN93" s="134">
        <v>20.338511999999998</v>
      </c>
      <c r="BO93" s="134">
        <v>21.323773484530555</v>
      </c>
      <c r="BP93" s="134">
        <v>18.545211999999999</v>
      </c>
      <c r="BQ93" s="134">
        <v>17.904194</v>
      </c>
      <c r="BR93" s="134">
        <v>16.738534999999999</v>
      </c>
      <c r="BS93" s="134">
        <v>14.297962929999997</v>
      </c>
      <c r="BT93" s="134">
        <v>13.080097299999998</v>
      </c>
      <c r="BU93" s="134">
        <v>12.471882150331005</v>
      </c>
      <c r="BV93" s="134">
        <v>12.907463940779312</v>
      </c>
      <c r="BW93" s="134">
        <v>13.373089270890127</v>
      </c>
      <c r="BX93" s="134">
        <v>13.777618438962399</v>
      </c>
      <c r="BY93" s="134">
        <v>14.162848625614355</v>
      </c>
      <c r="BZ93" s="135">
        <v>14.530839688369021</v>
      </c>
    </row>
    <row r="94" spans="1:78" x14ac:dyDescent="0.35">
      <c r="A94" s="132"/>
      <c r="B94" s="51" t="s">
        <v>252</v>
      </c>
      <c r="C94" s="222" t="s">
        <v>131</v>
      </c>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v>320.9395900106818</v>
      </c>
      <c r="AI94" s="134">
        <v>352.75813604081998</v>
      </c>
      <c r="AJ94" s="134">
        <v>455.35323341022615</v>
      </c>
      <c r="AK94" s="134">
        <v>736.40552867942881</v>
      </c>
      <c r="AL94" s="134">
        <v>946.35929177961918</v>
      </c>
      <c r="AM94" s="134">
        <v>1119.0866247744702</v>
      </c>
      <c r="AN94" s="134">
        <v>1260.4022225303984</v>
      </c>
      <c r="AO94" s="134">
        <v>1413.4558865030046</v>
      </c>
      <c r="AP94" s="134">
        <v>1518.3915054319073</v>
      </c>
      <c r="AQ94" s="134">
        <v>1572.8116400781266</v>
      </c>
      <c r="AR94" s="134">
        <v>1819.8820000000001</v>
      </c>
      <c r="AS94" s="134">
        <v>2044.9829999999999</v>
      </c>
      <c r="AT94" s="134">
        <v>2323.52</v>
      </c>
      <c r="AU94" s="134">
        <v>2573.1280000000002</v>
      </c>
      <c r="AV94" s="134">
        <v>2807.8249999999998</v>
      </c>
      <c r="AW94" s="134">
        <v>3189.0050000000001</v>
      </c>
      <c r="AX94" s="134">
        <v>3402.2148963971672</v>
      </c>
      <c r="AY94" s="134">
        <v>3614.8473488867526</v>
      </c>
      <c r="AZ94" s="134">
        <v>3751.9206727282358</v>
      </c>
      <c r="BA94" s="134">
        <v>3788.0146137757624</v>
      </c>
      <c r="BB94" s="134">
        <v>3851.7417929521921</v>
      </c>
      <c r="BC94" s="134">
        <v>3997.2728888889624</v>
      </c>
      <c r="BD94" s="134">
        <v>4207.3417317175063</v>
      </c>
      <c r="BE94" s="134">
        <v>4458.6120397296809</v>
      </c>
      <c r="BF94" s="134">
        <v>4782.8062827579006</v>
      </c>
      <c r="BG94" s="134">
        <v>4439.9426964228405</v>
      </c>
      <c r="BH94" s="134">
        <v>4548.4601171225586</v>
      </c>
      <c r="BI94" s="134">
        <v>4563.9384927414358</v>
      </c>
      <c r="BJ94" s="134">
        <v>4861.4789099542368</v>
      </c>
      <c r="BK94" s="134">
        <v>4923.6027084858815</v>
      </c>
      <c r="BL94" s="134">
        <v>5503.9442212258709</v>
      </c>
      <c r="BM94" s="134">
        <v>5762.4397376097304</v>
      </c>
      <c r="BN94" s="134">
        <v>5948.9797621593234</v>
      </c>
      <c r="BO94" s="134">
        <v>6241.622946717006</v>
      </c>
      <c r="BP94" s="134">
        <v>6427.139962759471</v>
      </c>
      <c r="BQ94" s="134">
        <v>6544.0581409153201</v>
      </c>
      <c r="BR94" s="134">
        <v>6578.0549409279665</v>
      </c>
      <c r="BS94" s="134">
        <v>6527.4880116677159</v>
      </c>
      <c r="BT94" s="134">
        <v>6329.2889150000001</v>
      </c>
      <c r="BU94" s="134">
        <v>6083.9166262010649</v>
      </c>
      <c r="BV94" s="134">
        <v>5741.8255197869003</v>
      </c>
      <c r="BW94" s="134">
        <v>5519.8690286966021</v>
      </c>
      <c r="BX94" s="134">
        <v>5499.5380038074745</v>
      </c>
      <c r="BY94" s="134">
        <v>5592.2332512943494</v>
      </c>
      <c r="BZ94" s="135">
        <v>5719.2071451471829</v>
      </c>
    </row>
    <row r="95" spans="1:78" x14ac:dyDescent="0.35">
      <c r="A95" s="132"/>
      <c r="B95" s="51" t="s">
        <v>253</v>
      </c>
      <c r="C95" s="222"/>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f t="shared" ref="AH95:BZ95" si="14">AH96+AH97</f>
        <v>71.120099769629675</v>
      </c>
      <c r="AI95" s="134">
        <f t="shared" si="14"/>
        <v>83.345426824182638</v>
      </c>
      <c r="AJ95" s="134">
        <f t="shared" si="14"/>
        <v>94.370105250716534</v>
      </c>
      <c r="AK95" s="134">
        <f t="shared" si="14"/>
        <v>110.66288980977642</v>
      </c>
      <c r="AL95" s="134">
        <f t="shared" si="14"/>
        <v>128.61414610719504</v>
      </c>
      <c r="AM95" s="134">
        <f t="shared" si="14"/>
        <v>153.48687985122868</v>
      </c>
      <c r="AN95" s="134">
        <f t="shared" si="14"/>
        <v>191.30709195442361</v>
      </c>
      <c r="AO95" s="134">
        <f t="shared" si="14"/>
        <v>239.64154717188583</v>
      </c>
      <c r="AP95" s="134">
        <f t="shared" si="14"/>
        <v>311.95285567404869</v>
      </c>
      <c r="AQ95" s="134">
        <f t="shared" si="14"/>
        <v>390.60219982712812</v>
      </c>
      <c r="AR95" s="134">
        <f t="shared" si="14"/>
        <v>480.31102733848672</v>
      </c>
      <c r="AS95" s="134">
        <f t="shared" si="14"/>
        <v>594.5923392677048</v>
      </c>
      <c r="AT95" s="134">
        <f t="shared" si="14"/>
        <v>738.00186813463529</v>
      </c>
      <c r="AU95" s="134">
        <f t="shared" si="14"/>
        <v>936.37148480674375</v>
      </c>
      <c r="AV95" s="134">
        <f t="shared" si="14"/>
        <v>1056.2527841651299</v>
      </c>
      <c r="AW95" s="134">
        <f t="shared" si="14"/>
        <v>1173.2518869262608</v>
      </c>
      <c r="AX95" s="134">
        <f t="shared" si="14"/>
        <v>1248.152478671044</v>
      </c>
      <c r="AY95" s="134">
        <f t="shared" si="14"/>
        <v>1072.0921882684913</v>
      </c>
      <c r="AZ95" s="134">
        <f t="shared" si="14"/>
        <v>868.89486843650786</v>
      </c>
      <c r="BA95" s="134">
        <f t="shared" si="14"/>
        <v>667.92788305449221</v>
      </c>
      <c r="BB95" s="134">
        <f t="shared" si="14"/>
        <v>430.74825690999194</v>
      </c>
      <c r="BC95" s="134">
        <f t="shared" si="14"/>
        <v>160.73253085948892</v>
      </c>
      <c r="BD95" s="134">
        <f t="shared" si="14"/>
        <v>3.0840000000000001</v>
      </c>
      <c r="BE95" s="134">
        <f t="shared" si="14"/>
        <v>0</v>
      </c>
      <c r="BF95" s="134">
        <f t="shared" si="14"/>
        <v>0</v>
      </c>
      <c r="BG95" s="134">
        <f t="shared" si="14"/>
        <v>0</v>
      </c>
      <c r="BH95" s="134">
        <f t="shared" si="14"/>
        <v>0</v>
      </c>
      <c r="BI95" s="134">
        <f t="shared" si="14"/>
        <v>0</v>
      </c>
      <c r="BJ95" s="134">
        <f t="shared" si="14"/>
        <v>0</v>
      </c>
      <c r="BK95" s="134">
        <f t="shared" si="14"/>
        <v>0</v>
      </c>
      <c r="BL95" s="134">
        <f t="shared" si="14"/>
        <v>0</v>
      </c>
      <c r="BM95" s="134">
        <f t="shared" si="14"/>
        <v>0</v>
      </c>
      <c r="BN95" s="134">
        <f t="shared" si="14"/>
        <v>0</v>
      </c>
      <c r="BO95" s="134">
        <f t="shared" si="14"/>
        <v>0</v>
      </c>
      <c r="BP95" s="134">
        <f t="shared" si="14"/>
        <v>0</v>
      </c>
      <c r="BQ95" s="134">
        <f t="shared" si="14"/>
        <v>0</v>
      </c>
      <c r="BR95" s="134">
        <f t="shared" si="14"/>
        <v>0</v>
      </c>
      <c r="BS95" s="134">
        <f t="shared" si="14"/>
        <v>0</v>
      </c>
      <c r="BT95" s="134">
        <f t="shared" si="14"/>
        <v>0</v>
      </c>
      <c r="BU95" s="134">
        <f t="shared" si="14"/>
        <v>0</v>
      </c>
      <c r="BV95" s="134">
        <f t="shared" si="14"/>
        <v>0</v>
      </c>
      <c r="BW95" s="134">
        <f t="shared" si="14"/>
        <v>0</v>
      </c>
      <c r="BX95" s="134">
        <f t="shared" si="14"/>
        <v>0</v>
      </c>
      <c r="BY95" s="134">
        <f t="shared" si="14"/>
        <v>0</v>
      </c>
      <c r="BZ95" s="135">
        <f t="shared" si="14"/>
        <v>0</v>
      </c>
    </row>
    <row r="96" spans="1:78" x14ac:dyDescent="0.35">
      <c r="A96" s="132"/>
      <c r="B96" s="61" t="s">
        <v>247</v>
      </c>
      <c r="C96" s="222" t="s">
        <v>131</v>
      </c>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v>71.120099769629675</v>
      </c>
      <c r="AI96" s="134">
        <v>83.242863686781405</v>
      </c>
      <c r="AJ96" s="134">
        <v>94.031094765553775</v>
      </c>
      <c r="AK96" s="134">
        <v>109.78057859312652</v>
      </c>
      <c r="AL96" s="134">
        <v>126.77669589378296</v>
      </c>
      <c r="AM96" s="134">
        <v>151.11139023287083</v>
      </c>
      <c r="AN96" s="134">
        <v>187.43216636458706</v>
      </c>
      <c r="AO96" s="134">
        <v>233.95503639362974</v>
      </c>
      <c r="AP96" s="134">
        <v>301.99596749420692</v>
      </c>
      <c r="AQ96" s="134">
        <v>375.37745151689109</v>
      </c>
      <c r="AR96" s="134">
        <v>458.75205236600652</v>
      </c>
      <c r="AS96" s="134">
        <v>563.46764543914014</v>
      </c>
      <c r="AT96" s="134">
        <v>693.67776212835031</v>
      </c>
      <c r="AU96" s="134">
        <v>872.69164712956422</v>
      </c>
      <c r="AV96" s="134">
        <v>977.77696232569713</v>
      </c>
      <c r="AW96" s="134">
        <v>1075.4495006467575</v>
      </c>
      <c r="AX96" s="134">
        <v>1132.0969886808366</v>
      </c>
      <c r="AY96" s="134">
        <v>956.44585808371539</v>
      </c>
      <c r="AZ96" s="134">
        <v>767.62193724510246</v>
      </c>
      <c r="BA96" s="134">
        <v>589.26139928678288</v>
      </c>
      <c r="BB96" s="134">
        <v>376.793301450684</v>
      </c>
      <c r="BC96" s="134">
        <v>140.4782449682954</v>
      </c>
      <c r="BD96" s="134">
        <v>3.0840000000000001</v>
      </c>
      <c r="BE96" s="134">
        <v>0</v>
      </c>
      <c r="BF96" s="134">
        <v>0</v>
      </c>
      <c r="BG96" s="134">
        <v>0</v>
      </c>
      <c r="BH96" s="134">
        <v>0</v>
      </c>
      <c r="BI96" s="134">
        <v>0</v>
      </c>
      <c r="BJ96" s="134">
        <v>0</v>
      </c>
      <c r="BK96" s="134">
        <v>0</v>
      </c>
      <c r="BL96" s="134">
        <v>0</v>
      </c>
      <c r="BM96" s="134">
        <v>0</v>
      </c>
      <c r="BN96" s="134">
        <v>0</v>
      </c>
      <c r="BO96" s="134">
        <v>0</v>
      </c>
      <c r="BP96" s="134">
        <v>0</v>
      </c>
      <c r="BQ96" s="134">
        <v>0</v>
      </c>
      <c r="BR96" s="134">
        <v>0</v>
      </c>
      <c r="BS96" s="134">
        <v>0</v>
      </c>
      <c r="BT96" s="134">
        <v>0</v>
      </c>
      <c r="BU96" s="134">
        <v>0</v>
      </c>
      <c r="BV96" s="134">
        <v>0</v>
      </c>
      <c r="BW96" s="134">
        <v>0</v>
      </c>
      <c r="BX96" s="134">
        <v>0</v>
      </c>
      <c r="BY96" s="134">
        <v>0</v>
      </c>
      <c r="BZ96" s="135">
        <v>0</v>
      </c>
    </row>
    <row r="97" spans="1:78" s="88" customFormat="1" x14ac:dyDescent="0.35">
      <c r="A97" s="146"/>
      <c r="B97" s="61" t="s">
        <v>248</v>
      </c>
      <c r="C97" s="222" t="s">
        <v>131</v>
      </c>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134">
        <v>0</v>
      </c>
      <c r="AI97" s="134">
        <v>0.10256313740122944</v>
      </c>
      <c r="AJ97" s="134">
        <v>0.339010485162763</v>
      </c>
      <c r="AK97" s="134">
        <v>0.88231121664990164</v>
      </c>
      <c r="AL97" s="134">
        <v>1.8374502134120854</v>
      </c>
      <c r="AM97" s="134">
        <v>2.3754896183578387</v>
      </c>
      <c r="AN97" s="134">
        <v>3.874925589836558</v>
      </c>
      <c r="AO97" s="134">
        <v>5.6865107782560864</v>
      </c>
      <c r="AP97" s="134">
        <v>9.9568881798417888</v>
      </c>
      <c r="AQ97" s="134">
        <v>15.224748310237054</v>
      </c>
      <c r="AR97" s="134">
        <v>21.558974972480229</v>
      </c>
      <c r="AS97" s="134">
        <v>31.124693828564666</v>
      </c>
      <c r="AT97" s="134">
        <v>44.324106006285028</v>
      </c>
      <c r="AU97" s="134">
        <v>63.679837677179577</v>
      </c>
      <c r="AV97" s="134">
        <v>78.475821839432896</v>
      </c>
      <c r="AW97" s="134">
        <v>97.802386279503267</v>
      </c>
      <c r="AX97" s="134">
        <v>116.05548999020743</v>
      </c>
      <c r="AY97" s="134">
        <v>115.64633018477583</v>
      </c>
      <c r="AZ97" s="134">
        <v>101.27293119140541</v>
      </c>
      <c r="BA97" s="134">
        <v>78.666483767709352</v>
      </c>
      <c r="BB97" s="134">
        <v>53.954955459307946</v>
      </c>
      <c r="BC97" s="134">
        <v>20.254285891193518</v>
      </c>
      <c r="BD97" s="134">
        <v>0</v>
      </c>
      <c r="BE97" s="134">
        <v>0</v>
      </c>
      <c r="BF97" s="134">
        <v>0</v>
      </c>
      <c r="BG97" s="134">
        <v>0</v>
      </c>
      <c r="BH97" s="134">
        <v>0</v>
      </c>
      <c r="BI97" s="134">
        <v>0</v>
      </c>
      <c r="BJ97" s="134">
        <v>0</v>
      </c>
      <c r="BK97" s="134">
        <v>0</v>
      </c>
      <c r="BL97" s="134">
        <v>0</v>
      </c>
      <c r="BM97" s="134">
        <v>0</v>
      </c>
      <c r="BN97" s="134">
        <v>0</v>
      </c>
      <c r="BO97" s="134">
        <v>0</v>
      </c>
      <c r="BP97" s="134">
        <v>0</v>
      </c>
      <c r="BQ97" s="134">
        <v>0</v>
      </c>
      <c r="BR97" s="134">
        <v>0</v>
      </c>
      <c r="BS97" s="134">
        <v>0</v>
      </c>
      <c r="BT97" s="134">
        <v>0</v>
      </c>
      <c r="BU97" s="134">
        <v>0</v>
      </c>
      <c r="BV97" s="134">
        <v>0</v>
      </c>
      <c r="BW97" s="134">
        <v>0</v>
      </c>
      <c r="BX97" s="134">
        <v>0</v>
      </c>
      <c r="BY97" s="134">
        <v>0</v>
      </c>
      <c r="BZ97" s="135">
        <v>0</v>
      </c>
    </row>
    <row r="98" spans="1:78" ht="25.5" customHeight="1" x14ac:dyDescent="0.35">
      <c r="A98" s="132"/>
      <c r="B98" s="51" t="s">
        <v>240</v>
      </c>
      <c r="C98" s="222"/>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v>558.19701834134617</v>
      </c>
      <c r="AI98" s="134">
        <v>620.88224500000001</v>
      </c>
      <c r="AJ98" s="134">
        <v>724.58276230769229</v>
      </c>
      <c r="AK98" s="134">
        <v>921.07746999999995</v>
      </c>
      <c r="AL98" s="134">
        <v>935.84200699999997</v>
      </c>
      <c r="AM98" s="134">
        <v>980.17922024999996</v>
      </c>
      <c r="AN98" s="134">
        <v>1183.0227809999999</v>
      </c>
      <c r="AO98" s="134">
        <v>1364.9896094285714</v>
      </c>
      <c r="AP98" s="134">
        <v>1451.7818833333333</v>
      </c>
      <c r="AQ98" s="134">
        <v>1562.8152170000001</v>
      </c>
      <c r="AR98" s="134">
        <v>1833.6015796666668</v>
      </c>
      <c r="AS98" s="134">
        <v>2026.8344213333332</v>
      </c>
      <c r="AT98" s="134">
        <v>2277.7609313333332</v>
      </c>
      <c r="AU98" s="134">
        <v>2724.8265649999998</v>
      </c>
      <c r="AV98" s="134">
        <v>3689.2059093333332</v>
      </c>
      <c r="AW98" s="134">
        <v>3895.6549436666664</v>
      </c>
      <c r="AX98" s="134">
        <v>3925.5360000000001</v>
      </c>
      <c r="AY98" s="134">
        <v>3841.1390000000001</v>
      </c>
      <c r="AZ98" s="134">
        <v>3764.2959999999998</v>
      </c>
      <c r="BA98" s="134">
        <v>3721.3679999999999</v>
      </c>
      <c r="BB98" s="134">
        <v>3565.866</v>
      </c>
      <c r="BC98" s="134">
        <v>3725.9639999999999</v>
      </c>
      <c r="BD98" s="134">
        <v>4031.8580000000002</v>
      </c>
      <c r="BE98" s="134">
        <v>4416.0640000000003</v>
      </c>
      <c r="BF98" s="134">
        <v>4405.0969999999998</v>
      </c>
      <c r="BG98" s="134">
        <v>2470.8219999999997</v>
      </c>
      <c r="BH98" s="227">
        <v>0</v>
      </c>
      <c r="BI98" s="134">
        <v>0</v>
      </c>
      <c r="BJ98" s="134">
        <v>0</v>
      </c>
      <c r="BK98" s="134">
        <v>0</v>
      </c>
      <c r="BL98" s="134">
        <v>0</v>
      </c>
      <c r="BM98" s="134">
        <v>0</v>
      </c>
      <c r="BN98" s="134">
        <v>0</v>
      </c>
      <c r="BO98" s="134">
        <v>0</v>
      </c>
      <c r="BP98" s="134">
        <v>0</v>
      </c>
      <c r="BQ98" s="134">
        <v>0</v>
      </c>
      <c r="BR98" s="134">
        <v>0</v>
      </c>
      <c r="BS98" s="134">
        <v>0</v>
      </c>
      <c r="BT98" s="134">
        <v>0</v>
      </c>
      <c r="BU98" s="134">
        <v>0</v>
      </c>
      <c r="BV98" s="134">
        <v>0</v>
      </c>
      <c r="BW98" s="134">
        <v>0</v>
      </c>
      <c r="BX98" s="134">
        <v>0</v>
      </c>
      <c r="BY98" s="134">
        <v>0</v>
      </c>
      <c r="BZ98" s="135">
        <v>0</v>
      </c>
    </row>
    <row r="99" spans="1:78" x14ac:dyDescent="0.35">
      <c r="A99" s="132"/>
      <c r="B99" s="61" t="s">
        <v>254</v>
      </c>
      <c r="C99" s="222" t="s">
        <v>131</v>
      </c>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v>0</v>
      </c>
      <c r="AI99" s="134">
        <v>7.9208541951414011</v>
      </c>
      <c r="AJ99" s="134">
        <v>14.257537551254522</v>
      </c>
      <c r="AK99" s="134">
        <v>18.217964648825223</v>
      </c>
      <c r="AL99" s="134">
        <v>30.891331361051463</v>
      </c>
      <c r="AM99" s="134">
        <v>82.376883629470569</v>
      </c>
      <c r="AN99" s="134">
        <v>158.41708390282801</v>
      </c>
      <c r="AO99" s="134">
        <v>275.64572599092071</v>
      </c>
      <c r="AP99" s="134">
        <v>396.04270975706999</v>
      </c>
      <c r="AQ99" s="134">
        <v>531.48931649398799</v>
      </c>
      <c r="AR99" s="134">
        <v>695.45099833341499</v>
      </c>
      <c r="AS99" s="134">
        <v>875.25438856312473</v>
      </c>
      <c r="AT99" s="134">
        <v>1012.7680845889809</v>
      </c>
      <c r="AU99" s="134">
        <v>1284.9325956024427</v>
      </c>
      <c r="AV99" s="134">
        <v>1549.3917064717893</v>
      </c>
      <c r="AW99" s="134">
        <v>1694.465297394725</v>
      </c>
      <c r="AX99" s="134">
        <v>1703.4202564991706</v>
      </c>
      <c r="AY99" s="134">
        <v>1500.1314740626374</v>
      </c>
      <c r="AZ99" s="134">
        <v>1421.519831098472</v>
      </c>
      <c r="BA99" s="134">
        <v>1299.9456455967315</v>
      </c>
      <c r="BB99" s="134">
        <v>1181.8139462800841</v>
      </c>
      <c r="BC99" s="134">
        <v>1112.7124440704331</v>
      </c>
      <c r="BD99" s="134">
        <v>1077.816952234662</v>
      </c>
      <c r="BE99" s="134">
        <v>1056.9938777475572</v>
      </c>
      <c r="BF99" s="134">
        <v>607.92077511202979</v>
      </c>
      <c r="BG99" s="134">
        <v>239.26332801532695</v>
      </c>
      <c r="BH99" s="227">
        <v>0</v>
      </c>
      <c r="BI99" s="134">
        <v>0</v>
      </c>
      <c r="BJ99" s="134">
        <v>0</v>
      </c>
      <c r="BK99" s="134">
        <v>0</v>
      </c>
      <c r="BL99" s="134">
        <v>0</v>
      </c>
      <c r="BM99" s="134">
        <v>0</v>
      </c>
      <c r="BN99" s="134">
        <v>0</v>
      </c>
      <c r="BO99" s="134">
        <v>0</v>
      </c>
      <c r="BP99" s="134">
        <v>0</v>
      </c>
      <c r="BQ99" s="134">
        <v>0</v>
      </c>
      <c r="BR99" s="134">
        <v>0</v>
      </c>
      <c r="BS99" s="134">
        <v>0</v>
      </c>
      <c r="BT99" s="134">
        <v>0</v>
      </c>
      <c r="BU99" s="134">
        <v>0</v>
      </c>
      <c r="BV99" s="134">
        <v>0</v>
      </c>
      <c r="BW99" s="134">
        <v>0</v>
      </c>
      <c r="BX99" s="134">
        <v>0</v>
      </c>
      <c r="BY99" s="134">
        <v>0</v>
      </c>
      <c r="BZ99" s="135">
        <v>0</v>
      </c>
    </row>
    <row r="100" spans="1:78" x14ac:dyDescent="0.35">
      <c r="A100" s="132"/>
      <c r="B100" s="61" t="s">
        <v>255</v>
      </c>
      <c r="C100" s="222" t="s">
        <v>131</v>
      </c>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f>AH98-AH99</f>
        <v>558.19701834134617</v>
      </c>
      <c r="AI100" s="134">
        <f t="shared" ref="AI100:BU100" si="15">AI98-AI99</f>
        <v>612.96139080485864</v>
      </c>
      <c r="AJ100" s="134">
        <f t="shared" si="15"/>
        <v>710.32522475643782</v>
      </c>
      <c r="AK100" s="134">
        <f t="shared" si="15"/>
        <v>902.85950535117468</v>
      </c>
      <c r="AL100" s="134">
        <f t="shared" si="15"/>
        <v>904.9506756389485</v>
      </c>
      <c r="AM100" s="134">
        <f t="shared" si="15"/>
        <v>897.80233662052933</v>
      </c>
      <c r="AN100" s="134">
        <f t="shared" si="15"/>
        <v>1024.605697097172</v>
      </c>
      <c r="AO100" s="134">
        <f t="shared" si="15"/>
        <v>1089.3438834376507</v>
      </c>
      <c r="AP100" s="134">
        <f t="shared" si="15"/>
        <v>1055.7391735762633</v>
      </c>
      <c r="AQ100" s="134">
        <f t="shared" si="15"/>
        <v>1031.3259005060122</v>
      </c>
      <c r="AR100" s="134">
        <f t="shared" si="15"/>
        <v>1138.1505813332519</v>
      </c>
      <c r="AS100" s="134">
        <f t="shared" si="15"/>
        <v>1151.5800327702086</v>
      </c>
      <c r="AT100" s="134">
        <f t="shared" si="15"/>
        <v>1264.9928467443524</v>
      </c>
      <c r="AU100" s="134">
        <f t="shared" si="15"/>
        <v>1439.8939693975572</v>
      </c>
      <c r="AV100" s="134">
        <f t="shared" si="15"/>
        <v>2139.8142028615439</v>
      </c>
      <c r="AW100" s="134">
        <f t="shared" si="15"/>
        <v>2201.1896462719415</v>
      </c>
      <c r="AX100" s="134">
        <f t="shared" si="15"/>
        <v>2222.1157435008295</v>
      </c>
      <c r="AY100" s="134">
        <f t="shared" si="15"/>
        <v>2341.0075259373625</v>
      </c>
      <c r="AZ100" s="134">
        <f t="shared" si="15"/>
        <v>2342.7761689015279</v>
      </c>
      <c r="BA100" s="134">
        <f t="shared" si="15"/>
        <v>2421.4223544032684</v>
      </c>
      <c r="BB100" s="134">
        <f t="shared" si="15"/>
        <v>2384.0520537199159</v>
      </c>
      <c r="BC100" s="134">
        <f t="shared" si="15"/>
        <v>2613.2515559295671</v>
      </c>
      <c r="BD100" s="134">
        <f t="shared" si="15"/>
        <v>2954.0410477653381</v>
      </c>
      <c r="BE100" s="134">
        <f t="shared" si="15"/>
        <v>3359.0701222524431</v>
      </c>
      <c r="BF100" s="134">
        <f t="shared" si="15"/>
        <v>3797.17622488797</v>
      </c>
      <c r="BG100" s="134">
        <f t="shared" si="15"/>
        <v>2231.5586719846729</v>
      </c>
      <c r="BH100" s="227">
        <f t="shared" si="15"/>
        <v>0</v>
      </c>
      <c r="BI100" s="134">
        <f t="shared" si="15"/>
        <v>0</v>
      </c>
      <c r="BJ100" s="134">
        <f t="shared" si="15"/>
        <v>0</v>
      </c>
      <c r="BK100" s="134">
        <f t="shared" si="15"/>
        <v>0</v>
      </c>
      <c r="BL100" s="134">
        <f t="shared" si="15"/>
        <v>0</v>
      </c>
      <c r="BM100" s="134">
        <f t="shared" si="15"/>
        <v>0</v>
      </c>
      <c r="BN100" s="134">
        <f t="shared" si="15"/>
        <v>0</v>
      </c>
      <c r="BO100" s="134">
        <f t="shared" si="15"/>
        <v>0</v>
      </c>
      <c r="BP100" s="134">
        <f t="shared" si="15"/>
        <v>0</v>
      </c>
      <c r="BQ100" s="134">
        <f t="shared" si="15"/>
        <v>0</v>
      </c>
      <c r="BR100" s="134">
        <f t="shared" si="15"/>
        <v>0</v>
      </c>
      <c r="BS100" s="134">
        <f t="shared" si="15"/>
        <v>0</v>
      </c>
      <c r="BT100" s="134">
        <f t="shared" si="15"/>
        <v>0</v>
      </c>
      <c r="BU100" s="134">
        <f t="shared" si="15"/>
        <v>0</v>
      </c>
      <c r="BV100" s="134">
        <f>BV98-BV99</f>
        <v>0</v>
      </c>
      <c r="BW100" s="134">
        <f>BW98-BW99</f>
        <v>0</v>
      </c>
      <c r="BX100" s="134">
        <f>BX98-BX99</f>
        <v>0</v>
      </c>
      <c r="BY100" s="134">
        <f>BY98-BY99</f>
        <v>0</v>
      </c>
      <c r="BZ100" s="135">
        <f>BZ98-BZ99</f>
        <v>0</v>
      </c>
    </row>
    <row r="101" spans="1:78" x14ac:dyDescent="0.35">
      <c r="A101" s="132"/>
      <c r="B101" s="51" t="s">
        <v>27</v>
      </c>
      <c r="C101" s="222" t="s">
        <v>121</v>
      </c>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v>91.262499560531367</v>
      </c>
      <c r="AI101" s="134">
        <v>103.80069695625174</v>
      </c>
      <c r="AJ101" s="134">
        <v>121.76127077426457</v>
      </c>
      <c r="AK101" s="134">
        <v>137.77699458183082</v>
      </c>
      <c r="AL101" s="134">
        <v>161.17497585640393</v>
      </c>
      <c r="AM101" s="134">
        <v>164.70251240474516</v>
      </c>
      <c r="AN101" s="134">
        <v>160.96340859211983</v>
      </c>
      <c r="AO101" s="134">
        <v>166.80453557865985</v>
      </c>
      <c r="AP101" s="134">
        <v>206.18510032540726</v>
      </c>
      <c r="AQ101" s="134">
        <v>207.26249382688911</v>
      </c>
      <c r="AR101" s="134">
        <v>211.38706882608795</v>
      </c>
      <c r="AS101" s="134">
        <v>215.27977754727789</v>
      </c>
      <c r="AT101" s="134">
        <v>235.70115647812503</v>
      </c>
      <c r="AU101" s="134">
        <v>257.99286127491263</v>
      </c>
      <c r="AV101" s="134">
        <v>267.98866426036761</v>
      </c>
      <c r="AW101" s="134">
        <v>284.03278414127828</v>
      </c>
      <c r="AX101" s="134">
        <v>285.36345330917931</v>
      </c>
      <c r="AY101" s="134">
        <v>294.47974701659587</v>
      </c>
      <c r="AZ101" s="134">
        <v>283.94561406260419</v>
      </c>
      <c r="BA101" s="134">
        <v>285.69479052502197</v>
      </c>
      <c r="BB101" s="134">
        <v>288.39579507576605</v>
      </c>
      <c r="BC101" s="134">
        <v>287.72895339201409</v>
      </c>
      <c r="BD101" s="134">
        <v>302.517</v>
      </c>
      <c r="BE101" s="134">
        <v>312.64282803876375</v>
      </c>
      <c r="BF101" s="134">
        <v>322.64659863649956</v>
      </c>
      <c r="BG101" s="134">
        <v>309.3976731616396</v>
      </c>
      <c r="BH101" s="134">
        <v>330.18399999999997</v>
      </c>
      <c r="BI101" s="134">
        <v>330.53825465994976</v>
      </c>
      <c r="BJ101" s="134">
        <v>340.63572311626842</v>
      </c>
      <c r="BK101" s="134">
        <v>371.72985676896826</v>
      </c>
      <c r="BL101" s="134">
        <v>464.39973457231906</v>
      </c>
      <c r="BM101" s="134">
        <v>487.08424146343594</v>
      </c>
      <c r="BN101" s="134">
        <v>484.86130253975915</v>
      </c>
      <c r="BO101" s="134">
        <v>494.77155401036845</v>
      </c>
      <c r="BP101" s="134">
        <v>516.05253575374229</v>
      </c>
      <c r="BQ101" s="134">
        <v>525.97628279179287</v>
      </c>
      <c r="BR101" s="134">
        <v>539.9856842410652</v>
      </c>
      <c r="BS101" s="134">
        <v>544.93748776500399</v>
      </c>
      <c r="BT101" s="134">
        <v>525.91701533162961</v>
      </c>
      <c r="BU101" s="134">
        <v>515.2235953984233</v>
      </c>
      <c r="BV101" s="134">
        <v>520.7802485154283</v>
      </c>
      <c r="BW101" s="134">
        <v>524.22986397661214</v>
      </c>
      <c r="BX101" s="134">
        <v>521.8983511910825</v>
      </c>
      <c r="BY101" s="134">
        <v>522.2010815192931</v>
      </c>
      <c r="BZ101" s="135">
        <v>522.70165262786713</v>
      </c>
    </row>
    <row r="102" spans="1:78" x14ac:dyDescent="0.35">
      <c r="A102" s="132"/>
      <c r="B102" s="51" t="s">
        <v>156</v>
      </c>
      <c r="C102" s="222" t="s">
        <v>121</v>
      </c>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v>5.5109329999999996</v>
      </c>
      <c r="BM102" s="134">
        <v>7.0408049999999998</v>
      </c>
      <c r="BN102" s="134">
        <v>9.2482140000000008</v>
      </c>
      <c r="BO102" s="134">
        <v>9.5133209999999995</v>
      </c>
      <c r="BP102" s="134">
        <v>9.4075343484310903</v>
      </c>
      <c r="BQ102" s="134">
        <v>9.2168086836232543</v>
      </c>
      <c r="BR102" s="134">
        <v>37.532187830000005</v>
      </c>
      <c r="BS102" s="134">
        <v>43.794516459999997</v>
      </c>
      <c r="BT102" s="134">
        <v>41.280517799999998</v>
      </c>
      <c r="BU102" s="134">
        <v>43.350938080822736</v>
      </c>
      <c r="BV102" s="134">
        <v>43.908199855535202</v>
      </c>
      <c r="BW102" s="134">
        <v>43.908199855535202</v>
      </c>
      <c r="BX102" s="134">
        <v>43.908199855535202</v>
      </c>
      <c r="BY102" s="134">
        <v>43.908199855535202</v>
      </c>
      <c r="BZ102" s="135">
        <v>43.908199855535202</v>
      </c>
    </row>
    <row r="103" spans="1:78" s="51" customFormat="1" ht="25.5" customHeight="1" x14ac:dyDescent="0.35">
      <c r="A103" s="132"/>
      <c r="B103" s="51" t="s">
        <v>157</v>
      </c>
      <c r="C103" s="222" t="s">
        <v>121</v>
      </c>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v>0</v>
      </c>
      <c r="AI103" s="134">
        <v>2.5040601381900864</v>
      </c>
      <c r="AJ103" s="134">
        <v>14.800556381209555</v>
      </c>
      <c r="AK103" s="134">
        <v>29.564003868881628</v>
      </c>
      <c r="AL103" s="134">
        <v>48.774724864415802</v>
      </c>
      <c r="AM103" s="134">
        <v>70.789860916671742</v>
      </c>
      <c r="AN103" s="134">
        <v>91.778399466759709</v>
      </c>
      <c r="AO103" s="134">
        <v>120.04963148345799</v>
      </c>
      <c r="AP103" s="134">
        <v>158.18664637822221</v>
      </c>
      <c r="AQ103" s="134">
        <v>194.28923746009318</v>
      </c>
      <c r="AR103" s="134">
        <v>231.47695253397123</v>
      </c>
      <c r="AS103" s="134">
        <v>275.4664856201332</v>
      </c>
      <c r="AT103" s="134">
        <v>327.80330566111519</v>
      </c>
      <c r="AU103" s="134">
        <v>402.55406630219051</v>
      </c>
      <c r="AV103" s="134">
        <v>25.893038406080755</v>
      </c>
      <c r="AW103" s="134">
        <v>0</v>
      </c>
      <c r="AX103" s="134">
        <v>0</v>
      </c>
      <c r="AY103" s="134">
        <v>0</v>
      </c>
      <c r="AZ103" s="134">
        <v>0</v>
      </c>
      <c r="BA103" s="134">
        <v>0</v>
      </c>
      <c r="BB103" s="134">
        <v>0</v>
      </c>
      <c r="BC103" s="134">
        <v>0</v>
      </c>
      <c r="BD103" s="134">
        <v>0</v>
      </c>
      <c r="BE103" s="134">
        <v>0</v>
      </c>
      <c r="BF103" s="134">
        <v>0</v>
      </c>
      <c r="BG103" s="134">
        <v>0</v>
      </c>
      <c r="BH103" s="134">
        <v>0</v>
      </c>
      <c r="BI103" s="134">
        <v>0</v>
      </c>
      <c r="BJ103" s="134">
        <v>0</v>
      </c>
      <c r="BK103" s="134">
        <v>0</v>
      </c>
      <c r="BL103" s="134">
        <v>0</v>
      </c>
      <c r="BM103" s="134">
        <v>0</v>
      </c>
      <c r="BN103" s="134">
        <v>0</v>
      </c>
      <c r="BO103" s="134">
        <v>0</v>
      </c>
      <c r="BP103" s="134">
        <v>0</v>
      </c>
      <c r="BQ103" s="134">
        <v>0</v>
      </c>
      <c r="BR103" s="134">
        <v>0</v>
      </c>
      <c r="BS103" s="134">
        <v>0</v>
      </c>
      <c r="BT103" s="134">
        <v>0</v>
      </c>
      <c r="BU103" s="134">
        <v>0</v>
      </c>
      <c r="BV103" s="134">
        <v>0</v>
      </c>
      <c r="BW103" s="134">
        <v>0</v>
      </c>
      <c r="BX103" s="134">
        <v>0</v>
      </c>
      <c r="BY103" s="134">
        <v>0</v>
      </c>
      <c r="BZ103" s="135">
        <v>0</v>
      </c>
    </row>
    <row r="104" spans="1:78" x14ac:dyDescent="0.35">
      <c r="A104" s="132"/>
      <c r="B104" s="51" t="s">
        <v>265</v>
      </c>
      <c r="C104" s="133" t="s">
        <v>121</v>
      </c>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v>0</v>
      </c>
      <c r="AI104" s="134">
        <v>0</v>
      </c>
      <c r="AJ104" s="134">
        <v>0</v>
      </c>
      <c r="AK104" s="134">
        <v>0</v>
      </c>
      <c r="AL104" s="134">
        <v>0</v>
      </c>
      <c r="AM104" s="134">
        <v>0</v>
      </c>
      <c r="AN104" s="134">
        <v>0</v>
      </c>
      <c r="AO104" s="134">
        <v>0</v>
      </c>
      <c r="AP104" s="134">
        <v>0</v>
      </c>
      <c r="AQ104" s="134">
        <v>0</v>
      </c>
      <c r="AR104" s="134">
        <v>0</v>
      </c>
      <c r="AS104" s="134">
        <v>0</v>
      </c>
      <c r="AT104" s="134">
        <v>0</v>
      </c>
      <c r="AU104" s="134">
        <v>0</v>
      </c>
      <c r="AV104" s="134">
        <v>0</v>
      </c>
      <c r="AW104" s="134">
        <v>0</v>
      </c>
      <c r="AX104" s="134">
        <v>0</v>
      </c>
      <c r="AY104" s="134">
        <v>0</v>
      </c>
      <c r="AZ104" s="134">
        <v>0</v>
      </c>
      <c r="BA104" s="134">
        <v>0</v>
      </c>
      <c r="BB104" s="134">
        <v>0</v>
      </c>
      <c r="BC104" s="134">
        <v>0</v>
      </c>
      <c r="BD104" s="134">
        <v>0</v>
      </c>
      <c r="BE104" s="134">
        <v>0</v>
      </c>
      <c r="BF104" s="134">
        <v>0</v>
      </c>
      <c r="BG104" s="134">
        <v>0</v>
      </c>
      <c r="BH104" s="134">
        <v>0</v>
      </c>
      <c r="BI104" s="134">
        <v>878.05845391999992</v>
      </c>
      <c r="BJ104" s="134">
        <v>0</v>
      </c>
      <c r="BK104" s="134">
        <v>0</v>
      </c>
      <c r="BL104" s="134">
        <v>0</v>
      </c>
      <c r="BM104" s="134">
        <v>0</v>
      </c>
      <c r="BN104" s="134">
        <v>0</v>
      </c>
      <c r="BO104" s="134">
        <v>0</v>
      </c>
      <c r="BP104" s="134">
        <v>0</v>
      </c>
      <c r="BQ104" s="134">
        <v>0</v>
      </c>
      <c r="BR104" s="134">
        <v>0</v>
      </c>
      <c r="BS104" s="134">
        <v>0</v>
      </c>
      <c r="BT104" s="134">
        <v>0</v>
      </c>
      <c r="BU104" s="134">
        <v>0</v>
      </c>
      <c r="BV104" s="134">
        <v>0</v>
      </c>
      <c r="BW104" s="134">
        <v>0</v>
      </c>
      <c r="BX104" s="134">
        <v>0</v>
      </c>
      <c r="BY104" s="134">
        <v>0</v>
      </c>
      <c r="BZ104" s="135">
        <v>0</v>
      </c>
    </row>
    <row r="105" spans="1:78" x14ac:dyDescent="0.35">
      <c r="A105" s="132"/>
      <c r="B105" s="139" t="s">
        <v>266</v>
      </c>
      <c r="C105" s="133" t="s">
        <v>121</v>
      </c>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v>0</v>
      </c>
      <c r="AI105" s="134">
        <v>0</v>
      </c>
      <c r="AJ105" s="134">
        <v>0</v>
      </c>
      <c r="AK105" s="134">
        <v>0</v>
      </c>
      <c r="AL105" s="134">
        <v>0</v>
      </c>
      <c r="AM105" s="134">
        <v>0</v>
      </c>
      <c r="AN105" s="134">
        <v>0</v>
      </c>
      <c r="AO105" s="134">
        <v>0</v>
      </c>
      <c r="AP105" s="134">
        <v>0</v>
      </c>
      <c r="AQ105" s="134">
        <v>0</v>
      </c>
      <c r="AR105" s="134">
        <v>0</v>
      </c>
      <c r="AS105" s="134">
        <v>0</v>
      </c>
      <c r="AT105" s="134">
        <v>0</v>
      </c>
      <c r="AU105" s="134">
        <v>0</v>
      </c>
      <c r="AV105" s="134">
        <v>0</v>
      </c>
      <c r="AW105" s="134">
        <v>0</v>
      </c>
      <c r="AX105" s="134">
        <v>0</v>
      </c>
      <c r="AY105" s="134">
        <v>0</v>
      </c>
      <c r="AZ105" s="134">
        <v>0</v>
      </c>
      <c r="BA105" s="134">
        <v>0</v>
      </c>
      <c r="BB105" s="134">
        <v>0</v>
      </c>
      <c r="BC105" s="134">
        <v>0</v>
      </c>
      <c r="BD105" s="134">
        <v>0</v>
      </c>
      <c r="BE105" s="134">
        <v>0</v>
      </c>
      <c r="BF105" s="134">
        <v>0</v>
      </c>
      <c r="BG105" s="134">
        <v>0</v>
      </c>
      <c r="BH105" s="134">
        <v>512.54700000000003</v>
      </c>
      <c r="BI105" s="134">
        <v>253.96029677999999</v>
      </c>
      <c r="BJ105" s="134">
        <v>0</v>
      </c>
      <c r="BK105" s="134">
        <v>0</v>
      </c>
      <c r="BL105" s="134">
        <v>0</v>
      </c>
      <c r="BM105" s="134">
        <v>0</v>
      </c>
      <c r="BN105" s="134">
        <v>0</v>
      </c>
      <c r="BO105" s="134">
        <v>0</v>
      </c>
      <c r="BP105" s="134">
        <v>0</v>
      </c>
      <c r="BQ105" s="134">
        <v>0</v>
      </c>
      <c r="BR105" s="134">
        <v>0</v>
      </c>
      <c r="BS105" s="134">
        <v>0</v>
      </c>
      <c r="BT105" s="134">
        <v>0</v>
      </c>
      <c r="BU105" s="134">
        <v>0</v>
      </c>
      <c r="BV105" s="134">
        <v>0</v>
      </c>
      <c r="BW105" s="134">
        <v>0</v>
      </c>
      <c r="BX105" s="134">
        <v>0</v>
      </c>
      <c r="BY105" s="134">
        <v>0</v>
      </c>
      <c r="BZ105" s="135">
        <v>0</v>
      </c>
    </row>
    <row r="106" spans="1:78" x14ac:dyDescent="0.35">
      <c r="A106" s="132"/>
      <c r="B106" s="51" t="s">
        <v>267</v>
      </c>
      <c r="C106" s="133" t="s">
        <v>121</v>
      </c>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v>0</v>
      </c>
      <c r="AI106" s="134">
        <v>0</v>
      </c>
      <c r="AJ106" s="134">
        <v>0</v>
      </c>
      <c r="AK106" s="134">
        <v>0</v>
      </c>
      <c r="AL106" s="134">
        <v>0</v>
      </c>
      <c r="AM106" s="134">
        <v>0</v>
      </c>
      <c r="AN106" s="134">
        <v>0</v>
      </c>
      <c r="AO106" s="134">
        <v>0</v>
      </c>
      <c r="AP106" s="134">
        <v>0</v>
      </c>
      <c r="AQ106" s="134">
        <v>0</v>
      </c>
      <c r="AR106" s="134">
        <v>0</v>
      </c>
      <c r="AS106" s="134">
        <v>0</v>
      </c>
      <c r="AT106" s="134">
        <v>0</v>
      </c>
      <c r="AU106" s="134">
        <v>0</v>
      </c>
      <c r="AV106" s="134">
        <v>0</v>
      </c>
      <c r="AW106" s="134">
        <v>0</v>
      </c>
      <c r="AX106" s="134">
        <v>0</v>
      </c>
      <c r="AY106" s="134">
        <v>0</v>
      </c>
      <c r="AZ106" s="134">
        <v>0</v>
      </c>
      <c r="BA106" s="134">
        <v>0</v>
      </c>
      <c r="BB106" s="134">
        <v>0</v>
      </c>
      <c r="BC106" s="134">
        <v>0</v>
      </c>
      <c r="BD106" s="134">
        <v>305.50299999999999</v>
      </c>
      <c r="BE106" s="134">
        <v>364.963506</v>
      </c>
      <c r="BF106" s="134">
        <v>374.49799999999999</v>
      </c>
      <c r="BG106" s="134">
        <v>411.85500000000002</v>
      </c>
      <c r="BH106" s="134">
        <v>435.49299999999999</v>
      </c>
      <c r="BI106" s="134">
        <v>460.57299999999998</v>
      </c>
      <c r="BJ106" s="134">
        <v>487.84199999999998</v>
      </c>
      <c r="BK106" s="134">
        <v>509.73661300000003</v>
      </c>
      <c r="BL106" s="134">
        <v>527.65851588422947</v>
      </c>
      <c r="BM106" s="134">
        <v>548.84926471978326</v>
      </c>
      <c r="BN106" s="134">
        <v>578.13293398888891</v>
      </c>
      <c r="BO106" s="134">
        <v>587.18538852998768</v>
      </c>
      <c r="BP106" s="134">
        <v>595.99799999999993</v>
      </c>
      <c r="BQ106" s="134">
        <v>606.39532681999992</v>
      </c>
      <c r="BR106" s="134">
        <v>611.93929700000001</v>
      </c>
      <c r="BS106" s="134">
        <v>621.7497810999995</v>
      </c>
      <c r="BT106" s="134">
        <v>627.55100000000004</v>
      </c>
      <c r="BU106" s="134">
        <v>655</v>
      </c>
      <c r="BV106" s="134">
        <v>468</v>
      </c>
      <c r="BW106" s="134">
        <v>247</v>
      </c>
      <c r="BX106" s="134">
        <v>0</v>
      </c>
      <c r="BY106" s="134">
        <v>0</v>
      </c>
      <c r="BZ106" s="135">
        <v>0</v>
      </c>
    </row>
    <row r="107" spans="1:78" x14ac:dyDescent="0.35">
      <c r="A107" s="132"/>
      <c r="B107" s="139" t="s">
        <v>30</v>
      </c>
      <c r="C107" s="222" t="s">
        <v>131</v>
      </c>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v>0</v>
      </c>
      <c r="AI107" s="134">
        <v>0</v>
      </c>
      <c r="AJ107" s="134">
        <v>0</v>
      </c>
      <c r="AK107" s="134">
        <v>0</v>
      </c>
      <c r="AL107" s="134">
        <v>0</v>
      </c>
      <c r="AM107" s="134">
        <v>0</v>
      </c>
      <c r="AN107" s="134">
        <v>0</v>
      </c>
      <c r="AO107" s="134">
        <v>0</v>
      </c>
      <c r="AP107" s="134">
        <v>0</v>
      </c>
      <c r="AQ107" s="134">
        <v>0</v>
      </c>
      <c r="AR107" s="134">
        <v>0</v>
      </c>
      <c r="AS107" s="134">
        <v>0</v>
      </c>
      <c r="AT107" s="134">
        <v>0</v>
      </c>
      <c r="AU107" s="134">
        <v>0</v>
      </c>
      <c r="AV107" s="134">
        <v>0</v>
      </c>
      <c r="AW107" s="134">
        <v>0</v>
      </c>
      <c r="AX107" s="134">
        <v>0</v>
      </c>
      <c r="AY107" s="134">
        <v>0</v>
      </c>
      <c r="AZ107" s="134">
        <v>0</v>
      </c>
      <c r="BA107" s="134">
        <v>0</v>
      </c>
      <c r="BB107" s="134">
        <v>0</v>
      </c>
      <c r="BC107" s="134">
        <v>0</v>
      </c>
      <c r="BD107" s="134">
        <v>0</v>
      </c>
      <c r="BE107" s="134">
        <v>0</v>
      </c>
      <c r="BF107" s="134">
        <v>0</v>
      </c>
      <c r="BG107" s="134">
        <v>2336.1031234350612</v>
      </c>
      <c r="BH107" s="134">
        <v>5970.616</v>
      </c>
      <c r="BI107" s="134">
        <v>6426.2752195999992</v>
      </c>
      <c r="BJ107" s="134">
        <v>6868.5436595999981</v>
      </c>
      <c r="BK107" s="134">
        <v>7367.1248207140325</v>
      </c>
      <c r="BL107" s="134">
        <v>7703.3184822999983</v>
      </c>
      <c r="BM107" s="134">
        <v>8128.8851483599992</v>
      </c>
      <c r="BN107" s="134">
        <v>8242.1568431600008</v>
      </c>
      <c r="BO107" s="134">
        <v>8052.1531093100002</v>
      </c>
      <c r="BP107" s="134">
        <v>7510.8751163199995</v>
      </c>
      <c r="BQ107" s="134">
        <v>7041.5234761999718</v>
      </c>
      <c r="BR107" s="134">
        <v>6576.0799377400017</v>
      </c>
      <c r="BS107" s="134">
        <v>6078.7060508699969</v>
      </c>
      <c r="BT107" s="134">
        <v>5665.5855551100012</v>
      </c>
      <c r="BU107" s="134">
        <v>5380.93401244304</v>
      </c>
      <c r="BV107" s="134">
        <v>5041.5428013939945</v>
      </c>
      <c r="BW107" s="134">
        <v>4837.7691681648785</v>
      </c>
      <c r="BX107" s="134">
        <v>4637.4176111866718</v>
      </c>
      <c r="BY107" s="134">
        <v>4572.5212226305239</v>
      </c>
      <c r="BZ107" s="135">
        <v>4619.8357614276947</v>
      </c>
    </row>
    <row r="108" spans="1:78" ht="25.5" customHeight="1" x14ac:dyDescent="0.35">
      <c r="A108" s="132"/>
      <c r="B108" s="142" t="s">
        <v>163</v>
      </c>
      <c r="C108" s="222" t="s">
        <v>121</v>
      </c>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v>0</v>
      </c>
      <c r="AI108" s="134">
        <v>0</v>
      </c>
      <c r="AJ108" s="134">
        <v>0</v>
      </c>
      <c r="AK108" s="134">
        <v>0</v>
      </c>
      <c r="AL108" s="134">
        <v>0</v>
      </c>
      <c r="AM108" s="134">
        <v>0</v>
      </c>
      <c r="AN108" s="134">
        <v>0</v>
      </c>
      <c r="AO108" s="134">
        <v>0</v>
      </c>
      <c r="AP108" s="134">
        <v>0</v>
      </c>
      <c r="AQ108" s="134">
        <v>0</v>
      </c>
      <c r="AR108" s="134">
        <v>0</v>
      </c>
      <c r="AS108" s="134">
        <v>0</v>
      </c>
      <c r="AT108" s="134">
        <v>0</v>
      </c>
      <c r="AU108" s="134">
        <v>0</v>
      </c>
      <c r="AV108" s="134">
        <v>0</v>
      </c>
      <c r="AW108" s="134">
        <v>0</v>
      </c>
      <c r="AX108" s="134">
        <v>0</v>
      </c>
      <c r="AY108" s="134">
        <v>0</v>
      </c>
      <c r="AZ108" s="134">
        <v>0</v>
      </c>
      <c r="BA108" s="134">
        <v>0</v>
      </c>
      <c r="BB108" s="134">
        <v>0</v>
      </c>
      <c r="BC108" s="134">
        <v>0</v>
      </c>
      <c r="BD108" s="134">
        <v>0</v>
      </c>
      <c r="BE108" s="134">
        <v>0</v>
      </c>
      <c r="BF108" s="134">
        <v>0</v>
      </c>
      <c r="BG108" s="134">
        <v>0</v>
      </c>
      <c r="BH108" s="134">
        <v>0</v>
      </c>
      <c r="BI108" s="134">
        <v>0</v>
      </c>
      <c r="BJ108" s="134">
        <v>0</v>
      </c>
      <c r="BK108" s="134">
        <v>0</v>
      </c>
      <c r="BL108" s="134">
        <v>0</v>
      </c>
      <c r="BM108" s="134">
        <v>0</v>
      </c>
      <c r="BN108" s="134">
        <v>0</v>
      </c>
      <c r="BO108" s="134">
        <v>0</v>
      </c>
      <c r="BP108" s="134">
        <v>0</v>
      </c>
      <c r="BQ108" s="134">
        <v>14.866828625617664</v>
      </c>
      <c r="BR108" s="134">
        <v>128.38229163543059</v>
      </c>
      <c r="BS108" s="134">
        <v>281.56789349446962</v>
      </c>
      <c r="BT108" s="134">
        <v>679.491329492913</v>
      </c>
      <c r="BU108" s="134">
        <v>1324.1489438499705</v>
      </c>
      <c r="BV108" s="134">
        <v>1761.6860053396902</v>
      </c>
      <c r="BW108" s="134">
        <v>2325.4288743224733</v>
      </c>
      <c r="BX108" s="134">
        <v>2697.6452910809908</v>
      </c>
      <c r="BY108" s="134">
        <v>3035.0732796724587</v>
      </c>
      <c r="BZ108" s="135">
        <v>3390.5499356447499</v>
      </c>
    </row>
    <row r="109" spans="1:78" x14ac:dyDescent="0.35">
      <c r="A109" s="132"/>
      <c r="B109" s="51" t="s">
        <v>164</v>
      </c>
      <c r="C109" s="222" t="s">
        <v>121</v>
      </c>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v>3.4569999999999999</v>
      </c>
      <c r="AY109" s="134">
        <v>4.1285950413223143</v>
      </c>
      <c r="AZ109" s="134">
        <v>5.4580000000000002</v>
      </c>
      <c r="BA109" s="134">
        <v>4.9669999999999996</v>
      </c>
      <c r="BB109" s="134">
        <v>8.2967250384024585</v>
      </c>
      <c r="BC109" s="134">
        <v>10.563000000000001</v>
      </c>
      <c r="BD109" s="134">
        <v>11.87267336961207</v>
      </c>
      <c r="BE109" s="134">
        <v>14.399096999999999</v>
      </c>
      <c r="BF109" s="134">
        <v>19.709695</v>
      </c>
      <c r="BG109" s="134">
        <v>19.340500802146213</v>
      </c>
      <c r="BH109" s="134">
        <v>20.643089</v>
      </c>
      <c r="BI109" s="134">
        <v>46.53799999999999</v>
      </c>
      <c r="BJ109" s="134">
        <v>32.67</v>
      </c>
      <c r="BK109" s="134">
        <v>27.44</v>
      </c>
      <c r="BL109" s="134">
        <v>31.553068</v>
      </c>
      <c r="BM109" s="134">
        <v>35.207568999999999</v>
      </c>
      <c r="BN109" s="134">
        <v>38.218910999999999</v>
      </c>
      <c r="BO109" s="134">
        <v>37.692900000000002</v>
      </c>
      <c r="BP109" s="134">
        <v>42.019909411804896</v>
      </c>
      <c r="BQ109" s="134">
        <v>45.458691636376749</v>
      </c>
      <c r="BR109" s="134">
        <v>44.789727000000006</v>
      </c>
      <c r="BS109" s="134">
        <v>46.053681000000005</v>
      </c>
      <c r="BT109" s="134">
        <v>42.152442999999998</v>
      </c>
      <c r="BU109" s="134">
        <v>40.449213095738031</v>
      </c>
      <c r="BV109" s="134">
        <v>39.553492628905651</v>
      </c>
      <c r="BW109" s="134">
        <v>39.266180968549278</v>
      </c>
      <c r="BX109" s="134">
        <v>38.842054605069876</v>
      </c>
      <c r="BY109" s="134">
        <v>38.297666602652242</v>
      </c>
      <c r="BZ109" s="135">
        <v>37.655143696564664</v>
      </c>
    </row>
    <row r="110" spans="1:78" x14ac:dyDescent="0.35">
      <c r="A110" s="132"/>
      <c r="B110" s="139" t="s">
        <v>166</v>
      </c>
      <c r="C110" s="222" t="s">
        <v>124</v>
      </c>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v>0</v>
      </c>
      <c r="AI110" s="134">
        <v>0</v>
      </c>
      <c r="AJ110" s="134">
        <v>0</v>
      </c>
      <c r="AK110" s="134">
        <v>0</v>
      </c>
      <c r="AL110" s="134">
        <v>0</v>
      </c>
      <c r="AM110" s="134">
        <v>0</v>
      </c>
      <c r="AN110" s="134">
        <v>0</v>
      </c>
      <c r="AO110" s="134">
        <v>0</v>
      </c>
      <c r="AP110" s="134">
        <v>0</v>
      </c>
      <c r="AQ110" s="134">
        <v>94.289000000000001</v>
      </c>
      <c r="AR110" s="134">
        <v>3.1640000000000001</v>
      </c>
      <c r="AS110" s="134">
        <v>0</v>
      </c>
      <c r="AT110" s="134">
        <v>0</v>
      </c>
      <c r="AU110" s="134">
        <v>0</v>
      </c>
      <c r="AV110" s="134">
        <v>0</v>
      </c>
      <c r="AW110" s="134">
        <v>0</v>
      </c>
      <c r="AX110" s="134">
        <v>0</v>
      </c>
      <c r="AY110" s="134">
        <v>0</v>
      </c>
      <c r="AZ110" s="134">
        <v>0</v>
      </c>
      <c r="BA110" s="134">
        <v>0</v>
      </c>
      <c r="BB110" s="134">
        <v>0</v>
      </c>
      <c r="BC110" s="134">
        <v>0</v>
      </c>
      <c r="BD110" s="134">
        <v>0</v>
      </c>
      <c r="BE110" s="134">
        <v>0</v>
      </c>
      <c r="BF110" s="134">
        <v>0</v>
      </c>
      <c r="BG110" s="134">
        <v>0</v>
      </c>
      <c r="BH110" s="134">
        <v>0</v>
      </c>
      <c r="BI110" s="134">
        <v>0</v>
      </c>
      <c r="BJ110" s="134">
        <v>0</v>
      </c>
      <c r="BK110" s="134">
        <v>0</v>
      </c>
      <c r="BL110" s="134">
        <v>0</v>
      </c>
      <c r="BM110" s="134">
        <v>0</v>
      </c>
      <c r="BN110" s="134">
        <v>0</v>
      </c>
      <c r="BO110" s="134">
        <v>0</v>
      </c>
      <c r="BP110" s="134">
        <v>0</v>
      </c>
      <c r="BQ110" s="134">
        <v>0</v>
      </c>
      <c r="BR110" s="134">
        <v>0</v>
      </c>
      <c r="BS110" s="134">
        <v>0</v>
      </c>
      <c r="BT110" s="134">
        <v>0</v>
      </c>
      <c r="BU110" s="134">
        <v>0</v>
      </c>
      <c r="BV110" s="134">
        <v>0</v>
      </c>
      <c r="BW110" s="134">
        <v>0</v>
      </c>
      <c r="BX110" s="134">
        <v>0</v>
      </c>
      <c r="BY110" s="134">
        <v>0</v>
      </c>
      <c r="BZ110" s="135">
        <v>0</v>
      </c>
    </row>
    <row r="111" spans="1:78" s="57" customFormat="1" x14ac:dyDescent="0.35">
      <c r="A111" s="146"/>
      <c r="B111" s="139" t="s">
        <v>167</v>
      </c>
      <c r="C111" s="222" t="s">
        <v>121</v>
      </c>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v>3.9363849225441023</v>
      </c>
      <c r="AI111" s="134">
        <v>5.5202602999575197</v>
      </c>
      <c r="AJ111" s="134">
        <v>8.4191651597486601</v>
      </c>
      <c r="AK111" s="134">
        <v>11.40887014884054</v>
      </c>
      <c r="AL111" s="134">
        <v>14.260799152797492</v>
      </c>
      <c r="AM111" s="134">
        <v>17.496863859223165</v>
      </c>
      <c r="AN111" s="134">
        <v>23.287158802721503</v>
      </c>
      <c r="AO111" s="134">
        <v>27.081838338421456</v>
      </c>
      <c r="AP111" s="134">
        <v>30.749213754948787</v>
      </c>
      <c r="AQ111" s="134">
        <v>33.941256565171791</v>
      </c>
      <c r="AR111" s="134">
        <v>38.815511614519529</v>
      </c>
      <c r="AS111" s="134">
        <v>44.539010373741071</v>
      </c>
      <c r="AT111" s="134">
        <v>57.046874265431249</v>
      </c>
      <c r="AU111" s="134">
        <v>77.833877487600887</v>
      </c>
      <c r="AV111" s="134">
        <v>92.464743839483148</v>
      </c>
      <c r="AW111" s="134">
        <v>103.84947617643465</v>
      </c>
      <c r="AX111" s="134">
        <v>107.35026467430309</v>
      </c>
      <c r="AY111" s="134">
        <v>111.04251969745886</v>
      </c>
      <c r="AZ111" s="134">
        <v>104.71260357218971</v>
      </c>
      <c r="BA111" s="134">
        <v>136.38296564518024</v>
      </c>
      <c r="BB111" s="134">
        <v>144.18166823796307</v>
      </c>
      <c r="BC111" s="134">
        <v>144.24510744392822</v>
      </c>
      <c r="BD111" s="134">
        <v>163.05199999999999</v>
      </c>
      <c r="BE111" s="134">
        <v>165.48699999999999</v>
      </c>
      <c r="BF111" s="134">
        <v>162.65124892159454</v>
      </c>
      <c r="BG111" s="134">
        <v>169.90298870138361</v>
      </c>
      <c r="BH111" s="134">
        <v>124.283</v>
      </c>
      <c r="BI111" s="134">
        <v>128.26055663881266</v>
      </c>
      <c r="BJ111" s="134">
        <v>135.16607401724025</v>
      </c>
      <c r="BK111" s="134">
        <v>200.75442016647554</v>
      </c>
      <c r="BL111" s="134">
        <v>175.53506304142508</v>
      </c>
      <c r="BM111" s="134">
        <v>183.23841614855513</v>
      </c>
      <c r="BN111" s="134">
        <v>169.98493378695881</v>
      </c>
      <c r="BO111" s="134">
        <v>169.32235473338639</v>
      </c>
      <c r="BP111" s="134">
        <v>159.46672221701033</v>
      </c>
      <c r="BQ111" s="134">
        <v>144.67452092278563</v>
      </c>
      <c r="BR111" s="134">
        <v>138.30903393915511</v>
      </c>
      <c r="BS111" s="134">
        <v>128.19760849598063</v>
      </c>
      <c r="BT111" s="134">
        <v>117.24033786983233</v>
      </c>
      <c r="BU111" s="134">
        <v>106.23883849126875</v>
      </c>
      <c r="BV111" s="134">
        <v>105.23607714658888</v>
      </c>
      <c r="BW111" s="134">
        <v>102.25812324112738</v>
      </c>
      <c r="BX111" s="134">
        <v>97.864277305644322</v>
      </c>
      <c r="BY111" s="134">
        <v>93.833418544182962</v>
      </c>
      <c r="BZ111" s="135">
        <v>89.526213419859005</v>
      </c>
    </row>
    <row r="112" spans="1:78" s="57" customFormat="1" x14ac:dyDescent="0.35">
      <c r="A112" s="146"/>
      <c r="B112" s="51" t="s">
        <v>258</v>
      </c>
      <c r="C112" s="222" t="s">
        <v>131</v>
      </c>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v>5.2398705871158064</v>
      </c>
      <c r="AR112" s="134">
        <v>27.489073080216954</v>
      </c>
      <c r="AS112" s="134">
        <v>23.776031392140069</v>
      </c>
      <c r="AT112" s="134">
        <v>28.023598820058993</v>
      </c>
      <c r="AU112" s="134">
        <v>38</v>
      </c>
      <c r="AV112" s="134">
        <v>39.200000000000003</v>
      </c>
      <c r="AW112" s="134">
        <v>40.200000000000003</v>
      </c>
      <c r="AX112" s="134">
        <v>30.1</v>
      </c>
      <c r="AY112" s="134">
        <v>51.6</v>
      </c>
      <c r="AZ112" s="134">
        <v>40.9</v>
      </c>
      <c r="BA112" s="134">
        <v>21.7</v>
      </c>
      <c r="BB112" s="134">
        <v>22.1</v>
      </c>
      <c r="BC112" s="134">
        <v>22.213617054828948</v>
      </c>
      <c r="BD112" s="134">
        <v>35.660331161314261</v>
      </c>
      <c r="BE112" s="134">
        <v>27.990037018213997</v>
      </c>
      <c r="BF112" s="134">
        <v>29.15736141380097</v>
      </c>
      <c r="BG112" s="134">
        <v>30.387325282280013</v>
      </c>
      <c r="BH112" s="134">
        <v>32.560962763923698</v>
      </c>
      <c r="BI112" s="134">
        <v>40.862700124098772</v>
      </c>
      <c r="BJ112" s="134"/>
      <c r="BK112" s="134"/>
      <c r="BL112" s="134"/>
      <c r="BM112" s="134"/>
      <c r="BN112" s="134"/>
      <c r="BO112" s="134"/>
      <c r="BP112" s="134"/>
      <c r="BQ112" s="134"/>
      <c r="BR112" s="134"/>
      <c r="BS112" s="134"/>
      <c r="BT112" s="134"/>
      <c r="BU112" s="134"/>
      <c r="BV112" s="134"/>
      <c r="BW112" s="134"/>
      <c r="BX112" s="134"/>
      <c r="BY112" s="134"/>
      <c r="BZ112" s="135"/>
    </row>
    <row r="113" spans="1:78" ht="25.5" customHeight="1" x14ac:dyDescent="0.35">
      <c r="A113" s="132"/>
      <c r="B113" s="139" t="s">
        <v>169</v>
      </c>
      <c r="C113" s="222" t="s">
        <v>131</v>
      </c>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v>19.951376999999997</v>
      </c>
      <c r="BK113" s="134">
        <v>17.527673000000004</v>
      </c>
      <c r="BL113" s="134">
        <v>14.842842999999998</v>
      </c>
      <c r="BM113" s="134">
        <v>15.344812999999997</v>
      </c>
      <c r="BN113" s="134">
        <v>15.454585269990007</v>
      </c>
      <c r="BO113" s="134">
        <v>9.8689252387300055</v>
      </c>
      <c r="BP113" s="134">
        <v>8.0439209999999992</v>
      </c>
      <c r="BQ113" s="134">
        <v>0.56211199999999995</v>
      </c>
      <c r="BR113" s="134">
        <v>0</v>
      </c>
      <c r="BS113" s="134">
        <v>0</v>
      </c>
      <c r="BT113" s="134">
        <v>0</v>
      </c>
      <c r="BU113" s="134">
        <v>0</v>
      </c>
      <c r="BV113" s="134">
        <v>0</v>
      </c>
      <c r="BW113" s="134">
        <v>0</v>
      </c>
      <c r="BX113" s="134">
        <v>0</v>
      </c>
      <c r="BY113" s="134">
        <v>0</v>
      </c>
      <c r="BZ113" s="135">
        <v>0</v>
      </c>
    </row>
    <row r="114" spans="1:78" x14ac:dyDescent="0.35">
      <c r="A114" s="132"/>
      <c r="B114" s="139" t="s">
        <v>32</v>
      </c>
      <c r="C114" s="222"/>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f t="shared" ref="AH114:BV114" si="16">SUM(AH115,AH122)</f>
        <v>7589</v>
      </c>
      <c r="AI114" s="134">
        <f t="shared" si="16"/>
        <v>8852</v>
      </c>
      <c r="AJ114" s="134">
        <f t="shared" si="16"/>
        <v>10564</v>
      </c>
      <c r="AK114" s="134">
        <f t="shared" si="16"/>
        <v>12165</v>
      </c>
      <c r="AL114" s="134">
        <f t="shared" si="16"/>
        <v>13589</v>
      </c>
      <c r="AM114" s="134">
        <f t="shared" si="16"/>
        <v>14654</v>
      </c>
      <c r="AN114" s="134">
        <f t="shared" si="16"/>
        <v>15307</v>
      </c>
      <c r="AO114" s="134">
        <f t="shared" si="16"/>
        <v>16625</v>
      </c>
      <c r="AP114" s="134">
        <f t="shared" si="16"/>
        <v>17816.453000000001</v>
      </c>
      <c r="AQ114" s="134">
        <f t="shared" si="16"/>
        <v>18685.544999999998</v>
      </c>
      <c r="AR114" s="134">
        <f t="shared" si="16"/>
        <v>19273.72</v>
      </c>
      <c r="AS114" s="134">
        <f t="shared" si="16"/>
        <v>20731.936000000002</v>
      </c>
      <c r="AT114" s="134">
        <f t="shared" si="16"/>
        <v>22734.863000000001</v>
      </c>
      <c r="AU114" s="134">
        <f t="shared" si="16"/>
        <v>25578.864000000001</v>
      </c>
      <c r="AV114" s="134">
        <f t="shared" si="16"/>
        <v>26741.489000000001</v>
      </c>
      <c r="AW114" s="134">
        <f t="shared" si="16"/>
        <v>28219.280000000002</v>
      </c>
      <c r="AX114" s="134">
        <f t="shared" si="16"/>
        <v>28779.506000000001</v>
      </c>
      <c r="AY114" s="134">
        <f t="shared" si="16"/>
        <v>29998.344000000005</v>
      </c>
      <c r="AZ114" s="134">
        <f t="shared" si="16"/>
        <v>32024.285999999996</v>
      </c>
      <c r="BA114" s="134">
        <f t="shared" si="16"/>
        <v>33586</v>
      </c>
      <c r="BB114" s="134">
        <f t="shared" si="16"/>
        <v>35603.290999999997</v>
      </c>
      <c r="BC114" s="134">
        <f t="shared" si="16"/>
        <v>37802.438000000002</v>
      </c>
      <c r="BD114" s="134">
        <f t="shared" si="16"/>
        <v>38745.199999999997</v>
      </c>
      <c r="BE114" s="134">
        <f t="shared" si="16"/>
        <v>41921.603135450008</v>
      </c>
      <c r="BF114" s="134">
        <f t="shared" si="16"/>
        <v>44367.258565528275</v>
      </c>
      <c r="BG114" s="134">
        <f t="shared" si="16"/>
        <v>46506.352382756908</v>
      </c>
      <c r="BH114" s="134">
        <f t="shared" si="16"/>
        <v>48801.804999999993</v>
      </c>
      <c r="BI114" s="134">
        <f t="shared" si="16"/>
        <v>51422.462685710001</v>
      </c>
      <c r="BJ114" s="134">
        <f t="shared" si="16"/>
        <v>53663.45674691999</v>
      </c>
      <c r="BK114" s="134">
        <f t="shared" si="16"/>
        <v>57593.742352232308</v>
      </c>
      <c r="BL114" s="134">
        <f t="shared" si="16"/>
        <v>61584.34965923</v>
      </c>
      <c r="BM114" s="134">
        <f t="shared" si="16"/>
        <v>66895.841990320012</v>
      </c>
      <c r="BN114" s="134">
        <f t="shared" si="16"/>
        <v>69835.141333070002</v>
      </c>
      <c r="BO114" s="134">
        <f t="shared" si="16"/>
        <v>74150.519898250001</v>
      </c>
      <c r="BP114" s="134">
        <f t="shared" si="16"/>
        <v>79809.006438810029</v>
      </c>
      <c r="BQ114" s="134">
        <f t="shared" si="16"/>
        <v>83110.340476999991</v>
      </c>
      <c r="BR114" s="134">
        <f t="shared" si="16"/>
        <v>86515.830874880034</v>
      </c>
      <c r="BS114" s="134">
        <f t="shared" si="16"/>
        <v>89367.86147389999</v>
      </c>
      <c r="BT114" s="134">
        <f t="shared" si="16"/>
        <v>91580.290263549934</v>
      </c>
      <c r="BU114" s="134">
        <f t="shared" si="16"/>
        <v>93799.58737052037</v>
      </c>
      <c r="BV114" s="134">
        <f t="shared" si="16"/>
        <v>96620.415918627506</v>
      </c>
      <c r="BW114" s="134">
        <f>SUM(BW115,BW122)</f>
        <v>98931.378130322439</v>
      </c>
      <c r="BX114" s="134">
        <f>SUM(BX115,BX122)</f>
        <v>100794.37613610094</v>
      </c>
      <c r="BY114" s="134">
        <f>SUM(BY115,BY122)</f>
        <v>105152.71707506933</v>
      </c>
      <c r="BZ114" s="135">
        <f>SUM(BZ115,BZ122)</f>
        <v>110256.29055016937</v>
      </c>
    </row>
    <row r="115" spans="1:78" x14ac:dyDescent="0.35">
      <c r="A115" s="132"/>
      <c r="B115" s="61" t="s">
        <v>128</v>
      </c>
      <c r="C115" s="222" t="s">
        <v>124</v>
      </c>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f t="shared" ref="AH115:BM115" si="17">SUM(AH116:AH121)</f>
        <v>7552</v>
      </c>
      <c r="AI115" s="134">
        <f t="shared" si="17"/>
        <v>8816</v>
      </c>
      <c r="AJ115" s="134">
        <f t="shared" si="17"/>
        <v>10526</v>
      </c>
      <c r="AK115" s="134">
        <f t="shared" si="17"/>
        <v>12126</v>
      </c>
      <c r="AL115" s="134">
        <f t="shared" si="17"/>
        <v>13549</v>
      </c>
      <c r="AM115" s="134">
        <f t="shared" si="17"/>
        <v>14613</v>
      </c>
      <c r="AN115" s="134">
        <f t="shared" si="17"/>
        <v>15268</v>
      </c>
      <c r="AO115" s="134">
        <f t="shared" si="17"/>
        <v>16584</v>
      </c>
      <c r="AP115" s="134">
        <f t="shared" si="17"/>
        <v>17779.453000000001</v>
      </c>
      <c r="AQ115" s="134">
        <f t="shared" si="17"/>
        <v>18648.391</v>
      </c>
      <c r="AR115" s="134">
        <f t="shared" si="17"/>
        <v>19237.593000000001</v>
      </c>
      <c r="AS115" s="134">
        <f t="shared" si="17"/>
        <v>20697.363000000001</v>
      </c>
      <c r="AT115" s="134">
        <f t="shared" si="17"/>
        <v>22699.034</v>
      </c>
      <c r="AU115" s="134">
        <f t="shared" si="17"/>
        <v>25543.024000000001</v>
      </c>
      <c r="AV115" s="134">
        <f t="shared" si="17"/>
        <v>26705.927</v>
      </c>
      <c r="AW115" s="134">
        <f t="shared" si="17"/>
        <v>28183.114000000001</v>
      </c>
      <c r="AX115" s="134">
        <f t="shared" si="17"/>
        <v>28744.81</v>
      </c>
      <c r="AY115" s="134">
        <f t="shared" si="17"/>
        <v>29962.569000000003</v>
      </c>
      <c r="AZ115" s="134">
        <f t="shared" si="17"/>
        <v>31994.560999999998</v>
      </c>
      <c r="BA115" s="134">
        <f t="shared" si="17"/>
        <v>33556.756999999998</v>
      </c>
      <c r="BB115" s="134">
        <f t="shared" si="17"/>
        <v>35574.510999999999</v>
      </c>
      <c r="BC115" s="134">
        <f t="shared" si="17"/>
        <v>37774.760999999999</v>
      </c>
      <c r="BD115" s="134">
        <f t="shared" si="17"/>
        <v>38717.656999999999</v>
      </c>
      <c r="BE115" s="134">
        <f t="shared" si="17"/>
        <v>41893.001853800008</v>
      </c>
      <c r="BF115" s="134">
        <f t="shared" si="17"/>
        <v>44338.400971748277</v>
      </c>
      <c r="BG115" s="134">
        <f t="shared" si="17"/>
        <v>46476.654559836905</v>
      </c>
      <c r="BH115" s="134">
        <f t="shared" si="17"/>
        <v>48771.517999999996</v>
      </c>
      <c r="BI115" s="134">
        <f t="shared" si="17"/>
        <v>51391.939927300002</v>
      </c>
      <c r="BJ115" s="134">
        <f t="shared" si="17"/>
        <v>53629.367547699992</v>
      </c>
      <c r="BK115" s="134">
        <f t="shared" si="17"/>
        <v>57554.148143162311</v>
      </c>
      <c r="BL115" s="134">
        <f t="shared" si="17"/>
        <v>61539.334872430001</v>
      </c>
      <c r="BM115" s="134">
        <f t="shared" si="17"/>
        <v>66848.160442100008</v>
      </c>
      <c r="BN115" s="134">
        <f t="shared" ref="BN115:BV115" si="18">SUM(BN116:BN121)</f>
        <v>69777.042747119995</v>
      </c>
      <c r="BO115" s="134">
        <f t="shared" si="18"/>
        <v>74087.953530660001</v>
      </c>
      <c r="BP115" s="134">
        <f t="shared" si="18"/>
        <v>79733.982094140025</v>
      </c>
      <c r="BQ115" s="134">
        <f t="shared" si="18"/>
        <v>83014.68745279999</v>
      </c>
      <c r="BR115" s="134">
        <f t="shared" si="18"/>
        <v>86427.717724600036</v>
      </c>
      <c r="BS115" s="134">
        <f t="shared" si="18"/>
        <v>89274.966169329986</v>
      </c>
      <c r="BT115" s="134">
        <f t="shared" si="18"/>
        <v>91481.012978129933</v>
      </c>
      <c r="BU115" s="134">
        <f t="shared" si="18"/>
        <v>93695.741853484622</v>
      </c>
      <c r="BV115" s="134">
        <f t="shared" si="18"/>
        <v>96508.332859565708</v>
      </c>
      <c r="BW115" s="134">
        <f>SUM(BW116:BW121)</f>
        <v>98809.698212139527</v>
      </c>
      <c r="BX115" s="134">
        <f>SUM(BX116:BX121)</f>
        <v>100665.4792702329</v>
      </c>
      <c r="BY115" s="134">
        <f>SUM(BY116:BY121)</f>
        <v>105013.04773308686</v>
      </c>
      <c r="BZ115" s="135">
        <f>SUM(BZ116:BZ121)</f>
        <v>110108.20888294902</v>
      </c>
    </row>
    <row r="116" spans="1:78" x14ac:dyDescent="0.35">
      <c r="A116" s="132"/>
      <c r="B116" s="97" t="s">
        <v>247</v>
      </c>
      <c r="C116" s="222"/>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v>7552</v>
      </c>
      <c r="AI116" s="134">
        <v>8815</v>
      </c>
      <c r="AJ116" s="134">
        <v>10518</v>
      </c>
      <c r="AK116" s="134">
        <v>12107</v>
      </c>
      <c r="AL116" s="134">
        <v>13509</v>
      </c>
      <c r="AM116" s="134">
        <v>14553</v>
      </c>
      <c r="AN116" s="134">
        <v>15181</v>
      </c>
      <c r="AO116" s="134">
        <v>16443</v>
      </c>
      <c r="AP116" s="134">
        <v>17560.36</v>
      </c>
      <c r="AQ116" s="134">
        <v>18355.971000000001</v>
      </c>
      <c r="AR116" s="134">
        <v>18857.098000000002</v>
      </c>
      <c r="AS116" s="134">
        <v>20171.257000000001</v>
      </c>
      <c r="AT116" s="134">
        <v>21972.580999999998</v>
      </c>
      <c r="AU116" s="134">
        <v>24450.99</v>
      </c>
      <c r="AV116" s="134">
        <v>25364.328000000001</v>
      </c>
      <c r="AW116" s="134">
        <v>26546.062000000002</v>
      </c>
      <c r="AX116" s="134">
        <v>26859.15</v>
      </c>
      <c r="AY116" s="134">
        <v>27740.434000000001</v>
      </c>
      <c r="AZ116" s="134">
        <v>29238.920999999998</v>
      </c>
      <c r="BA116" s="134">
        <v>30391.121999999999</v>
      </c>
      <c r="BB116" s="134">
        <v>31914.134999999998</v>
      </c>
      <c r="BC116" s="134">
        <v>33377.665495317</v>
      </c>
      <c r="BD116" s="134">
        <v>32886.690685359994</v>
      </c>
      <c r="BE116" s="134">
        <v>35420.719669182879</v>
      </c>
      <c r="BF116" s="134">
        <v>37284.042076120684</v>
      </c>
      <c r="BG116" s="134">
        <v>38505.283116754588</v>
      </c>
      <c r="BH116" s="134">
        <v>40026.295326250001</v>
      </c>
      <c r="BI116" s="134">
        <v>41780.351999849998</v>
      </c>
      <c r="BJ116" s="134">
        <v>43129.110323089997</v>
      </c>
      <c r="BK116" s="134">
        <v>45774.817325406155</v>
      </c>
      <c r="BL116" s="134">
        <v>48323.221362397162</v>
      </c>
      <c r="BM116" s="134">
        <v>51848.801061122263</v>
      </c>
      <c r="BN116" s="134">
        <v>54097.476088878946</v>
      </c>
      <c r="BO116" s="134">
        <v>57360.707342025926</v>
      </c>
      <c r="BP116" s="134">
        <v>61155.804856264447</v>
      </c>
      <c r="BQ116" s="134">
        <v>63491.474743577586</v>
      </c>
      <c r="BR116" s="134">
        <v>65864.526208284093</v>
      </c>
      <c r="BS116" s="134">
        <v>68092.517947238579</v>
      </c>
      <c r="BT116" s="134">
        <v>68936.397712484904</v>
      </c>
      <c r="BU116" s="134">
        <v>68243.245424859691</v>
      </c>
      <c r="BV116" s="134">
        <v>67716.379913318378</v>
      </c>
      <c r="BW116" s="134">
        <v>67151.661447120641</v>
      </c>
      <c r="BX116" s="134">
        <v>65919.627473677407</v>
      </c>
      <c r="BY116" s="134">
        <v>64740.80776023979</v>
      </c>
      <c r="BZ116" s="135">
        <v>63629.448983858259</v>
      </c>
    </row>
    <row r="117" spans="1:78" x14ac:dyDescent="0.35">
      <c r="A117" s="132"/>
      <c r="B117" s="97" t="s">
        <v>268</v>
      </c>
      <c r="C117" s="222"/>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v>0</v>
      </c>
      <c r="AI117" s="134">
        <v>1</v>
      </c>
      <c r="AJ117" s="134">
        <v>8</v>
      </c>
      <c r="AK117" s="134">
        <v>19</v>
      </c>
      <c r="AL117" s="134">
        <v>40</v>
      </c>
      <c r="AM117" s="134">
        <v>60</v>
      </c>
      <c r="AN117" s="134">
        <v>87</v>
      </c>
      <c r="AO117" s="134">
        <v>141</v>
      </c>
      <c r="AP117" s="134">
        <v>219.09299999999999</v>
      </c>
      <c r="AQ117" s="134">
        <v>292.42</v>
      </c>
      <c r="AR117" s="134">
        <v>380.495</v>
      </c>
      <c r="AS117" s="134">
        <v>526.10599999999999</v>
      </c>
      <c r="AT117" s="134">
        <v>726.45299999999997</v>
      </c>
      <c r="AU117" s="134">
        <v>1092.0340000000001</v>
      </c>
      <c r="AV117" s="134">
        <v>1341.5989999999999</v>
      </c>
      <c r="AW117" s="134">
        <v>1637.0519999999999</v>
      </c>
      <c r="AX117" s="134">
        <v>1885.66</v>
      </c>
      <c r="AY117" s="134">
        <v>2222.1350000000002</v>
      </c>
      <c r="AZ117" s="134">
        <v>2755.64</v>
      </c>
      <c r="BA117" s="134">
        <v>3165.6350000000002</v>
      </c>
      <c r="BB117" s="134">
        <v>3660.3760000000002</v>
      </c>
      <c r="BC117" s="134">
        <v>4397.0955046829995</v>
      </c>
      <c r="BD117" s="134">
        <v>4731.2979999999998</v>
      </c>
      <c r="BE117" s="134">
        <v>5327.7833360571276</v>
      </c>
      <c r="BF117" s="134">
        <v>5868.9417107775953</v>
      </c>
      <c r="BG117" s="134">
        <v>6648.4214836423171</v>
      </c>
      <c r="BH117" s="134">
        <v>7362.7420000000002</v>
      </c>
      <c r="BI117" s="134">
        <v>8161.3418322999996</v>
      </c>
      <c r="BJ117" s="134">
        <v>8951.9807621599994</v>
      </c>
      <c r="BK117" s="134">
        <v>10025.547447100002</v>
      </c>
      <c r="BL117" s="134">
        <v>11171.999606900003</v>
      </c>
      <c r="BM117" s="134">
        <v>12696.219372410003</v>
      </c>
      <c r="BN117" s="134">
        <v>13074.350907085996</v>
      </c>
      <c r="BO117" s="134">
        <v>14166.501676169999</v>
      </c>
      <c r="BP117" s="134">
        <v>15766.881886475003</v>
      </c>
      <c r="BQ117" s="134">
        <v>16663.691062059166</v>
      </c>
      <c r="BR117" s="134">
        <v>17633.143730207517</v>
      </c>
      <c r="BS117" s="134">
        <v>18224.782200854486</v>
      </c>
      <c r="BT117" s="134">
        <v>18134.792022653575</v>
      </c>
      <c r="BU117" s="134">
        <v>17985.847351036995</v>
      </c>
      <c r="BV117" s="134">
        <v>18192.496269121093</v>
      </c>
      <c r="BW117" s="134">
        <v>18273.893259497323</v>
      </c>
      <c r="BX117" s="134">
        <v>18049.965644009681</v>
      </c>
      <c r="BY117" s="134">
        <v>17878.674264509806</v>
      </c>
      <c r="BZ117" s="135">
        <v>17666.883422038205</v>
      </c>
    </row>
    <row r="118" spans="1:78" x14ac:dyDescent="0.35">
      <c r="A118" s="132"/>
      <c r="B118" s="97" t="s">
        <v>269</v>
      </c>
      <c r="C118" s="222"/>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v>1099.6683146400001</v>
      </c>
      <c r="BE118" s="134">
        <v>1144.4988485600004</v>
      </c>
      <c r="BF118" s="134">
        <v>1185.4171848499998</v>
      </c>
      <c r="BG118" s="134">
        <v>1322.9499594399999</v>
      </c>
      <c r="BH118" s="134">
        <v>1382.4806737499998</v>
      </c>
      <c r="BI118" s="134">
        <v>1450.2460951499997</v>
      </c>
      <c r="BJ118" s="134">
        <v>1507.2713076100001</v>
      </c>
      <c r="BK118" s="134">
        <v>1595.1330525061512</v>
      </c>
      <c r="BL118" s="134">
        <v>1696.1175015328326</v>
      </c>
      <c r="BM118" s="134">
        <v>1803.6566907777408</v>
      </c>
      <c r="BN118" s="134">
        <v>1841.4891045270388</v>
      </c>
      <c r="BO118" s="134">
        <v>1928.517541864087</v>
      </c>
      <c r="BP118" s="134">
        <v>2057.8452180005802</v>
      </c>
      <c r="BQ118" s="134">
        <v>2120.523072903236</v>
      </c>
      <c r="BR118" s="134">
        <v>2184.8482328354826</v>
      </c>
      <c r="BS118" s="134">
        <v>2207.3069311882009</v>
      </c>
      <c r="BT118" s="134">
        <v>2157.4583034014645</v>
      </c>
      <c r="BU118" s="134">
        <v>2097.4890322845604</v>
      </c>
      <c r="BV118" s="134">
        <v>2075.698139054673</v>
      </c>
      <c r="BW118" s="134">
        <v>2047.6044069991865</v>
      </c>
      <c r="BX118" s="134">
        <v>1993.4739832890557</v>
      </c>
      <c r="BY118" s="134">
        <v>1945.3945588027721</v>
      </c>
      <c r="BZ118" s="135">
        <v>1896.7804333189974</v>
      </c>
    </row>
    <row r="119" spans="1:78" x14ac:dyDescent="0.35">
      <c r="A119" s="132"/>
      <c r="B119" s="97" t="s">
        <v>270</v>
      </c>
      <c r="C119" s="222"/>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v>0</v>
      </c>
      <c r="AI119" s="134">
        <v>0</v>
      </c>
      <c r="AJ119" s="134">
        <v>0</v>
      </c>
      <c r="AK119" s="134">
        <v>0</v>
      </c>
      <c r="AL119" s="134">
        <v>0</v>
      </c>
      <c r="AM119" s="134">
        <v>0</v>
      </c>
      <c r="AN119" s="134">
        <v>0</v>
      </c>
      <c r="AO119" s="134">
        <v>0</v>
      </c>
      <c r="AP119" s="134">
        <v>0</v>
      </c>
      <c r="AQ119" s="134">
        <v>0</v>
      </c>
      <c r="AR119" s="134">
        <v>0</v>
      </c>
      <c r="AS119" s="134">
        <v>0</v>
      </c>
      <c r="AT119" s="134">
        <v>0</v>
      </c>
      <c r="AU119" s="134">
        <v>0</v>
      </c>
      <c r="AV119" s="134">
        <v>0</v>
      </c>
      <c r="AW119" s="134">
        <v>0</v>
      </c>
      <c r="AX119" s="134">
        <v>0</v>
      </c>
      <c r="AY119" s="134">
        <v>0</v>
      </c>
      <c r="AZ119" s="134">
        <v>0</v>
      </c>
      <c r="BA119" s="134">
        <v>0</v>
      </c>
      <c r="BB119" s="134">
        <v>0</v>
      </c>
      <c r="BC119" s="134">
        <v>0</v>
      </c>
      <c r="BD119" s="134">
        <v>0</v>
      </c>
      <c r="BE119" s="134">
        <v>0</v>
      </c>
      <c r="BF119" s="134">
        <v>0</v>
      </c>
      <c r="BG119" s="134">
        <v>0</v>
      </c>
      <c r="BH119" s="134">
        <v>0</v>
      </c>
      <c r="BI119" s="134">
        <v>0</v>
      </c>
      <c r="BJ119" s="134">
        <v>41.005154839999996</v>
      </c>
      <c r="BK119" s="134">
        <v>158.65031815</v>
      </c>
      <c r="BL119" s="134">
        <v>347.99640159999996</v>
      </c>
      <c r="BM119" s="134">
        <v>499.48331779</v>
      </c>
      <c r="BN119" s="134">
        <v>763.72664662801776</v>
      </c>
      <c r="BO119" s="134">
        <v>632.22697060000007</v>
      </c>
      <c r="BP119" s="134">
        <v>753.45013339999991</v>
      </c>
      <c r="BQ119" s="134">
        <v>738.99857426000017</v>
      </c>
      <c r="BR119" s="134">
        <v>745.19955327293599</v>
      </c>
      <c r="BS119" s="134">
        <v>750.35909004872349</v>
      </c>
      <c r="BT119" s="134">
        <v>843.26833552000005</v>
      </c>
      <c r="BU119" s="134">
        <v>770.0357592685159</v>
      </c>
      <c r="BV119" s="134">
        <v>680.03274982317953</v>
      </c>
      <c r="BW119" s="134">
        <v>565.33646992027809</v>
      </c>
      <c r="BX119" s="134">
        <v>461.37294488276871</v>
      </c>
      <c r="BY119" s="134">
        <v>352.76950762925145</v>
      </c>
      <c r="BZ119" s="135">
        <v>235.66355387022014</v>
      </c>
    </row>
    <row r="120" spans="1:78" x14ac:dyDescent="0.35">
      <c r="A120" s="132"/>
      <c r="B120" s="97" t="s">
        <v>271</v>
      </c>
      <c r="C120" s="222"/>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v>1346.5040417899927</v>
      </c>
      <c r="BU120" s="134">
        <v>4405.5674539566735</v>
      </c>
      <c r="BV120" s="134">
        <v>7513.1261925262943</v>
      </c>
      <c r="BW120" s="134">
        <v>10327.984687087292</v>
      </c>
      <c r="BX120" s="134">
        <v>13689.18556424248</v>
      </c>
      <c r="BY120" s="134">
        <v>19360.860160135358</v>
      </c>
      <c r="BZ120" s="135">
        <v>25752.887558555689</v>
      </c>
    </row>
    <row r="121" spans="1:78" x14ac:dyDescent="0.35">
      <c r="A121" s="132"/>
      <c r="B121" s="97" t="s">
        <v>272</v>
      </c>
      <c r="C121" s="222"/>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v>62.592562279999946</v>
      </c>
      <c r="BU121" s="134">
        <v>193.55683207818319</v>
      </c>
      <c r="BV121" s="134">
        <v>330.59959572209436</v>
      </c>
      <c r="BW121" s="134">
        <v>443.21794151481515</v>
      </c>
      <c r="BX121" s="134">
        <v>551.85366013149439</v>
      </c>
      <c r="BY121" s="134">
        <v>734.54148176987849</v>
      </c>
      <c r="BZ121" s="135">
        <v>926.54493130764104</v>
      </c>
    </row>
    <row r="122" spans="1:78" x14ac:dyDescent="0.35">
      <c r="A122" s="132"/>
      <c r="B122" s="61" t="s">
        <v>273</v>
      </c>
      <c r="C122" s="222" t="s">
        <v>121</v>
      </c>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v>37</v>
      </c>
      <c r="AI122" s="134">
        <v>36</v>
      </c>
      <c r="AJ122" s="134">
        <v>38</v>
      </c>
      <c r="AK122" s="134">
        <v>39</v>
      </c>
      <c r="AL122" s="134">
        <v>40</v>
      </c>
      <c r="AM122" s="134">
        <v>41</v>
      </c>
      <c r="AN122" s="134">
        <v>39</v>
      </c>
      <c r="AO122" s="134">
        <v>41</v>
      </c>
      <c r="AP122" s="134">
        <v>37</v>
      </c>
      <c r="AQ122" s="134">
        <v>37.154000000000003</v>
      </c>
      <c r="AR122" s="134">
        <v>36.127000000000002</v>
      </c>
      <c r="AS122" s="134">
        <v>34.573</v>
      </c>
      <c r="AT122" s="134">
        <v>35.829000000000001</v>
      </c>
      <c r="AU122" s="134">
        <v>35.840000000000003</v>
      </c>
      <c r="AV122" s="134">
        <v>35.561999999999998</v>
      </c>
      <c r="AW122" s="134">
        <v>36.165999999999997</v>
      </c>
      <c r="AX122" s="134">
        <v>34.695999999999998</v>
      </c>
      <c r="AY122" s="134">
        <v>35.774999999999999</v>
      </c>
      <c r="AZ122" s="134">
        <v>29.725000000000001</v>
      </c>
      <c r="BA122" s="134">
        <v>29.242999999999999</v>
      </c>
      <c r="BB122" s="134">
        <v>28.78</v>
      </c>
      <c r="BC122" s="134">
        <v>27.677</v>
      </c>
      <c r="BD122" s="134">
        <v>27.542999999999999</v>
      </c>
      <c r="BE122" s="134">
        <v>28.601281650000001</v>
      </c>
      <c r="BF122" s="134">
        <v>28.857593779999998</v>
      </c>
      <c r="BG122" s="134">
        <v>29.69782292</v>
      </c>
      <c r="BH122" s="134">
        <v>30.286999999999999</v>
      </c>
      <c r="BI122" s="134">
        <v>30.522758409999998</v>
      </c>
      <c r="BJ122" s="134">
        <v>34.089199220000005</v>
      </c>
      <c r="BK122" s="134">
        <v>39.594209070000005</v>
      </c>
      <c r="BL122" s="134">
        <v>45.014786799999996</v>
      </c>
      <c r="BM122" s="134">
        <v>47.681548220000018</v>
      </c>
      <c r="BN122" s="134">
        <v>58.09858595</v>
      </c>
      <c r="BO122" s="134">
        <v>62.566367589999992</v>
      </c>
      <c r="BP122" s="134">
        <v>75.024344669999962</v>
      </c>
      <c r="BQ122" s="134">
        <v>95.653024200000061</v>
      </c>
      <c r="BR122" s="134">
        <v>88.113150280000013</v>
      </c>
      <c r="BS122" s="134">
        <v>92.895304570000008</v>
      </c>
      <c r="BT122" s="134">
        <v>99.277285419999984</v>
      </c>
      <c r="BU122" s="134">
        <v>103.84551703574844</v>
      </c>
      <c r="BV122" s="134">
        <v>112.08305906180043</v>
      </c>
      <c r="BW122" s="134">
        <v>121.67991818291038</v>
      </c>
      <c r="BX122" s="134">
        <v>128.89686586803376</v>
      </c>
      <c r="BY122" s="134">
        <v>139.66934198246659</v>
      </c>
      <c r="BZ122" s="135">
        <v>148.08166722035477</v>
      </c>
    </row>
    <row r="123" spans="1:78" ht="26.25" customHeight="1" x14ac:dyDescent="0.35">
      <c r="A123" s="132"/>
      <c r="B123" s="139" t="s">
        <v>274</v>
      </c>
      <c r="C123" s="222" t="s">
        <v>124</v>
      </c>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v>0</v>
      </c>
      <c r="AI123" s="134">
        <v>0</v>
      </c>
      <c r="AJ123" s="134">
        <v>0</v>
      </c>
      <c r="AK123" s="134">
        <v>0</v>
      </c>
      <c r="AL123" s="134">
        <v>0</v>
      </c>
      <c r="AM123" s="134">
        <v>0</v>
      </c>
      <c r="AN123" s="134">
        <v>0</v>
      </c>
      <c r="AO123" s="134">
        <v>0</v>
      </c>
      <c r="AP123" s="134">
        <v>0</v>
      </c>
      <c r="AQ123" s="134">
        <v>0</v>
      </c>
      <c r="AR123" s="134">
        <v>0</v>
      </c>
      <c r="AS123" s="134">
        <v>0</v>
      </c>
      <c r="AT123" s="134">
        <v>0</v>
      </c>
      <c r="AU123" s="134">
        <v>0</v>
      </c>
      <c r="AV123" s="134">
        <v>0</v>
      </c>
      <c r="AW123" s="134">
        <v>0</v>
      </c>
      <c r="AX123" s="134">
        <v>0</v>
      </c>
      <c r="AY123" s="134">
        <v>0</v>
      </c>
      <c r="AZ123" s="134">
        <v>0</v>
      </c>
      <c r="BA123" s="134">
        <v>0</v>
      </c>
      <c r="BB123" s="134">
        <v>0</v>
      </c>
      <c r="BC123" s="134">
        <v>0</v>
      </c>
      <c r="BD123" s="134">
        <v>0</v>
      </c>
      <c r="BE123" s="134">
        <v>0</v>
      </c>
      <c r="BF123" s="134">
        <v>0</v>
      </c>
      <c r="BG123" s="134">
        <v>0</v>
      </c>
      <c r="BH123" s="134">
        <v>0</v>
      </c>
      <c r="BI123" s="134">
        <v>0</v>
      </c>
      <c r="BJ123" s="134">
        <v>0</v>
      </c>
      <c r="BK123" s="134">
        <v>0</v>
      </c>
      <c r="BL123" s="134">
        <v>9.8403037599999994</v>
      </c>
      <c r="BM123" s="134">
        <v>0.25143872</v>
      </c>
      <c r="BN123" s="134">
        <v>-1.7732257699999998</v>
      </c>
      <c r="BO123" s="134">
        <v>5.1625466999999992</v>
      </c>
      <c r="BP123" s="134">
        <v>2.0412564999999998</v>
      </c>
      <c r="BQ123" s="134">
        <v>2.5456364999999996</v>
      </c>
      <c r="BR123" s="134">
        <v>1.8016614399999999</v>
      </c>
      <c r="BS123" s="134">
        <v>2.7500172299999996</v>
      </c>
      <c r="BT123" s="134">
        <v>1.9444570200000002</v>
      </c>
      <c r="BU123" s="134">
        <v>3.2516644176491032</v>
      </c>
      <c r="BV123" s="134">
        <v>3.2516644176491032</v>
      </c>
      <c r="BW123" s="134">
        <v>3.2516644176491032</v>
      </c>
      <c r="BX123" s="134">
        <v>3.2516644176491032</v>
      </c>
      <c r="BY123" s="134">
        <v>3.2516644176491032</v>
      </c>
      <c r="BZ123" s="135">
        <v>3.2516644176491032</v>
      </c>
    </row>
    <row r="124" spans="1:78" x14ac:dyDescent="0.35">
      <c r="A124" s="132"/>
      <c r="B124" s="51" t="s">
        <v>174</v>
      </c>
      <c r="C124" s="222" t="s">
        <v>131</v>
      </c>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34"/>
      <c r="BQ124" s="134"/>
      <c r="BR124" s="134"/>
      <c r="BS124" s="134"/>
      <c r="BT124" s="134"/>
      <c r="BU124" s="134"/>
      <c r="BV124" s="134">
        <v>0.34609056508709052</v>
      </c>
      <c r="BW124" s="134">
        <v>0.8510511419255663</v>
      </c>
      <c r="BX124" s="134">
        <v>1.5071623168262551</v>
      </c>
      <c r="BY124" s="134">
        <v>2.2222335575186696</v>
      </c>
      <c r="BZ124" s="134">
        <v>2.9477950780441784</v>
      </c>
    </row>
    <row r="125" spans="1:78" x14ac:dyDescent="0.35">
      <c r="A125" s="132"/>
      <c r="B125" s="139" t="s">
        <v>175</v>
      </c>
      <c r="C125" s="222" t="s">
        <v>131</v>
      </c>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v>0</v>
      </c>
      <c r="AR125" s="134">
        <v>0</v>
      </c>
      <c r="AS125" s="134">
        <v>0</v>
      </c>
      <c r="AT125" s="134">
        <v>0</v>
      </c>
      <c r="AU125" s="134">
        <v>0</v>
      </c>
      <c r="AV125" s="134">
        <v>0</v>
      </c>
      <c r="AW125" s="134">
        <v>0</v>
      </c>
      <c r="AX125" s="134">
        <v>0</v>
      </c>
      <c r="AY125" s="134">
        <v>0</v>
      </c>
      <c r="AZ125" s="134">
        <v>0</v>
      </c>
      <c r="BA125" s="134">
        <v>0</v>
      </c>
      <c r="BB125" s="134">
        <v>0</v>
      </c>
      <c r="BC125" s="134">
        <v>0</v>
      </c>
      <c r="BD125" s="134">
        <v>0</v>
      </c>
      <c r="BE125" s="134">
        <v>0</v>
      </c>
      <c r="BF125" s="134">
        <v>0</v>
      </c>
      <c r="BG125" s="134">
        <v>0</v>
      </c>
      <c r="BH125" s="134">
        <v>0</v>
      </c>
      <c r="BI125" s="134">
        <v>0</v>
      </c>
      <c r="BJ125" s="134">
        <v>0.24022200000000002</v>
      </c>
      <c r="BK125" s="134">
        <v>0</v>
      </c>
      <c r="BL125" s="134">
        <v>0</v>
      </c>
      <c r="BM125" s="134">
        <v>0</v>
      </c>
      <c r="BN125" s="134">
        <v>0</v>
      </c>
      <c r="BO125" s="134">
        <v>0</v>
      </c>
      <c r="BP125" s="134">
        <v>0</v>
      </c>
      <c r="BQ125" s="134">
        <v>0</v>
      </c>
      <c r="BR125" s="134">
        <v>0</v>
      </c>
      <c r="BS125" s="134">
        <v>4.9999999999990052E-3</v>
      </c>
      <c r="BT125" s="134">
        <v>7.5000000000002842E-3</v>
      </c>
      <c r="BU125" s="134">
        <v>6.1057095369818626E-3</v>
      </c>
      <c r="BV125" s="134">
        <v>6.176127196944492E-3</v>
      </c>
      <c r="BW125" s="134">
        <v>6.2476218517915072E-3</v>
      </c>
      <c r="BX125" s="134">
        <v>6.2750875376273996E-3</v>
      </c>
      <c r="BY125" s="134">
        <v>6.2863838996101151E-3</v>
      </c>
      <c r="BZ125" s="135">
        <v>6.2810246063484954E-3</v>
      </c>
    </row>
    <row r="126" spans="1:78" x14ac:dyDescent="0.35">
      <c r="A126" s="132"/>
      <c r="B126" s="51" t="s">
        <v>259</v>
      </c>
      <c r="C126" s="222" t="s">
        <v>121</v>
      </c>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v>243.49200000000002</v>
      </c>
      <c r="AI126" s="134">
        <v>236.82599999999999</v>
      </c>
      <c r="AJ126" s="134">
        <v>274.50800000000004</v>
      </c>
      <c r="AK126" s="134">
        <v>318.23599999999999</v>
      </c>
      <c r="AL126" s="134">
        <v>342.32</v>
      </c>
      <c r="AM126" s="134">
        <v>352.92700000000002</v>
      </c>
      <c r="AN126" s="134">
        <v>386.935</v>
      </c>
      <c r="AO126" s="134">
        <v>433.07299999999998</v>
      </c>
      <c r="AP126" s="134">
        <v>451.89600000000002</v>
      </c>
      <c r="AQ126" s="134">
        <v>469.89100000000002</v>
      </c>
      <c r="AR126" s="134">
        <v>489.99700000000007</v>
      </c>
      <c r="AS126" s="134">
        <v>524.06600000000003</v>
      </c>
      <c r="AT126" s="134">
        <v>680.27271568504</v>
      </c>
      <c r="AU126" s="134">
        <v>806.36</v>
      </c>
      <c r="AV126" s="134">
        <v>957.33251515151505</v>
      </c>
      <c r="AW126" s="134">
        <v>1046.9948837209301</v>
      </c>
      <c r="AX126" s="134">
        <v>926.49211790393008</v>
      </c>
      <c r="AY126" s="134">
        <v>1013.3268611111112</v>
      </c>
      <c r="AZ126" s="134">
        <v>1117.0549372693727</v>
      </c>
      <c r="BA126" s="134">
        <v>1073.4833333333333</v>
      </c>
      <c r="BB126" s="134">
        <v>1048.8014229249011</v>
      </c>
      <c r="BC126" s="134">
        <v>1040.4334023904382</v>
      </c>
      <c r="BD126" s="134">
        <v>1185.7441290322581</v>
      </c>
      <c r="BE126" s="134">
        <v>1051.6344086021506</v>
      </c>
      <c r="BF126" s="134">
        <v>0</v>
      </c>
      <c r="BG126" s="134">
        <v>0</v>
      </c>
      <c r="BH126" s="134">
        <v>0</v>
      </c>
      <c r="BI126" s="134">
        <v>0</v>
      </c>
      <c r="BJ126" s="134">
        <v>0</v>
      </c>
      <c r="BK126" s="134">
        <v>0</v>
      </c>
      <c r="BL126" s="134">
        <v>0</v>
      </c>
      <c r="BM126" s="134">
        <v>0</v>
      </c>
      <c r="BN126" s="134">
        <v>0</v>
      </c>
      <c r="BO126" s="134">
        <v>0</v>
      </c>
      <c r="BP126" s="134">
        <v>0</v>
      </c>
      <c r="BQ126" s="134">
        <v>0</v>
      </c>
      <c r="BR126" s="134">
        <v>0</v>
      </c>
      <c r="BS126" s="134">
        <v>0</v>
      </c>
      <c r="BT126" s="134">
        <v>0</v>
      </c>
      <c r="BU126" s="134">
        <v>0</v>
      </c>
      <c r="BV126" s="134">
        <v>0</v>
      </c>
      <c r="BW126" s="134">
        <v>0</v>
      </c>
      <c r="BX126" s="134">
        <v>0</v>
      </c>
      <c r="BY126" s="134">
        <v>0</v>
      </c>
      <c r="BZ126" s="135">
        <v>0</v>
      </c>
    </row>
    <row r="127" spans="1:78" x14ac:dyDescent="0.35">
      <c r="A127" s="132"/>
      <c r="B127" s="51" t="s">
        <v>275</v>
      </c>
      <c r="C127" s="222" t="s">
        <v>121</v>
      </c>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v>0</v>
      </c>
      <c r="AI127" s="134">
        <v>0</v>
      </c>
      <c r="AJ127" s="134">
        <v>0</v>
      </c>
      <c r="AK127" s="134">
        <v>0</v>
      </c>
      <c r="AL127" s="134">
        <v>0</v>
      </c>
      <c r="AM127" s="134">
        <v>0</v>
      </c>
      <c r="AN127" s="134">
        <v>0</v>
      </c>
      <c r="AO127" s="134">
        <v>0</v>
      </c>
      <c r="AP127" s="134">
        <v>0</v>
      </c>
      <c r="AQ127" s="134">
        <v>0</v>
      </c>
      <c r="AR127" s="134">
        <v>0</v>
      </c>
      <c r="AS127" s="134">
        <v>0</v>
      </c>
      <c r="AT127" s="134">
        <v>0</v>
      </c>
      <c r="AU127" s="134">
        <v>0</v>
      </c>
      <c r="AV127" s="134">
        <v>0</v>
      </c>
      <c r="AW127" s="134">
        <v>0</v>
      </c>
      <c r="AX127" s="134">
        <v>0</v>
      </c>
      <c r="AY127" s="134">
        <v>0</v>
      </c>
      <c r="AZ127" s="134">
        <v>0</v>
      </c>
      <c r="BA127" s="134">
        <v>190.64</v>
      </c>
      <c r="BB127" s="134">
        <v>194.422</v>
      </c>
      <c r="BC127" s="134">
        <v>759.476</v>
      </c>
      <c r="BD127" s="134">
        <v>1749.268</v>
      </c>
      <c r="BE127" s="134">
        <v>1680.5630000000001</v>
      </c>
      <c r="BF127" s="134">
        <v>1705.4359999999999</v>
      </c>
      <c r="BG127" s="134">
        <v>1915.596</v>
      </c>
      <c r="BH127" s="134">
        <v>1962.34</v>
      </c>
      <c r="BI127" s="134">
        <v>1981.7470000000001</v>
      </c>
      <c r="BJ127" s="134">
        <v>2015.0229999999999</v>
      </c>
      <c r="BK127" s="134">
        <v>2070.2523382699997</v>
      </c>
      <c r="BL127" s="134">
        <v>2700.6948084699998</v>
      </c>
      <c r="BM127" s="134">
        <v>2734.8132516599994</v>
      </c>
      <c r="BN127" s="134">
        <v>2759.4819029400005</v>
      </c>
      <c r="BO127" s="134">
        <v>2149.2390251900001</v>
      </c>
      <c r="BP127" s="134">
        <v>2144.0899999999997</v>
      </c>
      <c r="BQ127" s="134">
        <v>2140.0809990000007</v>
      </c>
      <c r="BR127" s="134">
        <v>2116.9060000000004</v>
      </c>
      <c r="BS127" s="134">
        <v>2073.8220000000001</v>
      </c>
      <c r="BT127" s="134">
        <v>2048.8185346599998</v>
      </c>
      <c r="BU127" s="134">
        <v>2013.9675857963921</v>
      </c>
      <c r="BV127" s="134">
        <v>1978.8131979467285</v>
      </c>
      <c r="BW127" s="134">
        <v>1955.2154750830343</v>
      </c>
      <c r="BX127" s="134">
        <v>1936.7084111618628</v>
      </c>
      <c r="BY127" s="134">
        <v>1961.6418464830235</v>
      </c>
      <c r="BZ127" s="135">
        <v>1997.9945382067731</v>
      </c>
    </row>
    <row r="128" spans="1:78" s="51" customFormat="1" ht="24.75" customHeight="1" x14ac:dyDescent="0.35">
      <c r="A128" s="132"/>
      <c r="B128" s="57" t="s">
        <v>276</v>
      </c>
      <c r="C128" s="22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f t="shared" ref="AH128:BW128" si="19">SUM(AH82:AH127)-AH115-AH114-AH98-AH95-AH83</f>
        <v>9342.6067724255154</v>
      </c>
      <c r="AI128" s="101">
        <f t="shared" si="19"/>
        <v>10768.805527320201</v>
      </c>
      <c r="AJ128" s="101">
        <f t="shared" si="19"/>
        <v>12894.152611236492</v>
      </c>
      <c r="AK128" s="101">
        <f t="shared" si="19"/>
        <v>15265.487157245503</v>
      </c>
      <c r="AL128" s="101">
        <f t="shared" si="19"/>
        <v>17144.170934839934</v>
      </c>
      <c r="AM128" s="101">
        <f t="shared" si="19"/>
        <v>18631.119416168603</v>
      </c>
      <c r="AN128" s="101">
        <f t="shared" si="19"/>
        <v>19850.890391995661</v>
      </c>
      <c r="AO128" s="101">
        <f t="shared" si="19"/>
        <v>21783.507700626258</v>
      </c>
      <c r="AP128" s="101">
        <f t="shared" si="19"/>
        <v>23480.940859603899</v>
      </c>
      <c r="AQ128" s="101">
        <f t="shared" si="19"/>
        <v>24857.778439733669</v>
      </c>
      <c r="AR128" s="101">
        <f t="shared" si="19"/>
        <v>26056.733891297717</v>
      </c>
      <c r="AS128" s="101">
        <f t="shared" si="19"/>
        <v>28436.744857101014</v>
      </c>
      <c r="AT128" s="101">
        <f t="shared" si="19"/>
        <v>31737.396375410903</v>
      </c>
      <c r="AU128" s="101">
        <f t="shared" si="19"/>
        <v>35530.798624968622</v>
      </c>
      <c r="AV128" s="101">
        <f t="shared" si="19"/>
        <v>38751.015948023618</v>
      </c>
      <c r="AW128" s="101">
        <f t="shared" si="19"/>
        <v>41710.323376267836</v>
      </c>
      <c r="AX128" s="101">
        <f t="shared" si="19"/>
        <v>42777.385385416404</v>
      </c>
      <c r="AY128" s="101">
        <f t="shared" si="19"/>
        <v>44514.638660369797</v>
      </c>
      <c r="AZ128" s="101">
        <f t="shared" si="19"/>
        <v>46918.527495714487</v>
      </c>
      <c r="BA128" s="101">
        <f t="shared" si="19"/>
        <v>48749.766628761674</v>
      </c>
      <c r="BB128" s="101">
        <f t="shared" si="19"/>
        <v>50789.120539508171</v>
      </c>
      <c r="BC128" s="101">
        <f t="shared" si="19"/>
        <v>53908.315063053989</v>
      </c>
      <c r="BD128" s="101">
        <f t="shared" si="19"/>
        <v>57068.777236767062</v>
      </c>
      <c r="BE128" s="101">
        <f t="shared" si="19"/>
        <v>61238.188810984393</v>
      </c>
      <c r="BF128" s="101">
        <f t="shared" si="19"/>
        <v>63330.305663652602</v>
      </c>
      <c r="BG128" s="101">
        <f t="shared" si="19"/>
        <v>66359.817055609819</v>
      </c>
      <c r="BH128" s="101">
        <f t="shared" si="19"/>
        <v>71129.788265206837</v>
      </c>
      <c r="BI128" s="101">
        <f t="shared" si="19"/>
        <v>75398.089176207533</v>
      </c>
      <c r="BJ128" s="101">
        <f t="shared" si="19"/>
        <v>77934.032948756561</v>
      </c>
      <c r="BK128" s="101">
        <f t="shared" si="19"/>
        <v>83221.265865909008</v>
      </c>
      <c r="BL128" s="101">
        <f t="shared" si="19"/>
        <v>90381.387301769209</v>
      </c>
      <c r="BM128" s="101">
        <f t="shared" si="19"/>
        <v>96605.813211114961</v>
      </c>
      <c r="BN128" s="101">
        <f t="shared" si="19"/>
        <v>100332.16468939261</v>
      </c>
      <c r="BO128" s="101">
        <f>SUM(BO82:BO127)-BO115-BO114-BO98-BO95-BO83</f>
        <v>104200.46115099119</v>
      </c>
      <c r="BP128" s="101">
        <f t="shared" si="19"/>
        <v>109866.39345323555</v>
      </c>
      <c r="BQ128" s="101">
        <f t="shared" si="19"/>
        <v>110686.57640979058</v>
      </c>
      <c r="BR128" s="101">
        <f t="shared" si="19"/>
        <v>114113.78757387685</v>
      </c>
      <c r="BS128" s="101">
        <f t="shared" si="19"/>
        <v>116374.1355666327</v>
      </c>
      <c r="BT128" s="101">
        <f t="shared" si="19"/>
        <v>118001.64140150447</v>
      </c>
      <c r="BU128" s="101">
        <f t="shared" si="19"/>
        <v>119766.2915851775</v>
      </c>
      <c r="BV128" s="101">
        <f t="shared" si="19"/>
        <v>122053.9989892219</v>
      </c>
      <c r="BW128" s="101">
        <f t="shared" si="19"/>
        <v>124017.21743943334</v>
      </c>
      <c r="BX128" s="101">
        <f>SUM(BX82:BX127)-BX115-BX114-BX98-BX95-BX83</f>
        <v>125601.78610255352</v>
      </c>
      <c r="BY128" s="101">
        <f>SUM(BY82:BY127)-BY115-BY114-BY98-BY95-BY83</f>
        <v>130398.40406598516</v>
      </c>
      <c r="BZ128" s="102">
        <f>SUM(BZ82:BZ127)-BZ115-BZ114-BZ98-BZ95-BZ83</f>
        <v>136143.92948708512</v>
      </c>
    </row>
    <row r="129" spans="1:78" s="51" customFormat="1" x14ac:dyDescent="0.35">
      <c r="A129" s="132"/>
      <c r="B129" s="223" t="s">
        <v>244</v>
      </c>
      <c r="C129" s="22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f t="shared" ref="AH129:BV129" si="20">AH128-AH99-AH126-AH89-AH106</f>
        <v>8910.0543624361962</v>
      </c>
      <c r="AI129" s="101">
        <f t="shared" si="20"/>
        <v>10306.816809165881</v>
      </c>
      <c r="AJ129" s="101">
        <f t="shared" si="20"/>
        <v>12313.740307095462</v>
      </c>
      <c r="AK129" s="101">
        <f t="shared" si="20"/>
        <v>14493.238721276106</v>
      </c>
      <c r="AL129" s="101">
        <f t="shared" si="20"/>
        <v>16239.318895258504</v>
      </c>
      <c r="AM129" s="101">
        <f t="shared" si="20"/>
        <v>17595.902157313605</v>
      </c>
      <c r="AN129" s="101">
        <f t="shared" si="20"/>
        <v>18637.940530623233</v>
      </c>
      <c r="AO129" s="101">
        <f t="shared" si="20"/>
        <v>20344.244861138341</v>
      </c>
      <c r="AP129" s="101">
        <f t="shared" si="20"/>
        <v>21827.393655278738</v>
      </c>
      <c r="AQ129" s="101">
        <f t="shared" si="20"/>
        <v>23018.209763317805</v>
      </c>
      <c r="AR129" s="101">
        <f t="shared" si="20"/>
        <v>24111.016892964304</v>
      </c>
      <c r="AS129" s="101">
        <f t="shared" si="20"/>
        <v>26101.131256615958</v>
      </c>
      <c r="AT129" s="101">
        <f t="shared" si="20"/>
        <v>28882.238575136882</v>
      </c>
      <c r="AU129" s="101">
        <f t="shared" si="20"/>
        <v>32769.179029366183</v>
      </c>
      <c r="AV129" s="101">
        <f t="shared" si="20"/>
        <v>35520.090726400311</v>
      </c>
      <c r="AW129" s="101">
        <f t="shared" si="20"/>
        <v>38027.385195152179</v>
      </c>
      <c r="AX129" s="101">
        <f t="shared" si="20"/>
        <v>39174.223848013302</v>
      </c>
      <c r="AY129" s="101">
        <f t="shared" si="20"/>
        <v>41009.677420196043</v>
      </c>
      <c r="AZ129" s="101">
        <f t="shared" si="20"/>
        <v>43344.847705346641</v>
      </c>
      <c r="BA129" s="101">
        <f>BA128-BA99-BA126-BA89-BA106</f>
        <v>45296.79362283161</v>
      </c>
      <c r="BB129" s="101">
        <f t="shared" si="20"/>
        <v>47433.782529303186</v>
      </c>
      <c r="BC129" s="101">
        <f t="shared" si="20"/>
        <v>50591.433705644624</v>
      </c>
      <c r="BD129" s="101">
        <f t="shared" si="20"/>
        <v>53270.351131481977</v>
      </c>
      <c r="BE129" s="101">
        <f t="shared" si="20"/>
        <v>57415.151294864765</v>
      </c>
      <c r="BF129" s="101">
        <f t="shared" si="20"/>
        <v>60917.04115677801</v>
      </c>
      <c r="BG129" s="101">
        <f t="shared" si="20"/>
        <v>64096.181623095064</v>
      </c>
      <c r="BH129" s="101">
        <f t="shared" si="20"/>
        <v>68865.767916761979</v>
      </c>
      <c r="BI129" s="101">
        <f>BI128-BI99-BI126-BI89-BI106</f>
        <v>73094.220242091586</v>
      </c>
      <c r="BJ129" s="101">
        <f t="shared" si="20"/>
        <v>75442.196958720335</v>
      </c>
      <c r="BK129" s="101">
        <f t="shared" si="20"/>
        <v>80664.915636812802</v>
      </c>
      <c r="BL129" s="101">
        <f t="shared" si="20"/>
        <v>87690.903575046483</v>
      </c>
      <c r="BM129" s="101">
        <f t="shared" si="20"/>
        <v>93817.217961027331</v>
      </c>
      <c r="BN129" s="101">
        <f t="shared" si="20"/>
        <v>97481.017197801004</v>
      </c>
      <c r="BO129" s="101">
        <f t="shared" si="20"/>
        <v>101386.14626106553</v>
      </c>
      <c r="BP129" s="101">
        <f t="shared" si="20"/>
        <v>107133.80979268361</v>
      </c>
      <c r="BQ129" s="101">
        <f>BQ128-BQ99-BQ126-BQ89-BQ106</f>
        <v>110080.18108297058</v>
      </c>
      <c r="BR129" s="101">
        <f>BR128-BR99-BR126-BR89-BR106</f>
        <v>113501.84827687684</v>
      </c>
      <c r="BS129" s="101">
        <f t="shared" si="20"/>
        <v>115752.38578553269</v>
      </c>
      <c r="BT129" s="101">
        <f t="shared" si="20"/>
        <v>117374.09040150447</v>
      </c>
      <c r="BU129" s="101">
        <f t="shared" si="20"/>
        <v>119111.2915851775</v>
      </c>
      <c r="BV129" s="101">
        <f t="shared" si="20"/>
        <v>121585.9989892219</v>
      </c>
      <c r="BW129" s="101">
        <f>BW128-BW99-BW126-BW89-BW106</f>
        <v>123770.21743943334</v>
      </c>
      <c r="BX129" s="101">
        <f>BX128-BX99-BX126-BX89-BX106</f>
        <v>125601.78610255352</v>
      </c>
      <c r="BY129" s="101">
        <f>BY128-BY99-BY126-BY89-BY106</f>
        <v>130398.40406598516</v>
      </c>
      <c r="BZ129" s="102">
        <f>BZ128-BZ99-BZ126-BZ89-BZ106</f>
        <v>136143.92948708512</v>
      </c>
    </row>
    <row r="130" spans="1:78" s="51" customFormat="1" x14ac:dyDescent="0.35">
      <c r="A130" s="132"/>
      <c r="B130" s="223"/>
      <c r="C130" s="22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2"/>
    </row>
    <row r="131" spans="1:78" s="88" customFormat="1" ht="26.25" customHeight="1" x14ac:dyDescent="0.35">
      <c r="A131" s="146"/>
      <c r="B131" s="57" t="s">
        <v>186</v>
      </c>
      <c r="C131" s="57"/>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f t="shared" ref="AH131:BW131" si="21">SUM(AH16,AH78,AH128)</f>
        <v>15873</v>
      </c>
      <c r="AI131" s="185">
        <f t="shared" si="21"/>
        <v>18777.059999999998</v>
      </c>
      <c r="AJ131" s="185">
        <f t="shared" si="21"/>
        <v>22658.060000000005</v>
      </c>
      <c r="AK131" s="185">
        <f t="shared" si="21"/>
        <v>27698.309999999994</v>
      </c>
      <c r="AL131" s="185">
        <f t="shared" si="21"/>
        <v>31628.059999999998</v>
      </c>
      <c r="AM131" s="185">
        <f t="shared" si="21"/>
        <v>35332.06</v>
      </c>
      <c r="AN131" s="185">
        <f t="shared" si="21"/>
        <v>38251.06</v>
      </c>
      <c r="AO131" s="185">
        <f t="shared" si="21"/>
        <v>41768.06</v>
      </c>
      <c r="AP131" s="185">
        <f t="shared" si="21"/>
        <v>44917.658000000003</v>
      </c>
      <c r="AQ131" s="185">
        <f t="shared" si="21"/>
        <v>46700.744000000013</v>
      </c>
      <c r="AR131" s="185">
        <f t="shared" si="21"/>
        <v>47317.750509999991</v>
      </c>
      <c r="AS131" s="185">
        <f t="shared" si="21"/>
        <v>50314.249481000021</v>
      </c>
      <c r="AT131" s="185">
        <f t="shared" si="21"/>
        <v>56478.799715685047</v>
      </c>
      <c r="AU131" s="185">
        <f t="shared" si="21"/>
        <v>66302.888468443314</v>
      </c>
      <c r="AV131" s="185">
        <f t="shared" si="21"/>
        <v>75257.452000000019</v>
      </c>
      <c r="AW131" s="185">
        <f t="shared" si="21"/>
        <v>82437.565999999992</v>
      </c>
      <c r="AX131" s="185">
        <f t="shared" si="21"/>
        <v>84862.667213999957</v>
      </c>
      <c r="AY131" s="185">
        <f t="shared" si="21"/>
        <v>88710.819153041317</v>
      </c>
      <c r="AZ131" s="185">
        <f t="shared" si="21"/>
        <v>92217.949756999995</v>
      </c>
      <c r="BA131" s="185">
        <f t="shared" si="21"/>
        <v>93347.393757000013</v>
      </c>
      <c r="BB131" s="185">
        <f t="shared" si="21"/>
        <v>95565.317560038413</v>
      </c>
      <c r="BC131" s="185">
        <f t="shared" si="21"/>
        <v>99048.585242467729</v>
      </c>
      <c r="BD131" s="185">
        <f t="shared" si="21"/>
        <v>101373.84078511491</v>
      </c>
      <c r="BE131" s="185">
        <f t="shared" si="21"/>
        <v>106706.03289265549</v>
      </c>
      <c r="BF131" s="185">
        <f t="shared" si="21"/>
        <v>110301.55907634748</v>
      </c>
      <c r="BG131" s="185">
        <f t="shared" si="21"/>
        <v>105790.62308501701</v>
      </c>
      <c r="BH131" s="185">
        <f t="shared" si="21"/>
        <v>111092.52413748042</v>
      </c>
      <c r="BI131" s="185">
        <f t="shared" si="21"/>
        <v>115802.99954677367</v>
      </c>
      <c r="BJ131" s="185">
        <f t="shared" si="21"/>
        <v>119213.89655344037</v>
      </c>
      <c r="BK131" s="185">
        <f t="shared" si="21"/>
        <v>126242.2058628574</v>
      </c>
      <c r="BL131" s="185">
        <f t="shared" si="21"/>
        <v>135757.16542445359</v>
      </c>
      <c r="BM131" s="185">
        <f t="shared" si="21"/>
        <v>148004.0096905221</v>
      </c>
      <c r="BN131" s="185">
        <f t="shared" si="21"/>
        <v>153361.55516980353</v>
      </c>
      <c r="BO131" s="185">
        <f t="shared" si="21"/>
        <v>158960.44687856641</v>
      </c>
      <c r="BP131" s="185">
        <f t="shared" si="21"/>
        <v>166552.678932562</v>
      </c>
      <c r="BQ131" s="185">
        <f t="shared" si="21"/>
        <v>164132.18598876667</v>
      </c>
      <c r="BR131" s="185">
        <f t="shared" si="21"/>
        <v>168287.22403787507</v>
      </c>
      <c r="BS131" s="185">
        <f t="shared" si="21"/>
        <v>171804.11011908995</v>
      </c>
      <c r="BT131" s="185">
        <f t="shared" si="21"/>
        <v>173899.81669852324</v>
      </c>
      <c r="BU131" s="185">
        <f t="shared" si="21"/>
        <v>177250.29963968517</v>
      </c>
      <c r="BV131" s="185">
        <f t="shared" si="21"/>
        <v>181801.78314448262</v>
      </c>
      <c r="BW131" s="185">
        <f t="shared" si="21"/>
        <v>185707.5891312703</v>
      </c>
      <c r="BX131" s="185">
        <f>SUM(BX16,BX78,BX128)</f>
        <v>188065.35966605792</v>
      </c>
      <c r="BY131" s="185">
        <f>SUM(BY16,BY78,BY128)</f>
        <v>194529.73839874304</v>
      </c>
      <c r="BZ131" s="188">
        <f>SUM(BZ16,BZ78,BZ128)</f>
        <v>202005.53237641655</v>
      </c>
    </row>
    <row r="132" spans="1:78" s="57" customFormat="1" x14ac:dyDescent="0.35">
      <c r="A132" s="146"/>
      <c r="B132" s="223" t="s">
        <v>244</v>
      </c>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f t="shared" ref="AH132:BW132" si="22">AH17+AH79+AH129</f>
        <v>13035.493736203656</v>
      </c>
      <c r="AI132" s="101">
        <f t="shared" si="22"/>
        <v>14785.979544000002</v>
      </c>
      <c r="AJ132" s="101">
        <f t="shared" si="22"/>
        <v>18172.17435384616</v>
      </c>
      <c r="AK132" s="101">
        <f t="shared" si="22"/>
        <v>22225.345469499993</v>
      </c>
      <c r="AL132" s="101">
        <f t="shared" si="22"/>
        <v>25399.593394250001</v>
      </c>
      <c r="AM132" s="101">
        <f t="shared" si="22"/>
        <v>28383.097434500003</v>
      </c>
      <c r="AN132" s="101">
        <f t="shared" si="22"/>
        <v>30608.289402249997</v>
      </c>
      <c r="AO132" s="101">
        <f t="shared" si="22"/>
        <v>33454.940287285703</v>
      </c>
      <c r="AP132" s="101">
        <f t="shared" si="22"/>
        <v>36123.082438933336</v>
      </c>
      <c r="AQ132" s="101">
        <f t="shared" si="22"/>
        <v>37497.110367000016</v>
      </c>
      <c r="AR132" s="101">
        <f t="shared" si="22"/>
        <v>38052.643556666662</v>
      </c>
      <c r="AS132" s="101">
        <f t="shared" si="22"/>
        <v>40288.146197666691</v>
      </c>
      <c r="AT132" s="101">
        <f t="shared" si="22"/>
        <v>45352.892408487969</v>
      </c>
      <c r="AU132" s="101">
        <f t="shared" si="22"/>
        <v>54175.377622418542</v>
      </c>
      <c r="AV132" s="101">
        <f t="shared" si="22"/>
        <v>60992.230401572655</v>
      </c>
      <c r="AW132" s="101">
        <f t="shared" si="22"/>
        <v>66634.910460896761</v>
      </c>
      <c r="AX132" s="101">
        <f t="shared" si="22"/>
        <v>68813.611171571567</v>
      </c>
      <c r="AY132" s="101">
        <f t="shared" si="22"/>
        <v>72136.307546470867</v>
      </c>
      <c r="AZ132" s="101">
        <f t="shared" si="22"/>
        <v>74930.906146652153</v>
      </c>
      <c r="BA132" s="101">
        <f t="shared" si="22"/>
        <v>75904.389236404662</v>
      </c>
      <c r="BB132" s="101">
        <f t="shared" si="22"/>
        <v>77898.830406807276</v>
      </c>
      <c r="BC132" s="101">
        <f t="shared" si="22"/>
        <v>80756.783696130005</v>
      </c>
      <c r="BD132" s="101">
        <f t="shared" si="22"/>
        <v>83618.592638070215</v>
      </c>
      <c r="BE132" s="101">
        <f t="shared" si="22"/>
        <v>88466.203877447493</v>
      </c>
      <c r="BF132" s="101">
        <f t="shared" si="22"/>
        <v>93447.40386841679</v>
      </c>
      <c r="BG132" s="101">
        <f t="shared" si="22"/>
        <v>97839.551306729409</v>
      </c>
      <c r="BH132" s="101">
        <f t="shared" si="22"/>
        <v>103679.22317456207</v>
      </c>
      <c r="BI132" s="101">
        <f t="shared" si="22"/>
        <v>109018.21340647362</v>
      </c>
      <c r="BJ132" s="101">
        <f t="shared" si="22"/>
        <v>112722.80323747847</v>
      </c>
      <c r="BK132" s="101">
        <f t="shared" si="22"/>
        <v>119968.26969037394</v>
      </c>
      <c r="BL132" s="101">
        <f t="shared" si="22"/>
        <v>129539.37316672162</v>
      </c>
      <c r="BM132" s="101">
        <f t="shared" si="22"/>
        <v>141880.50977105653</v>
      </c>
      <c r="BN132" s="101">
        <f t="shared" si="22"/>
        <v>147225.42919675511</v>
      </c>
      <c r="BO132" s="101">
        <f t="shared" si="22"/>
        <v>153003.82488042931</v>
      </c>
      <c r="BP132" s="101">
        <f t="shared" si="22"/>
        <v>160752.45760790445</v>
      </c>
      <c r="BQ132" s="101">
        <f t="shared" si="22"/>
        <v>163353.61596870419</v>
      </c>
      <c r="BR132" s="101">
        <f t="shared" si="22"/>
        <v>167555.79332409249</v>
      </c>
      <c r="BS132" s="101">
        <f t="shared" si="22"/>
        <v>171102.13553487763</v>
      </c>
      <c r="BT132" s="101">
        <f t="shared" si="22"/>
        <v>173213.09132940008</v>
      </c>
      <c r="BU132" s="101">
        <f t="shared" si="22"/>
        <v>176552.69183766586</v>
      </c>
      <c r="BV132" s="101">
        <f t="shared" si="22"/>
        <v>181301.1017579592</v>
      </c>
      <c r="BW132" s="101">
        <f t="shared" si="22"/>
        <v>185435.08622496901</v>
      </c>
      <c r="BX132" s="101">
        <f>BX17+BX79+BX129</f>
        <v>188045.45285028117</v>
      </c>
      <c r="BY132" s="101">
        <f>BY17+BY79+BY129</f>
        <v>194513.66119220509</v>
      </c>
      <c r="BZ132" s="102">
        <f>BZ17+BZ79+BZ129</f>
        <v>201992.72387591004</v>
      </c>
    </row>
    <row r="133" spans="1:78" s="51" customFormat="1" x14ac:dyDescent="0.35">
      <c r="A133" s="132"/>
      <c r="B133" s="57"/>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4"/>
    </row>
    <row r="134" spans="1:78" s="51" customFormat="1" x14ac:dyDescent="0.35">
      <c r="A134" s="132"/>
      <c r="B134" s="57"/>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4"/>
    </row>
    <row r="135" spans="1:78" s="51" customFormat="1" x14ac:dyDescent="0.35">
      <c r="A135" s="132"/>
      <c r="B135" s="228" t="s">
        <v>187</v>
      </c>
      <c r="C135" s="57"/>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f>SUM(AH136:AH138)</f>
        <v>10388.879900230371</v>
      </c>
      <c r="AI135" s="101">
        <f t="shared" ref="AI135:BW135" si="23">SUM(AI136:AI138)</f>
        <v>11853.654573175816</v>
      </c>
      <c r="AJ135" s="101">
        <f t="shared" si="23"/>
        <v>14434.629894749283</v>
      </c>
      <c r="AK135" s="101">
        <f t="shared" si="23"/>
        <v>16752.337110190223</v>
      </c>
      <c r="AL135" s="101">
        <f t="shared" si="23"/>
        <v>18081.385853892803</v>
      </c>
      <c r="AM135" s="101">
        <f t="shared" si="23"/>
        <v>19644.513120148771</v>
      </c>
      <c r="AN135" s="101">
        <f t="shared" si="23"/>
        <v>20671.692908045577</v>
      </c>
      <c r="AO135" s="101">
        <f t="shared" si="23"/>
        <v>22208.358452828114</v>
      </c>
      <c r="AP135" s="101">
        <f t="shared" si="23"/>
        <v>23945.64514432595</v>
      </c>
      <c r="AQ135" s="101">
        <f t="shared" si="23"/>
        <v>25015.883800172873</v>
      </c>
      <c r="AR135" s="101">
        <f t="shared" si="23"/>
        <v>25553.89497266151</v>
      </c>
      <c r="AS135" s="101">
        <f t="shared" si="23"/>
        <v>27107.475660732296</v>
      </c>
      <c r="AT135" s="101">
        <f t="shared" si="23"/>
        <v>29770.144131865367</v>
      </c>
      <c r="AU135" s="101">
        <f t="shared" si="23"/>
        <v>34315.742515193255</v>
      </c>
      <c r="AV135" s="101">
        <f t="shared" si="23"/>
        <v>36264.044215834874</v>
      </c>
      <c r="AW135" s="101">
        <f t="shared" si="23"/>
        <v>38365.543113073742</v>
      </c>
      <c r="AX135" s="101">
        <f t="shared" si="23"/>
        <v>38576.419521328957</v>
      </c>
      <c r="AY135" s="101">
        <f t="shared" si="23"/>
        <v>39629.685811731513</v>
      </c>
      <c r="AZ135" s="101">
        <f t="shared" si="23"/>
        <v>41289.772131563492</v>
      </c>
      <c r="BA135" s="101">
        <f t="shared" si="23"/>
        <v>42451.780116945505</v>
      </c>
      <c r="BB135" s="101">
        <f t="shared" si="23"/>
        <v>44587.460743090007</v>
      </c>
      <c r="BC135" s="101">
        <f t="shared" si="23"/>
        <v>46723.585469140511</v>
      </c>
      <c r="BD135" s="101">
        <f t="shared" si="23"/>
        <v>47793.686999999998</v>
      </c>
      <c r="BE135" s="101">
        <f t="shared" si="23"/>
        <v>51093.595998929348</v>
      </c>
      <c r="BF135" s="101">
        <f t="shared" si="23"/>
        <v>53686.528709614708</v>
      </c>
      <c r="BG135" s="101">
        <f t="shared" si="23"/>
        <v>56079.337540435692</v>
      </c>
      <c r="BH135" s="101">
        <f t="shared" si="23"/>
        <v>58408.538999999997</v>
      </c>
      <c r="BI135" s="101">
        <f t="shared" si="23"/>
        <v>60914.807692682676</v>
      </c>
      <c r="BJ135" s="101">
        <f t="shared" si="23"/>
        <v>63129.216045855108</v>
      </c>
      <c r="BK135" s="101">
        <f t="shared" si="23"/>
        <v>67411.978362963171</v>
      </c>
      <c r="BL135" s="101">
        <f t="shared" si="23"/>
        <v>72671.184816889436</v>
      </c>
      <c r="BM135" s="101">
        <f t="shared" si="23"/>
        <v>77814.820358342375</v>
      </c>
      <c r="BN135" s="101">
        <f t="shared" si="23"/>
        <v>80345.367492594727</v>
      </c>
      <c r="BO135" s="101">
        <f t="shared" si="23"/>
        <v>84501.883808506507</v>
      </c>
      <c r="BP135" s="101">
        <f t="shared" si="23"/>
        <v>89391.276039061704</v>
      </c>
      <c r="BQ135" s="101">
        <f t="shared" si="23"/>
        <v>91660.368819799987</v>
      </c>
      <c r="BR135" s="101">
        <f t="shared" si="23"/>
        <v>94520.993083800029</v>
      </c>
      <c r="BS135" s="101">
        <f t="shared" si="23"/>
        <v>97596.057103989995</v>
      </c>
      <c r="BT135" s="101">
        <f t="shared" si="23"/>
        <v>99942.644721931982</v>
      </c>
      <c r="BU135" s="101">
        <f t="shared" si="23"/>
        <v>102165.12354262581</v>
      </c>
      <c r="BV135" s="101">
        <f t="shared" si="23"/>
        <v>105009.06535353328</v>
      </c>
      <c r="BW135" s="101">
        <f t="shared" si="23"/>
        <v>107341.42281354067</v>
      </c>
      <c r="BX135" s="101">
        <f>SUM(BX136:BX138)</f>
        <v>109257.00086887833</v>
      </c>
      <c r="BY135" s="101">
        <f>SUM(BY136:BY138)</f>
        <v>113654.11484078321</v>
      </c>
      <c r="BZ135" s="102">
        <f>SUM(BZ136:BZ138)</f>
        <v>118812.76852271907</v>
      </c>
    </row>
    <row r="136" spans="1:78" s="51" customFormat="1" x14ac:dyDescent="0.35">
      <c r="A136" s="132"/>
      <c r="B136" s="142" t="s">
        <v>277</v>
      </c>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f t="shared" ref="AH136:BJ136" si="24">SUMIF($C$6:$C$15,"(C)",AH$6:AH$15)</f>
        <v>2</v>
      </c>
      <c r="AI136" s="53">
        <f t="shared" si="24"/>
        <v>2</v>
      </c>
      <c r="AJ136" s="53">
        <f t="shared" si="24"/>
        <v>2</v>
      </c>
      <c r="AK136" s="53">
        <f t="shared" si="24"/>
        <v>2</v>
      </c>
      <c r="AL136" s="53">
        <f t="shared" si="24"/>
        <v>2</v>
      </c>
      <c r="AM136" s="53">
        <f t="shared" si="24"/>
        <v>2</v>
      </c>
      <c r="AN136" s="53">
        <f t="shared" si="24"/>
        <v>2</v>
      </c>
      <c r="AO136" s="53">
        <f t="shared" si="24"/>
        <v>1</v>
      </c>
      <c r="AP136" s="53">
        <f t="shared" si="24"/>
        <v>2</v>
      </c>
      <c r="AQ136" s="53">
        <f t="shared" si="24"/>
        <v>1.4339999999999999</v>
      </c>
      <c r="AR136" s="53">
        <f t="shared" si="24"/>
        <v>1.3520000000000001</v>
      </c>
      <c r="AS136" s="53">
        <f t="shared" si="24"/>
        <v>1.355</v>
      </c>
      <c r="AT136" s="53">
        <f t="shared" si="24"/>
        <v>1.5509999999999999</v>
      </c>
      <c r="AU136" s="53">
        <f t="shared" si="24"/>
        <v>1.4710000000000001</v>
      </c>
      <c r="AV136" s="53">
        <f t="shared" si="24"/>
        <v>2</v>
      </c>
      <c r="AW136" s="53">
        <f t="shared" si="24"/>
        <v>1</v>
      </c>
      <c r="AX136" s="53">
        <f t="shared" si="24"/>
        <v>1</v>
      </c>
      <c r="AY136" s="53">
        <f t="shared" si="24"/>
        <v>1.7210000000000001</v>
      </c>
      <c r="AZ136" s="53">
        <f t="shared" si="24"/>
        <v>1.496</v>
      </c>
      <c r="BA136" s="53">
        <f t="shared" si="24"/>
        <v>1.5720000000000001</v>
      </c>
      <c r="BB136" s="53">
        <f t="shared" si="24"/>
        <v>1.7769999999999999</v>
      </c>
      <c r="BC136" s="53">
        <f t="shared" si="24"/>
        <v>1.359</v>
      </c>
      <c r="BD136" s="53">
        <f t="shared" si="24"/>
        <v>1.452</v>
      </c>
      <c r="BE136" s="53">
        <f t="shared" si="24"/>
        <v>1.6164412184601897</v>
      </c>
      <c r="BF136" s="53">
        <f t="shared" si="24"/>
        <v>1.6007503600000001</v>
      </c>
      <c r="BG136" s="53">
        <f t="shared" si="24"/>
        <v>0</v>
      </c>
      <c r="BH136" s="53">
        <f t="shared" si="24"/>
        <v>0</v>
      </c>
      <c r="BI136" s="53">
        <f t="shared" si="24"/>
        <v>0</v>
      </c>
      <c r="BJ136" s="53">
        <f t="shared" si="24"/>
        <v>0</v>
      </c>
      <c r="BK136" s="53">
        <f>SUMIF($C$6:$C$15,"(C)",BK$6:BK$15)</f>
        <v>0</v>
      </c>
      <c r="BL136" s="53">
        <f t="shared" ref="BL136:BZ136" si="25">SUMIF($C$6:$C$15,"(C)",BL$6:BL$15)</f>
        <v>0</v>
      </c>
      <c r="BM136" s="53">
        <f t="shared" si="25"/>
        <v>0</v>
      </c>
      <c r="BN136" s="53">
        <f t="shared" si="25"/>
        <v>0</v>
      </c>
      <c r="BO136" s="53">
        <f t="shared" si="25"/>
        <v>0</v>
      </c>
      <c r="BP136" s="53">
        <f t="shared" si="25"/>
        <v>0</v>
      </c>
      <c r="BQ136" s="53">
        <f t="shared" si="25"/>
        <v>0</v>
      </c>
      <c r="BR136" s="53">
        <f t="shared" si="25"/>
        <v>0</v>
      </c>
      <c r="BS136" s="53">
        <f t="shared" si="25"/>
        <v>0</v>
      </c>
      <c r="BT136" s="53">
        <f t="shared" si="25"/>
        <v>0</v>
      </c>
      <c r="BU136" s="53">
        <f t="shared" si="25"/>
        <v>0</v>
      </c>
      <c r="BV136" s="53">
        <f t="shared" si="25"/>
        <v>0</v>
      </c>
      <c r="BW136" s="53">
        <f t="shared" si="25"/>
        <v>0</v>
      </c>
      <c r="BX136" s="53">
        <f t="shared" si="25"/>
        <v>0</v>
      </c>
      <c r="BY136" s="53">
        <f t="shared" si="25"/>
        <v>0</v>
      </c>
      <c r="BZ136" s="54">
        <f t="shared" si="25"/>
        <v>0</v>
      </c>
    </row>
    <row r="137" spans="1:78" s="51" customFormat="1" x14ac:dyDescent="0.35">
      <c r="A137" s="132"/>
      <c r="B137" s="142" t="s">
        <v>278</v>
      </c>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f t="shared" ref="AH137:BZ137" si="26">SUMIF($C$20:$C$77,"(C)",AH$20:AH$77)</f>
        <v>2651.076278646884</v>
      </c>
      <c r="AI137" s="53">
        <f t="shared" si="26"/>
        <v>2852.3446854813037</v>
      </c>
      <c r="AJ137" s="53">
        <f t="shared" si="26"/>
        <v>3711.415471538477</v>
      </c>
      <c r="AK137" s="53">
        <f t="shared" si="26"/>
        <v>4418.0277771465462</v>
      </c>
      <c r="AL137" s="53">
        <f t="shared" si="26"/>
        <v>4325.3145182244098</v>
      </c>
      <c r="AM137" s="53">
        <f t="shared" si="26"/>
        <v>4814.9797626249838</v>
      </c>
      <c r="AN137" s="53">
        <f t="shared" si="26"/>
        <v>5185.1534280924789</v>
      </c>
      <c r="AO137" s="53">
        <f t="shared" si="26"/>
        <v>5400.4440112558086</v>
      </c>
      <c r="AP137" s="53">
        <f t="shared" si="26"/>
        <v>5938.6516065688247</v>
      </c>
      <c r="AQ137" s="53">
        <f t="shared" si="26"/>
        <v>6057.8194973267928</v>
      </c>
      <c r="AR137" s="53">
        <f t="shared" si="26"/>
        <v>6094.9821751673235</v>
      </c>
      <c r="AS137" s="53">
        <f t="shared" si="26"/>
        <v>6174.5857717043737</v>
      </c>
      <c r="AT137" s="53">
        <f t="shared" si="26"/>
        <v>6843.0760420886736</v>
      </c>
      <c r="AU137" s="53">
        <f t="shared" si="26"/>
        <v>8509.9307886333063</v>
      </c>
      <c r="AV137" s="53">
        <f t="shared" si="26"/>
        <v>9283.2599712298979</v>
      </c>
      <c r="AW137" s="53">
        <f t="shared" si="26"/>
        <v>9892.5437062213678</v>
      </c>
      <c r="AX137" s="53">
        <f t="shared" si="26"/>
        <v>9544.3677035098117</v>
      </c>
      <c r="AY137" s="53">
        <f t="shared" si="26"/>
        <v>9376.563136356137</v>
      </c>
      <c r="AZ137" s="53">
        <f t="shared" si="26"/>
        <v>9013.7413929836512</v>
      </c>
      <c r="BA137" s="53">
        <f t="shared" si="26"/>
        <v>8630.696212062634</v>
      </c>
      <c r="BB137" s="53">
        <f t="shared" si="26"/>
        <v>8752.2463296932383</v>
      </c>
      <c r="BC137" s="53">
        <f t="shared" si="26"/>
        <v>8700.1563030952166</v>
      </c>
      <c r="BD137" s="53">
        <f t="shared" si="26"/>
        <v>8835.6400881418704</v>
      </c>
      <c r="BE137" s="53">
        <f t="shared" si="26"/>
        <v>8954.5982241558777</v>
      </c>
      <c r="BF137" s="53">
        <f t="shared" si="26"/>
        <v>9097.3115964531808</v>
      </c>
      <c r="BG137" s="53">
        <f t="shared" si="26"/>
        <v>9358.233060323786</v>
      </c>
      <c r="BH137" s="53">
        <f t="shared" si="26"/>
        <v>9395.4712521245001</v>
      </c>
      <c r="BI137" s="53">
        <f t="shared" si="26"/>
        <v>9288.8937029259232</v>
      </c>
      <c r="BJ137" s="53">
        <f t="shared" si="26"/>
        <v>9275.5880794613622</v>
      </c>
      <c r="BK137" s="53">
        <f t="shared" si="26"/>
        <v>9651.6146248786426</v>
      </c>
      <c r="BL137" s="53">
        <f t="shared" si="26"/>
        <v>10233.799141066349</v>
      </c>
      <c r="BM137" s="53">
        <f t="shared" si="26"/>
        <v>10793.692672407624</v>
      </c>
      <c r="BN137" s="53">
        <f t="shared" si="26"/>
        <v>10397.475696598587</v>
      </c>
      <c r="BO137" s="53">
        <f t="shared" si="26"/>
        <v>10248.069363793458</v>
      </c>
      <c r="BP137" s="53">
        <f t="shared" si="26"/>
        <v>9503.5136421629286</v>
      </c>
      <c r="BQ137" s="53">
        <f t="shared" si="26"/>
        <v>8502.1019184335473</v>
      </c>
      <c r="BR137" s="53">
        <f t="shared" si="26"/>
        <v>7954.5915095669216</v>
      </c>
      <c r="BS137" s="53">
        <f t="shared" si="26"/>
        <v>8183.9538962756869</v>
      </c>
      <c r="BT137" s="53">
        <f t="shared" si="26"/>
        <v>8328.408245223538</v>
      </c>
      <c r="BU137" s="53">
        <f t="shared" si="26"/>
        <v>8336.6611524889886</v>
      </c>
      <c r="BV137" s="53">
        <f t="shared" si="26"/>
        <v>8372.2442854615274</v>
      </c>
      <c r="BW137" s="53">
        <f t="shared" si="26"/>
        <v>8404.1872193798699</v>
      </c>
      <c r="BX137" s="53">
        <f t="shared" si="26"/>
        <v>8465.2348005847507</v>
      </c>
      <c r="BY137" s="53">
        <f t="shared" si="26"/>
        <v>8515.2164108115121</v>
      </c>
      <c r="BZ137" s="54">
        <f t="shared" si="26"/>
        <v>8579.0287423074697</v>
      </c>
    </row>
    <row r="138" spans="1:78" s="139" customFormat="1" x14ac:dyDescent="0.35">
      <c r="A138" s="132"/>
      <c r="B138" s="139" t="s">
        <v>279</v>
      </c>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c r="AG138" s="229"/>
      <c r="AH138" s="53">
        <f t="shared" ref="AH138:BZ138" si="27">SUMIF($C$82:$C$127,"(C)",AH$82:AH$127)</f>
        <v>7735.8036215834863</v>
      </c>
      <c r="AI138" s="53">
        <f t="shared" si="27"/>
        <v>8999.3098876945132</v>
      </c>
      <c r="AJ138" s="53">
        <f t="shared" si="27"/>
        <v>10721.214423210806</v>
      </c>
      <c r="AK138" s="53">
        <f t="shared" si="27"/>
        <v>12332.309333043677</v>
      </c>
      <c r="AL138" s="53">
        <f t="shared" si="27"/>
        <v>13754.071335668395</v>
      </c>
      <c r="AM138" s="53">
        <f t="shared" si="27"/>
        <v>14827.533357523787</v>
      </c>
      <c r="AN138" s="53">
        <f t="shared" si="27"/>
        <v>15484.539479953099</v>
      </c>
      <c r="AO138" s="53">
        <f t="shared" si="27"/>
        <v>16806.914441572306</v>
      </c>
      <c r="AP138" s="53">
        <f t="shared" si="27"/>
        <v>18004.993537757127</v>
      </c>
      <c r="AQ138" s="53">
        <f t="shared" si="27"/>
        <v>18956.630302846079</v>
      </c>
      <c r="AR138" s="53">
        <f t="shared" si="27"/>
        <v>19457.560797494189</v>
      </c>
      <c r="AS138" s="53">
        <f t="shared" si="27"/>
        <v>20931.534889027924</v>
      </c>
      <c r="AT138" s="53">
        <f t="shared" si="27"/>
        <v>22925.517089776691</v>
      </c>
      <c r="AU138" s="53">
        <f t="shared" si="27"/>
        <v>25804.340726559953</v>
      </c>
      <c r="AV138" s="53">
        <f t="shared" si="27"/>
        <v>26978.784244604973</v>
      </c>
      <c r="AW138" s="53">
        <f t="shared" si="27"/>
        <v>28471.99940685237</v>
      </c>
      <c r="AX138" s="53">
        <f t="shared" si="27"/>
        <v>29031.051817819145</v>
      </c>
      <c r="AY138" s="53">
        <f t="shared" si="27"/>
        <v>30251.401675375375</v>
      </c>
      <c r="AZ138" s="53">
        <f t="shared" si="27"/>
        <v>32274.534738579841</v>
      </c>
      <c r="BA138" s="53">
        <f t="shared" si="27"/>
        <v>33819.511904882871</v>
      </c>
      <c r="BB138" s="53">
        <f t="shared" si="27"/>
        <v>35833.437413396765</v>
      </c>
      <c r="BC138" s="53">
        <f t="shared" si="27"/>
        <v>38022.070166045298</v>
      </c>
      <c r="BD138" s="53">
        <f t="shared" si="27"/>
        <v>38956.594911858127</v>
      </c>
      <c r="BE138" s="53">
        <f t="shared" si="27"/>
        <v>42137.381333555008</v>
      </c>
      <c r="BF138" s="53">
        <f t="shared" si="27"/>
        <v>44587.616362801527</v>
      </c>
      <c r="BG138" s="53">
        <f t="shared" si="27"/>
        <v>46721.104480111906</v>
      </c>
      <c r="BH138" s="53">
        <f t="shared" si="27"/>
        <v>49013.067747875495</v>
      </c>
      <c r="BI138" s="53">
        <f t="shared" si="27"/>
        <v>51625.913989756751</v>
      </c>
      <c r="BJ138" s="53">
        <f t="shared" si="27"/>
        <v>53853.627966393746</v>
      </c>
      <c r="BK138" s="53">
        <f t="shared" si="27"/>
        <v>57760.363738084532</v>
      </c>
      <c r="BL138" s="53">
        <f t="shared" si="27"/>
        <v>62437.385675823083</v>
      </c>
      <c r="BM138" s="53">
        <f t="shared" si="27"/>
        <v>67021.127685934756</v>
      </c>
      <c r="BN138" s="53">
        <f t="shared" si="27"/>
        <v>69947.89179599614</v>
      </c>
      <c r="BO138" s="53">
        <f t="shared" si="27"/>
        <v>74253.814444713047</v>
      </c>
      <c r="BP138" s="53">
        <f t="shared" si="27"/>
        <v>79887.762396898775</v>
      </c>
      <c r="BQ138" s="53">
        <f t="shared" si="27"/>
        <v>83158.266901366442</v>
      </c>
      <c r="BR138" s="53">
        <f t="shared" si="27"/>
        <v>86566.40157423311</v>
      </c>
      <c r="BS138" s="53">
        <f t="shared" si="27"/>
        <v>89412.103207714303</v>
      </c>
      <c r="BT138" s="53">
        <f t="shared" si="27"/>
        <v>91614.236476708451</v>
      </c>
      <c r="BU138" s="53">
        <f t="shared" si="27"/>
        <v>93828.462390136818</v>
      </c>
      <c r="BV138" s="53">
        <f t="shared" si="27"/>
        <v>96636.82106807176</v>
      </c>
      <c r="BW138" s="53">
        <f t="shared" si="27"/>
        <v>98937.235594160811</v>
      </c>
      <c r="BX138" s="53">
        <f t="shared" si="27"/>
        <v>100791.76606829358</v>
      </c>
      <c r="BY138" s="53">
        <f t="shared" si="27"/>
        <v>105138.8984299717</v>
      </c>
      <c r="BZ138" s="54">
        <f t="shared" si="27"/>
        <v>110233.73978041159</v>
      </c>
    </row>
    <row r="139" spans="1:78" ht="24.75" customHeight="1" x14ac:dyDescent="0.35">
      <c r="A139" s="132"/>
      <c r="B139" s="228" t="s">
        <v>188</v>
      </c>
      <c r="C139" s="5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101">
        <f>SUM(AH140:AH142)</f>
        <v>2763.1200997696296</v>
      </c>
      <c r="AI139" s="101">
        <f t="shared" ref="AI139:BW139" si="28">SUM(AI140:AI142)</f>
        <v>3023.3454268241831</v>
      </c>
      <c r="AJ139" s="101">
        <f t="shared" si="28"/>
        <v>3924.3701052507167</v>
      </c>
      <c r="AK139" s="101">
        <f t="shared" si="28"/>
        <v>5967.912889809777</v>
      </c>
      <c r="AL139" s="101">
        <f t="shared" si="28"/>
        <v>8045.6141461071948</v>
      </c>
      <c r="AM139" s="101">
        <f t="shared" si="28"/>
        <v>9602.4868798512271</v>
      </c>
      <c r="AN139" s="101">
        <f t="shared" si="28"/>
        <v>10974.307091954423</v>
      </c>
      <c r="AO139" s="101">
        <f t="shared" si="28"/>
        <v>12471.641547171886</v>
      </c>
      <c r="AP139" s="101">
        <f t="shared" si="28"/>
        <v>13487.952855674048</v>
      </c>
      <c r="AQ139" s="101">
        <f t="shared" si="28"/>
        <v>13792.292199827129</v>
      </c>
      <c r="AR139" s="101">
        <f t="shared" si="28"/>
        <v>13732.304537338485</v>
      </c>
      <c r="AS139" s="101">
        <f t="shared" si="28"/>
        <v>14794.864820267703</v>
      </c>
      <c r="AT139" s="101">
        <f t="shared" si="28"/>
        <v>17535.838868134633</v>
      </c>
      <c r="AU139" s="101">
        <f t="shared" si="28"/>
        <v>21231.799384318474</v>
      </c>
      <c r="AV139" s="101">
        <f t="shared" si="28"/>
        <v>26582.72878416513</v>
      </c>
      <c r="AW139" s="101">
        <f t="shared" si="28"/>
        <v>30003.199886926264</v>
      </c>
      <c r="AX139" s="101">
        <f t="shared" si="28"/>
        <v>31587.357692671045</v>
      </c>
      <c r="AY139" s="101">
        <f t="shared" si="28"/>
        <v>32958.785814268485</v>
      </c>
      <c r="AZ139" s="101">
        <f t="shared" si="28"/>
        <v>33306.311625436501</v>
      </c>
      <c r="BA139" s="101">
        <f t="shared" si="28"/>
        <v>32308.341631054493</v>
      </c>
      <c r="BB139" s="101">
        <f t="shared" si="28"/>
        <v>31643.712091909994</v>
      </c>
      <c r="BC139" s="101">
        <f t="shared" si="28"/>
        <v>30887.316673327179</v>
      </c>
      <c r="BD139" s="101">
        <f t="shared" si="28"/>
        <v>29669.655453818166</v>
      </c>
      <c r="BE139" s="101">
        <f t="shared" si="28"/>
        <v>30917.267665810105</v>
      </c>
      <c r="BF139" s="101">
        <f t="shared" si="28"/>
        <v>32294.613805777582</v>
      </c>
      <c r="BG139" s="101">
        <f t="shared" si="28"/>
        <v>33353.048856553258</v>
      </c>
      <c r="BH139" s="101">
        <f t="shared" si="28"/>
        <v>35027.994048480425</v>
      </c>
      <c r="BI139" s="101">
        <f t="shared" si="28"/>
        <v>35716.781529642001</v>
      </c>
      <c r="BJ139" s="101">
        <f t="shared" si="28"/>
        <v>37172.236532855473</v>
      </c>
      <c r="BK139" s="101">
        <f t="shared" si="28"/>
        <v>38696.081911583096</v>
      </c>
      <c r="BL139" s="101">
        <f t="shared" si="28"/>
        <v>40966.842600689997</v>
      </c>
      <c r="BM139" s="101">
        <f t="shared" si="28"/>
        <v>46695.822820729991</v>
      </c>
      <c r="BN139" s="101">
        <f t="shared" si="28"/>
        <v>48764.863047781706</v>
      </c>
      <c r="BO139" s="101">
        <f t="shared" si="28"/>
        <v>49940.019439679818</v>
      </c>
      <c r="BP139" s="101">
        <f t="shared" si="28"/>
        <v>51405.95728604999</v>
      </c>
      <c r="BQ139" s="101">
        <f t="shared" si="28"/>
        <v>46170.92582462616</v>
      </c>
      <c r="BR139" s="101">
        <f t="shared" si="28"/>
        <v>45840.720174790004</v>
      </c>
      <c r="BS139" s="101">
        <f t="shared" si="28"/>
        <v>45408.07925943</v>
      </c>
      <c r="BT139" s="101">
        <f t="shared" si="28"/>
        <v>44931.255384690012</v>
      </c>
      <c r="BU139" s="101">
        <f t="shared" si="28"/>
        <v>45110.336759013022</v>
      </c>
      <c r="BV139" s="101">
        <f t="shared" si="28"/>
        <v>44798.088951473444</v>
      </c>
      <c r="BW139" s="101">
        <f t="shared" si="28"/>
        <v>44474.225860444327</v>
      </c>
      <c r="BX139" s="101">
        <f>SUM(BX140:BX142)</f>
        <v>44293.963691921861</v>
      </c>
      <c r="BY139" s="101">
        <f>SUM(BY140:BY142)</f>
        <v>45002.911374223375</v>
      </c>
      <c r="BZ139" s="102">
        <f>SUM(BZ140:BZ142)</f>
        <v>45807.006967135429</v>
      </c>
    </row>
    <row r="140" spans="1:78" x14ac:dyDescent="0.35">
      <c r="A140" s="132"/>
      <c r="B140" s="142" t="s">
        <v>277</v>
      </c>
      <c r="C140" s="51"/>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53">
        <f>SUMIF($C$6:$C$15,"(IR)",AH$6:AH$15)</f>
        <v>302.01823076644666</v>
      </c>
      <c r="AI140" s="53">
        <f t="shared" ref="AI140:BZ140" si="29">SUMIF($C$6:$C$15,"(IR)",AI$6:AI$15)</f>
        <v>318.21378253061226</v>
      </c>
      <c r="AJ140" s="53">
        <f t="shared" si="29"/>
        <v>420.60307472527472</v>
      </c>
      <c r="AK140" s="53">
        <f t="shared" si="29"/>
        <v>602.62108648455603</v>
      </c>
      <c r="AL140" s="53">
        <f t="shared" si="29"/>
        <v>809.15470032469261</v>
      </c>
      <c r="AM140" s="53">
        <f t="shared" si="29"/>
        <v>952.39636798423032</v>
      </c>
      <c r="AN140" s="53">
        <f t="shared" si="29"/>
        <v>1091.5646076419214</v>
      </c>
      <c r="AO140" s="53">
        <f t="shared" si="29"/>
        <v>1245.0422902777204</v>
      </c>
      <c r="AP140" s="53">
        <f t="shared" si="29"/>
        <v>1335.8868061934998</v>
      </c>
      <c r="AQ140" s="53">
        <f t="shared" si="29"/>
        <v>1392.431437857246</v>
      </c>
      <c r="AR140" s="53">
        <f t="shared" si="29"/>
        <v>1537.0614486199247</v>
      </c>
      <c r="AS140" s="53">
        <f t="shared" si="29"/>
        <v>1663.4790332395776</v>
      </c>
      <c r="AT140" s="53">
        <f t="shared" si="29"/>
        <v>1892.0999472469014</v>
      </c>
      <c r="AU140" s="53">
        <f t="shared" si="29"/>
        <v>2458.9356917019627</v>
      </c>
      <c r="AV140" s="53">
        <f t="shared" si="29"/>
        <v>3105.5283891711924</v>
      </c>
      <c r="AW140" s="53">
        <f t="shared" si="29"/>
        <v>3512.9681201122448</v>
      </c>
      <c r="AX140" s="53">
        <f t="shared" si="29"/>
        <v>3534.6717169073422</v>
      </c>
      <c r="AY140" s="53">
        <f t="shared" si="29"/>
        <v>3616.687737189267</v>
      </c>
      <c r="AZ140" s="53">
        <f t="shared" si="29"/>
        <v>3674.272957114737</v>
      </c>
      <c r="BA140" s="53">
        <f t="shared" si="29"/>
        <v>3613.0018097053608</v>
      </c>
      <c r="BB140" s="53">
        <f t="shared" si="29"/>
        <v>3637.648998174292</v>
      </c>
      <c r="BC140" s="53">
        <f t="shared" si="29"/>
        <v>3631.3540657041844</v>
      </c>
      <c r="BD140" s="53">
        <f t="shared" si="29"/>
        <v>3250.3236298114498</v>
      </c>
      <c r="BE140" s="53">
        <f t="shared" si="29"/>
        <v>3608.6552814479792</v>
      </c>
      <c r="BF140" s="53">
        <f t="shared" si="29"/>
        <v>3944.4480448716222</v>
      </c>
      <c r="BG140" s="53">
        <f t="shared" si="29"/>
        <v>4008.7191253145888</v>
      </c>
      <c r="BH140" s="53">
        <f t="shared" si="29"/>
        <v>3420.8664214827295</v>
      </c>
      <c r="BI140" s="53">
        <f t="shared" si="29"/>
        <v>2550.1235653000672</v>
      </c>
      <c r="BJ140" s="53">
        <f t="shared" si="29"/>
        <v>2062.2246109618959</v>
      </c>
      <c r="BK140" s="53">
        <f t="shared" si="29"/>
        <v>1737.5119804834528</v>
      </c>
      <c r="BL140" s="53">
        <f t="shared" si="29"/>
        <v>1455.6900798477316</v>
      </c>
      <c r="BM140" s="53">
        <f t="shared" si="29"/>
        <v>876.97242974579706</v>
      </c>
      <c r="BN140" s="53">
        <f t="shared" si="29"/>
        <v>633.219714059539</v>
      </c>
      <c r="BO140" s="53">
        <f t="shared" si="29"/>
        <v>451.05771460709826</v>
      </c>
      <c r="BP140" s="53">
        <f t="shared" si="29"/>
        <v>292.27523465753882</v>
      </c>
      <c r="BQ140" s="53">
        <f t="shared" si="29"/>
        <v>172.17469324246855</v>
      </c>
      <c r="BR140" s="53">
        <f t="shared" si="29"/>
        <v>119.49141678258313</v>
      </c>
      <c r="BS140" s="53">
        <f t="shared" si="29"/>
        <v>80.22480311229458</v>
      </c>
      <c r="BT140" s="53">
        <f t="shared" si="29"/>
        <v>59.174369123155131</v>
      </c>
      <c r="BU140" s="53">
        <f t="shared" si="29"/>
        <v>42.607802019297836</v>
      </c>
      <c r="BV140" s="53">
        <f t="shared" si="29"/>
        <v>32.681386523429374</v>
      </c>
      <c r="BW140" s="53">
        <f t="shared" si="29"/>
        <v>25.502906301287172</v>
      </c>
      <c r="BX140" s="53">
        <f t="shared" si="29"/>
        <v>19.906815776762869</v>
      </c>
      <c r="BY140" s="53">
        <f t="shared" si="29"/>
        <v>16.077206537917384</v>
      </c>
      <c r="BZ140" s="54">
        <f t="shared" si="29"/>
        <v>12.808500506505023</v>
      </c>
    </row>
    <row r="141" spans="1:78" x14ac:dyDescent="0.35">
      <c r="A141" s="132"/>
      <c r="B141" s="142" t="s">
        <v>278</v>
      </c>
      <c r="C141" s="51"/>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53">
        <f t="shared" ref="AH141:BZ141" si="30">SUMIF($C$20:$C$77,"(IR)",AH$20:AH$77)</f>
        <v>1321.7847508922073</v>
      </c>
      <c r="AI141" s="53">
        <f t="shared" si="30"/>
        <v>1430.903972469388</v>
      </c>
      <c r="AJ141" s="53">
        <f t="shared" si="30"/>
        <v>1937.8141629670331</v>
      </c>
      <c r="AK141" s="53">
        <f t="shared" si="30"/>
        <v>3161.3514435154439</v>
      </c>
      <c r="AL141" s="53">
        <f t="shared" si="30"/>
        <v>4694.0032926753074</v>
      </c>
      <c r="AM141" s="53">
        <f t="shared" si="30"/>
        <v>5797.424411765769</v>
      </c>
      <c r="AN141" s="53">
        <f t="shared" si="30"/>
        <v>6580.4126113580787</v>
      </c>
      <c r="AO141" s="53">
        <f t="shared" si="30"/>
        <v>7477.9681002937086</v>
      </c>
      <c r="AP141" s="53">
        <f t="shared" si="30"/>
        <v>8064.3313104731669</v>
      </c>
      <c r="AQ141" s="53">
        <f t="shared" si="30"/>
        <v>8030.2034745556384</v>
      </c>
      <c r="AR141" s="53">
        <f t="shared" si="30"/>
        <v>7273.6904086331897</v>
      </c>
      <c r="AS141" s="53">
        <f t="shared" si="30"/>
        <v>7504.9067831130142</v>
      </c>
      <c r="AT141" s="53">
        <f t="shared" si="30"/>
        <v>9114.315522599707</v>
      </c>
      <c r="AU141" s="53">
        <f t="shared" si="30"/>
        <v>11830.210642809769</v>
      </c>
      <c r="AV141" s="53">
        <f t="shared" si="30"/>
        <v>15160.515701495475</v>
      </c>
      <c r="AW141" s="53">
        <f t="shared" si="30"/>
        <v>17250.641936221091</v>
      </c>
      <c r="AX141" s="53">
        <f t="shared" si="30"/>
        <v>18473.43343769549</v>
      </c>
      <c r="AY141" s="53">
        <f t="shared" si="30"/>
        <v>19770.916634923979</v>
      </c>
      <c r="AZ141" s="53">
        <f t="shared" si="30"/>
        <v>20170.922105157024</v>
      </c>
      <c r="BA141" s="53">
        <f t="shared" si="30"/>
        <v>19416.785297518876</v>
      </c>
      <c r="BB141" s="53">
        <f t="shared" si="30"/>
        <v>19010.884402873518</v>
      </c>
      <c r="BC141" s="53">
        <f t="shared" si="30"/>
        <v>18186.044059871223</v>
      </c>
      <c r="BD141" s="53">
        <f t="shared" si="30"/>
        <v>16912.025737109729</v>
      </c>
      <c r="BE141" s="53">
        <f t="shared" si="30"/>
        <v>17056.500583844307</v>
      </c>
      <c r="BF141" s="53">
        <f t="shared" si="30"/>
        <v>17702.25938497169</v>
      </c>
      <c r="BG141" s="53">
        <f t="shared" si="30"/>
        <v>18454.557481599055</v>
      </c>
      <c r="BH141" s="53">
        <f t="shared" si="30"/>
        <v>19226.963198666355</v>
      </c>
      <c r="BI141" s="53">
        <f t="shared" si="30"/>
        <v>20292.285617760459</v>
      </c>
      <c r="BJ141" s="53">
        <f t="shared" si="30"/>
        <v>21330.425753541815</v>
      </c>
      <c r="BK141" s="53">
        <f t="shared" si="30"/>
        <v>22578.524812971216</v>
      </c>
      <c r="BL141" s="53">
        <f t="shared" si="30"/>
        <v>23957.166854469571</v>
      </c>
      <c r="BM141" s="53">
        <f t="shared" si="30"/>
        <v>29456.395687177181</v>
      </c>
      <c r="BN141" s="53">
        <f t="shared" si="30"/>
        <v>31364.888402871529</v>
      </c>
      <c r="BO141" s="53">
        <f t="shared" si="30"/>
        <v>32858.969706620592</v>
      </c>
      <c r="BP141" s="53">
        <f t="shared" si="30"/>
        <v>34928.730993714402</v>
      </c>
      <c r="BQ141" s="53">
        <f t="shared" si="30"/>
        <v>32389.84850824967</v>
      </c>
      <c r="BR141" s="53">
        <f t="shared" si="30"/>
        <v>32544.211160496758</v>
      </c>
      <c r="BS141" s="53">
        <f t="shared" si="30"/>
        <v>32705.413695293984</v>
      </c>
      <c r="BT141" s="53">
        <f t="shared" si="30"/>
        <v>32862.501972017999</v>
      </c>
      <c r="BU141" s="53">
        <f t="shared" si="30"/>
        <v>33567.903000972139</v>
      </c>
      <c r="BV141" s="53">
        <f t="shared" si="30"/>
        <v>33898.803853200938</v>
      </c>
      <c r="BW141" s="53">
        <f t="shared" si="30"/>
        <v>34006.87887169404</v>
      </c>
      <c r="BX141" s="53">
        <f t="shared" si="30"/>
        <v>34051.834686736234</v>
      </c>
      <c r="BY141" s="53">
        <f t="shared" si="30"/>
        <v>34735.712789368452</v>
      </c>
      <c r="BZ141" s="54">
        <f t="shared" si="30"/>
        <v>35367.695094172122</v>
      </c>
    </row>
    <row r="142" spans="1:78" x14ac:dyDescent="0.35">
      <c r="A142" s="132"/>
      <c r="B142" s="139" t="s">
        <v>279</v>
      </c>
      <c r="C142" s="51"/>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53">
        <f t="shared" ref="AH142:BZ142" si="31">SUMIF($C$82:$C$127,"(IR)",AH$82:AH$127)</f>
        <v>1139.3171181109758</v>
      </c>
      <c r="AI142" s="53">
        <f t="shared" si="31"/>
        <v>1274.2276718241828</v>
      </c>
      <c r="AJ142" s="53">
        <f t="shared" si="31"/>
        <v>1565.9528675584088</v>
      </c>
      <c r="AK142" s="53">
        <f t="shared" si="31"/>
        <v>2203.9403598097765</v>
      </c>
      <c r="AL142" s="53">
        <f t="shared" si="31"/>
        <v>2542.456153107195</v>
      </c>
      <c r="AM142" s="53">
        <f t="shared" si="31"/>
        <v>2852.6661001012285</v>
      </c>
      <c r="AN142" s="53">
        <f t="shared" si="31"/>
        <v>3302.3298729544231</v>
      </c>
      <c r="AO142" s="53">
        <f t="shared" si="31"/>
        <v>3748.631156600457</v>
      </c>
      <c r="AP142" s="53">
        <f t="shared" si="31"/>
        <v>4087.7347390073819</v>
      </c>
      <c r="AQ142" s="53">
        <f t="shared" si="31"/>
        <v>4369.6572874142439</v>
      </c>
      <c r="AR142" s="53">
        <f t="shared" si="31"/>
        <v>4921.5526800853704</v>
      </c>
      <c r="AS142" s="53">
        <f t="shared" si="31"/>
        <v>5626.4790039151112</v>
      </c>
      <c r="AT142" s="53">
        <f t="shared" si="31"/>
        <v>6529.4233982880269</v>
      </c>
      <c r="AU142" s="53">
        <f t="shared" si="31"/>
        <v>6942.6530498067441</v>
      </c>
      <c r="AV142" s="53">
        <f t="shared" si="31"/>
        <v>8316.6846934984642</v>
      </c>
      <c r="AW142" s="53">
        <f t="shared" si="31"/>
        <v>9239.5898305929295</v>
      </c>
      <c r="AX142" s="53">
        <f t="shared" si="31"/>
        <v>9579.2525380682109</v>
      </c>
      <c r="AY142" s="53">
        <f t="shared" si="31"/>
        <v>9571.1814421552444</v>
      </c>
      <c r="AZ142" s="53">
        <f t="shared" si="31"/>
        <v>9461.1165631647436</v>
      </c>
      <c r="BA142" s="53">
        <f t="shared" si="31"/>
        <v>9278.5545238302548</v>
      </c>
      <c r="BB142" s="53">
        <f t="shared" si="31"/>
        <v>8995.1786908621834</v>
      </c>
      <c r="BC142" s="53">
        <f t="shared" si="31"/>
        <v>9069.9185477517694</v>
      </c>
      <c r="BD142" s="53">
        <f t="shared" si="31"/>
        <v>9507.306086896986</v>
      </c>
      <c r="BE142" s="53">
        <f t="shared" si="31"/>
        <v>10252.111800517816</v>
      </c>
      <c r="BF142" s="53">
        <f t="shared" si="31"/>
        <v>10647.90637593427</v>
      </c>
      <c r="BG142" s="53">
        <f t="shared" si="31"/>
        <v>10889.772249639611</v>
      </c>
      <c r="BH142" s="53">
        <f t="shared" si="31"/>
        <v>12380.164428331336</v>
      </c>
      <c r="BI142" s="53">
        <f t="shared" si="31"/>
        <v>12874.372346581478</v>
      </c>
      <c r="BJ142" s="53">
        <f t="shared" si="31"/>
        <v>13779.58616835176</v>
      </c>
      <c r="BK142" s="53">
        <f t="shared" si="31"/>
        <v>14380.04511812843</v>
      </c>
      <c r="BL142" s="53">
        <f t="shared" si="31"/>
        <v>15553.985666372695</v>
      </c>
      <c r="BM142" s="53">
        <f t="shared" si="31"/>
        <v>16362.454703807014</v>
      </c>
      <c r="BN142" s="53">
        <f t="shared" si="31"/>
        <v>16766.754930850635</v>
      </c>
      <c r="BO142" s="53">
        <f t="shared" si="31"/>
        <v>16629.992018452122</v>
      </c>
      <c r="BP142" s="53">
        <f t="shared" si="31"/>
        <v>16184.951057678054</v>
      </c>
      <c r="BQ142" s="53">
        <f t="shared" si="31"/>
        <v>13608.902623134025</v>
      </c>
      <c r="BR142" s="53">
        <f t="shared" si="31"/>
        <v>13177.017597510659</v>
      </c>
      <c r="BS142" s="53">
        <f t="shared" si="31"/>
        <v>12622.440761023719</v>
      </c>
      <c r="BT142" s="53">
        <f t="shared" si="31"/>
        <v>12009.579043548863</v>
      </c>
      <c r="BU142" s="53">
        <f t="shared" si="31"/>
        <v>11499.825956021592</v>
      </c>
      <c r="BV142" s="53">
        <f t="shared" si="31"/>
        <v>10866.603711749081</v>
      </c>
      <c r="BW142" s="53">
        <f t="shared" si="31"/>
        <v>10441.844082449003</v>
      </c>
      <c r="BX142" s="53">
        <f t="shared" si="31"/>
        <v>10222.222189408865</v>
      </c>
      <c r="BY142" s="53">
        <f t="shared" si="31"/>
        <v>10251.121378317006</v>
      </c>
      <c r="BZ142" s="54">
        <f t="shared" si="31"/>
        <v>10426.5033724568</v>
      </c>
    </row>
    <row r="143" spans="1:78" ht="24.75" customHeight="1" x14ac:dyDescent="0.35">
      <c r="A143" s="132"/>
      <c r="B143" s="228" t="s">
        <v>189</v>
      </c>
      <c r="C143" s="57"/>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f>SUM(AH144:AH146)</f>
        <v>2721</v>
      </c>
      <c r="AI143" s="101">
        <f t="shared" ref="AI143:BW143" si="32">SUM(AI144:AI146)</f>
        <v>3900.06</v>
      </c>
      <c r="AJ143" s="101">
        <f t="shared" si="32"/>
        <v>4299.0600000000004</v>
      </c>
      <c r="AK143" s="101">
        <f t="shared" si="32"/>
        <v>4978.0599999999995</v>
      </c>
      <c r="AL143" s="101">
        <f t="shared" si="32"/>
        <v>5501.0599999999995</v>
      </c>
      <c r="AM143" s="101">
        <f t="shared" si="32"/>
        <v>6085.0599999999995</v>
      </c>
      <c r="AN143" s="101">
        <f t="shared" si="32"/>
        <v>6605.0599999999995</v>
      </c>
      <c r="AO143" s="101">
        <f t="shared" si="32"/>
        <v>7088.0599999999995</v>
      </c>
      <c r="AP143" s="101">
        <f t="shared" si="32"/>
        <v>7484.06</v>
      </c>
      <c r="AQ143" s="101">
        <f t="shared" si="32"/>
        <v>7892.5680000000002</v>
      </c>
      <c r="AR143" s="101">
        <f t="shared" si="32"/>
        <v>8031.5509999999995</v>
      </c>
      <c r="AS143" s="101">
        <f t="shared" si="32"/>
        <v>8411.9090000000015</v>
      </c>
      <c r="AT143" s="101">
        <f t="shared" si="32"/>
        <v>9172.8167156850413</v>
      </c>
      <c r="AU143" s="101">
        <f t="shared" si="32"/>
        <v>10755.346568931573</v>
      </c>
      <c r="AV143" s="101">
        <f t="shared" si="32"/>
        <v>12410.679000000004</v>
      </c>
      <c r="AW143" s="101">
        <f t="shared" si="32"/>
        <v>14068.823</v>
      </c>
      <c r="AX143" s="101">
        <f t="shared" si="32"/>
        <v>14698.89</v>
      </c>
      <c r="AY143" s="101">
        <f t="shared" si="32"/>
        <v>16122.347527041315</v>
      </c>
      <c r="AZ143" s="101">
        <f t="shared" si="32"/>
        <v>17621.866000000002</v>
      </c>
      <c r="BA143" s="101">
        <f t="shared" si="32"/>
        <v>18587.272009000008</v>
      </c>
      <c r="BB143" s="101">
        <f t="shared" si="32"/>
        <v>19334.14472503843</v>
      </c>
      <c r="BC143" s="101">
        <f t="shared" si="32"/>
        <v>21437.683100000013</v>
      </c>
      <c r="BD143" s="101">
        <f t="shared" si="32"/>
        <v>23910.498331296745</v>
      </c>
      <c r="BE143" s="101">
        <f t="shared" si="32"/>
        <v>24695.169227916082</v>
      </c>
      <c r="BF143" s="101">
        <f t="shared" si="32"/>
        <v>24320.416560955211</v>
      </c>
      <c r="BG143" s="101">
        <f t="shared" si="32"/>
        <v>16358.23668802809</v>
      </c>
      <c r="BH143" s="101">
        <f t="shared" si="32"/>
        <v>17655.991089000003</v>
      </c>
      <c r="BI143" s="101">
        <f t="shared" si="32"/>
        <v>19171.410324449</v>
      </c>
      <c r="BJ143" s="101">
        <f t="shared" si="32"/>
        <v>18912.443974729795</v>
      </c>
      <c r="BK143" s="101">
        <f t="shared" si="32"/>
        <v>20134.145588311138</v>
      </c>
      <c r="BL143" s="101">
        <f t="shared" si="32"/>
        <v>22119.138006874229</v>
      </c>
      <c r="BM143" s="101">
        <f t="shared" si="32"/>
        <v>23493.366511449785</v>
      </c>
      <c r="BN143" s="101">
        <f t="shared" si="32"/>
        <v>24251.32462942709</v>
      </c>
      <c r="BO143" s="101">
        <f t="shared" si="32"/>
        <v>24518.543630379987</v>
      </c>
      <c r="BP143" s="101">
        <f t="shared" si="32"/>
        <v>25755.445607450238</v>
      </c>
      <c r="BQ143" s="101">
        <f t="shared" si="32"/>
        <v>26300.891344340584</v>
      </c>
      <c r="BR143" s="101">
        <f t="shared" si="32"/>
        <v>27925.510779285047</v>
      </c>
      <c r="BS143" s="101">
        <f t="shared" si="32"/>
        <v>28799.973755669991</v>
      </c>
      <c r="BT143" s="101">
        <f t="shared" si="32"/>
        <v>29025.916591901259</v>
      </c>
      <c r="BU143" s="101">
        <f t="shared" si="32"/>
        <v>29974.839338046346</v>
      </c>
      <c r="BV143" s="101">
        <f t="shared" si="32"/>
        <v>31994.628839475907</v>
      </c>
      <c r="BW143" s="101">
        <f t="shared" si="32"/>
        <v>33891.94045728536</v>
      </c>
      <c r="BX143" s="101">
        <f>SUM(BX144:BX146)</f>
        <v>34514.395105257841</v>
      </c>
      <c r="BY143" s="101">
        <f>SUM(BY144:BY146)</f>
        <v>35872.71218373641</v>
      </c>
      <c r="BZ143" s="102">
        <f>SUM(BZ144:BZ146)</f>
        <v>37385.756886562063</v>
      </c>
    </row>
    <row r="144" spans="1:78" x14ac:dyDescent="0.35">
      <c r="A144" s="132"/>
      <c r="B144" s="142" t="s">
        <v>277</v>
      </c>
      <c r="C144" s="51"/>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f>SUMIF($C$6:$C$15,"(NC / NIR)",AH$6:AH$15)</f>
        <v>1836.2120090576486</v>
      </c>
      <c r="AI144" s="53">
        <f t="shared" ref="AI144:BZ144" si="33">SUMIF($C$6:$C$15,"(NC / NIR)",AI$6:AI$15)</f>
        <v>2875.1898291377083</v>
      </c>
      <c r="AJ144" s="53">
        <f t="shared" si="33"/>
        <v>3058.9992414056137</v>
      </c>
      <c r="AK144" s="53">
        <f t="shared" si="33"/>
        <v>3510.3424145390022</v>
      </c>
      <c r="AL144" s="53">
        <f t="shared" si="33"/>
        <v>3822.85954155132</v>
      </c>
      <c r="AM144" s="53">
        <f t="shared" si="33"/>
        <v>4173.6472729167699</v>
      </c>
      <c r="AN144" s="53">
        <f t="shared" si="33"/>
        <v>4480.0348862282062</v>
      </c>
      <c r="AO144" s="53">
        <f t="shared" si="33"/>
        <v>4695.675937329378</v>
      </c>
      <c r="AP144" s="53">
        <f t="shared" si="33"/>
        <v>4761.9940263349717</v>
      </c>
      <c r="AQ144" s="53">
        <f t="shared" si="33"/>
        <v>4871.5898862231707</v>
      </c>
      <c r="AR144" s="53">
        <f t="shared" si="33"/>
        <v>4813.4099744551468</v>
      </c>
      <c r="AS144" s="53">
        <f t="shared" si="33"/>
        <v>4866.8967571149997</v>
      </c>
      <c r="AT144" s="53">
        <f t="shared" si="33"/>
        <v>4970.9264232967089</v>
      </c>
      <c r="AU144" s="53">
        <f t="shared" si="33"/>
        <v>5620.6440956386186</v>
      </c>
      <c r="AV144" s="53">
        <f t="shared" si="33"/>
        <v>6186.6227737981817</v>
      </c>
      <c r="AW144" s="53">
        <f t="shared" si="33"/>
        <v>6656.6340258818027</v>
      </c>
      <c r="AX144" s="53">
        <f t="shared" si="33"/>
        <v>6768.8464522496879</v>
      </c>
      <c r="AY144" s="53">
        <f t="shared" si="33"/>
        <v>7079.6166051252549</v>
      </c>
      <c r="AZ144" s="53">
        <f t="shared" si="33"/>
        <v>7384.6422419182345</v>
      </c>
      <c r="BA144" s="53">
        <f t="shared" si="33"/>
        <v>7576.8967591892688</v>
      </c>
      <c r="BB144" s="53">
        <f t="shared" si="33"/>
        <v>7823.5319327057887</v>
      </c>
      <c r="BC144" s="53">
        <f t="shared" si="33"/>
        <v>8849.7735056882193</v>
      </c>
      <c r="BD144" s="53">
        <f t="shared" si="33"/>
        <v>9327.3109854829381</v>
      </c>
      <c r="BE144" s="53">
        <f t="shared" si="33"/>
        <v>9475.3642299725107</v>
      </c>
      <c r="BF144" s="53">
        <f t="shared" si="33"/>
        <v>9707.8943792999999</v>
      </c>
      <c r="BG144" s="53">
        <f t="shared" si="33"/>
        <v>794.02521823565701</v>
      </c>
      <c r="BH144" s="53">
        <f t="shared" si="33"/>
        <v>842.55899999999997</v>
      </c>
      <c r="BI144" s="53">
        <f t="shared" si="33"/>
        <v>924.2647969778385</v>
      </c>
      <c r="BJ144" s="53">
        <f t="shared" si="33"/>
        <v>973.07987379439624</v>
      </c>
      <c r="BK144" s="53">
        <f t="shared" si="33"/>
        <v>1040.0247158707195</v>
      </c>
      <c r="BL144" s="53">
        <f t="shared" si="33"/>
        <v>1105.9393085337213</v>
      </c>
      <c r="BM144" s="53">
        <f t="shared" si="33"/>
        <v>1192.3924182195146</v>
      </c>
      <c r="BN144" s="53">
        <f t="shared" si="33"/>
        <v>1220.2959423261623</v>
      </c>
      <c r="BO144" s="53">
        <f t="shared" si="33"/>
        <v>1314.7165739259212</v>
      </c>
      <c r="BP144" s="53">
        <f t="shared" si="33"/>
        <v>1390.6353122046253</v>
      </c>
      <c r="BQ144" s="53">
        <f t="shared" si="33"/>
        <v>1463.3916564663691</v>
      </c>
      <c r="BR144" s="53">
        <f t="shared" si="33"/>
        <v>1717.4043496814249</v>
      </c>
      <c r="BS144" s="53">
        <f t="shared" si="33"/>
        <v>1835.0890892979176</v>
      </c>
      <c r="BT144" s="53">
        <f t="shared" si="33"/>
        <v>1897.6920008984343</v>
      </c>
      <c r="BU144" s="53">
        <f t="shared" si="33"/>
        <v>1973.2718511215969</v>
      </c>
      <c r="BV144" s="53">
        <f t="shared" si="33"/>
        <v>2119.8260473684868</v>
      </c>
      <c r="BW144" s="53">
        <f t="shared" si="33"/>
        <v>2272.1657829852816</v>
      </c>
      <c r="BX144" s="53">
        <f t="shared" si="33"/>
        <v>2425.8945177342512</v>
      </c>
      <c r="BY144" s="53">
        <f t="shared" si="33"/>
        <v>2615.9856804843444</v>
      </c>
      <c r="BZ144" s="54">
        <f t="shared" si="33"/>
        <v>2888.38194668183</v>
      </c>
    </row>
    <row r="145" spans="1:78" x14ac:dyDescent="0.35">
      <c r="A145" s="132"/>
      <c r="B145" s="142" t="s">
        <v>278</v>
      </c>
      <c r="C145" s="51"/>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f t="shared" ref="AH145:BZ145" si="34">SUMIF($C$20:$C$77,"(NC / NIR)",AH$20:AH$77)</f>
        <v>417.30195821129746</v>
      </c>
      <c r="AI145" s="53">
        <f t="shared" si="34"/>
        <v>529.60220306078645</v>
      </c>
      <c r="AJ145" s="53">
        <f t="shared" si="34"/>
        <v>633.07543812711435</v>
      </c>
      <c r="AK145" s="53">
        <f t="shared" si="34"/>
        <v>738.48012106894282</v>
      </c>
      <c r="AL145" s="53">
        <f t="shared" si="34"/>
        <v>830.55701238433289</v>
      </c>
      <c r="AM145" s="53">
        <f t="shared" si="34"/>
        <v>960.49276853964022</v>
      </c>
      <c r="AN145" s="53">
        <f t="shared" si="34"/>
        <v>1061.0040746836548</v>
      </c>
      <c r="AO145" s="53">
        <f t="shared" si="34"/>
        <v>1164.4219602171174</v>
      </c>
      <c r="AP145" s="53">
        <f t="shared" si="34"/>
        <v>1333.8533908256416</v>
      </c>
      <c r="AQ145" s="53">
        <f t="shared" si="34"/>
        <v>1489.4872643034992</v>
      </c>
      <c r="AR145" s="53">
        <f t="shared" si="34"/>
        <v>1540.5206118266901</v>
      </c>
      <c r="AS145" s="53">
        <f t="shared" si="34"/>
        <v>1666.2812787270329</v>
      </c>
      <c r="AT145" s="53">
        <f t="shared" si="34"/>
        <v>1919.4344050421473</v>
      </c>
      <c r="AU145" s="53">
        <f t="shared" si="34"/>
        <v>2350.8976246910274</v>
      </c>
      <c r="AV145" s="53">
        <f t="shared" si="34"/>
        <v>2768.50921628165</v>
      </c>
      <c r="AW145" s="53">
        <f t="shared" si="34"/>
        <v>3413.4548352956463</v>
      </c>
      <c r="AX145" s="53">
        <f t="shared" si="34"/>
        <v>3762.9625182212412</v>
      </c>
      <c r="AY145" s="53">
        <f t="shared" si="34"/>
        <v>4350.6753790768726</v>
      </c>
      <c r="AZ145" s="53">
        <f t="shared" si="34"/>
        <v>5054.347564111883</v>
      </c>
      <c r="BA145" s="53">
        <f t="shared" si="34"/>
        <v>5358.6750497622079</v>
      </c>
      <c r="BB145" s="53">
        <f t="shared" si="34"/>
        <v>5550.1083570834162</v>
      </c>
      <c r="BC145" s="53">
        <f t="shared" si="34"/>
        <v>5771.583245054886</v>
      </c>
      <c r="BD145" s="53">
        <f t="shared" si="34"/>
        <v>5978.3111078018701</v>
      </c>
      <c r="BE145" s="53">
        <f t="shared" si="34"/>
        <v>6371.1093210319796</v>
      </c>
      <c r="BF145" s="53">
        <f t="shared" si="34"/>
        <v>6517.7392567383986</v>
      </c>
      <c r="BG145" s="53">
        <f t="shared" si="34"/>
        <v>6815.2711439341174</v>
      </c>
      <c r="BH145" s="53">
        <f t="shared" si="34"/>
        <v>7076.8760000000002</v>
      </c>
      <c r="BI145" s="53">
        <f t="shared" si="34"/>
        <v>7349.3426876018675</v>
      </c>
      <c r="BJ145" s="53">
        <f t="shared" si="34"/>
        <v>7638.5452869243391</v>
      </c>
      <c r="BK145" s="53">
        <f t="shared" si="34"/>
        <v>8013.2638627443484</v>
      </c>
      <c r="BL145" s="53">
        <f t="shared" si="34"/>
        <v>8623.1827387670037</v>
      </c>
      <c r="BM145" s="53">
        <f t="shared" si="34"/>
        <v>9078.7432718570435</v>
      </c>
      <c r="BN145" s="53">
        <f t="shared" si="34"/>
        <v>9413.5107245551153</v>
      </c>
      <c r="BO145" s="53">
        <f t="shared" si="34"/>
        <v>9887.1723686280984</v>
      </c>
      <c r="BP145" s="53">
        <f t="shared" si="34"/>
        <v>10571.130296586944</v>
      </c>
      <c r="BQ145" s="53">
        <f t="shared" si="34"/>
        <v>10918.092802584053</v>
      </c>
      <c r="BR145" s="53">
        <f t="shared" si="34"/>
        <v>11837.738027470541</v>
      </c>
      <c r="BS145" s="53">
        <f t="shared" si="34"/>
        <v>12625.293068477353</v>
      </c>
      <c r="BT145" s="53">
        <f t="shared" si="34"/>
        <v>12750.398709755664</v>
      </c>
      <c r="BU145" s="53">
        <f t="shared" si="34"/>
        <v>13563.564247905644</v>
      </c>
      <c r="BV145" s="53">
        <f t="shared" si="34"/>
        <v>15324.228582706335</v>
      </c>
      <c r="BW145" s="53">
        <f t="shared" si="34"/>
        <v>16981.636911476475</v>
      </c>
      <c r="BX145" s="53">
        <f t="shared" si="34"/>
        <v>17500.702742672416</v>
      </c>
      <c r="BY145" s="53">
        <f t="shared" si="34"/>
        <v>18248.34224555565</v>
      </c>
      <c r="BZ145" s="54">
        <f t="shared" si="34"/>
        <v>19013.688605663512</v>
      </c>
    </row>
    <row r="146" spans="1:78" x14ac:dyDescent="0.35">
      <c r="A146" s="132"/>
      <c r="B146" s="142" t="s">
        <v>279</v>
      </c>
      <c r="C146" s="51"/>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f t="shared" ref="AH146:BZ146" si="35">SUMIF($C$82:$C$127,"(NC / NIR)",AH$82:AH$127)</f>
        <v>467.48603273105391</v>
      </c>
      <c r="AI146" s="53">
        <f t="shared" si="35"/>
        <v>495.26796780150516</v>
      </c>
      <c r="AJ146" s="53">
        <f t="shared" si="35"/>
        <v>606.985320467272</v>
      </c>
      <c r="AK146" s="53">
        <f t="shared" si="35"/>
        <v>729.23746439205502</v>
      </c>
      <c r="AL146" s="53">
        <f t="shared" si="35"/>
        <v>847.64344606434713</v>
      </c>
      <c r="AM146" s="53">
        <f t="shared" si="35"/>
        <v>950.91995854358925</v>
      </c>
      <c r="AN146" s="53">
        <f t="shared" si="35"/>
        <v>1064.0210390881389</v>
      </c>
      <c r="AO146" s="53">
        <f t="shared" si="35"/>
        <v>1227.9621024535047</v>
      </c>
      <c r="AP146" s="53">
        <f t="shared" si="35"/>
        <v>1388.2125828393876</v>
      </c>
      <c r="AQ146" s="53">
        <f t="shared" si="35"/>
        <v>1531.4908494733309</v>
      </c>
      <c r="AR146" s="53">
        <f t="shared" si="35"/>
        <v>1677.6204137181626</v>
      </c>
      <c r="AS146" s="53">
        <f t="shared" si="35"/>
        <v>1878.7309641579686</v>
      </c>
      <c r="AT146" s="53">
        <f t="shared" si="35"/>
        <v>2282.4558873461842</v>
      </c>
      <c r="AU146" s="53">
        <f t="shared" si="35"/>
        <v>2783.8048486019275</v>
      </c>
      <c r="AV146" s="53">
        <f t="shared" si="35"/>
        <v>3455.5470099201711</v>
      </c>
      <c r="AW146" s="53">
        <f t="shared" si="35"/>
        <v>3998.7341388225504</v>
      </c>
      <c r="AX146" s="53">
        <f t="shared" si="35"/>
        <v>4167.0810295290712</v>
      </c>
      <c r="AY146" s="53">
        <f t="shared" si="35"/>
        <v>4692.0555428391863</v>
      </c>
      <c r="AZ146" s="53">
        <f t="shared" si="35"/>
        <v>5182.8761939698834</v>
      </c>
      <c r="BA146" s="53">
        <f t="shared" si="35"/>
        <v>5651.7002000485309</v>
      </c>
      <c r="BB146" s="53">
        <f t="shared" si="35"/>
        <v>5960.5044352492259</v>
      </c>
      <c r="BC146" s="53">
        <f t="shared" si="35"/>
        <v>6816.3263492569085</v>
      </c>
      <c r="BD146" s="53">
        <f t="shared" si="35"/>
        <v>8604.8762380119351</v>
      </c>
      <c r="BE146" s="53">
        <f t="shared" si="35"/>
        <v>8848.6956769115914</v>
      </c>
      <c r="BF146" s="53">
        <f t="shared" si="35"/>
        <v>8094.7829249168126</v>
      </c>
      <c r="BG146" s="53">
        <f t="shared" si="35"/>
        <v>8748.9403258583152</v>
      </c>
      <c r="BH146" s="53">
        <f t="shared" si="35"/>
        <v>9736.5560890000015</v>
      </c>
      <c r="BI146" s="53">
        <f t="shared" si="35"/>
        <v>10897.802839869293</v>
      </c>
      <c r="BJ146" s="53">
        <f t="shared" si="35"/>
        <v>10300.81881401106</v>
      </c>
      <c r="BK146" s="53">
        <f t="shared" si="35"/>
        <v>11080.85700969607</v>
      </c>
      <c r="BL146" s="53">
        <f t="shared" si="35"/>
        <v>12390.015959573504</v>
      </c>
      <c r="BM146" s="53">
        <f t="shared" si="35"/>
        <v>13222.230821373225</v>
      </c>
      <c r="BN146" s="53">
        <f t="shared" si="35"/>
        <v>13617.517962545813</v>
      </c>
      <c r="BO146" s="53">
        <f t="shared" si="35"/>
        <v>13316.654687825969</v>
      </c>
      <c r="BP146" s="53">
        <f t="shared" si="35"/>
        <v>13793.679998658668</v>
      </c>
      <c r="BQ146" s="53">
        <f t="shared" si="35"/>
        <v>13919.406885290162</v>
      </c>
      <c r="BR146" s="53">
        <f t="shared" si="35"/>
        <v>14370.368402133083</v>
      </c>
      <c r="BS146" s="53">
        <f t="shared" si="35"/>
        <v>14339.591597894723</v>
      </c>
      <c r="BT146" s="53">
        <f t="shared" si="35"/>
        <v>14377.825881247159</v>
      </c>
      <c r="BU146" s="53">
        <f t="shared" si="35"/>
        <v>14438.003239019106</v>
      </c>
      <c r="BV146" s="53">
        <f t="shared" si="35"/>
        <v>14550.574209401086</v>
      </c>
      <c r="BW146" s="53">
        <f t="shared" si="35"/>
        <v>14638.137762823606</v>
      </c>
      <c r="BX146" s="53">
        <f t="shared" si="35"/>
        <v>14587.797844851175</v>
      </c>
      <c r="BY146" s="53">
        <f t="shared" si="35"/>
        <v>15008.38425769642</v>
      </c>
      <c r="BZ146" s="54">
        <f t="shared" si="35"/>
        <v>15483.68633421672</v>
      </c>
    </row>
    <row r="147" spans="1:78" ht="33.75" customHeight="1" x14ac:dyDescent="0.35">
      <c r="A147" s="132"/>
      <c r="B147" s="57" t="s">
        <v>217</v>
      </c>
      <c r="C147" s="51"/>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X147" s="53"/>
      <c r="BY147" s="53"/>
      <c r="BZ147" s="54"/>
    </row>
    <row r="148" spans="1:78" x14ac:dyDescent="0.35">
      <c r="A148" s="132"/>
      <c r="B148" s="51" t="s">
        <v>218</v>
      </c>
      <c r="C148" s="51"/>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X148" s="51"/>
      <c r="BZ148" s="82"/>
    </row>
    <row r="149" spans="1:78" x14ac:dyDescent="0.35">
      <c r="A149" s="132"/>
      <c r="B149" s="51" t="s">
        <v>219</v>
      </c>
      <c r="C149" s="51"/>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X149" s="51"/>
      <c r="BZ149" s="82"/>
    </row>
    <row r="150" spans="1:78" ht="29.25" customHeight="1" thickBot="1" x14ac:dyDescent="0.4">
      <c r="A150" s="178"/>
      <c r="B150" s="71" t="s">
        <v>220</v>
      </c>
      <c r="C150" s="98"/>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98"/>
      <c r="BY150" s="98"/>
      <c r="BZ150" s="107"/>
    </row>
  </sheetData>
  <conditionalFormatting sqref="D139:AG142">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Notes</vt:lpstr>
      <vt:lpstr>UK welfare</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Non-DWP welfare</vt:lpstr>
      <vt:lpstr>Bereavement benefits</vt:lpstr>
      <vt:lpstr>Carers Allowance</vt:lpstr>
      <vt:lpstr>Council Tax Benefit</vt:lpstr>
      <vt:lpstr>Disability benefits</vt:lpstr>
      <vt:lpstr>Housing benefits</vt:lpstr>
      <vt:lpstr>Incapacity benefits</vt:lpstr>
      <vt:lpstr>Income Support</vt:lpstr>
      <vt:lpstr>Industrial injuries benefits</vt:lpstr>
      <vt:lpstr>Maternity benefits</vt:lpstr>
      <vt:lpstr>New Deal &amp; Emp prog allowances</vt:lpstr>
      <vt:lpstr>Pension Credit</vt:lpstr>
      <vt:lpstr>Social Fund</vt:lpstr>
      <vt:lpstr>State Pension</vt:lpstr>
      <vt:lpstr>Unemployment benefits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Spring Statement 2018</dc:title>
  <dc:creator/>
  <cp:lastModifiedBy/>
  <dcterms:created xsi:type="dcterms:W3CDTF">2018-03-19T09:01:19Z</dcterms:created>
  <dcterms:modified xsi:type="dcterms:W3CDTF">2018-03-20T11:32:25Z</dcterms:modified>
</cp:coreProperties>
</file>