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19140" windowHeight="7356"/>
  </bookViews>
  <sheets>
    <sheet name="Terminal Template" sheetId="1" r:id="rId1"/>
  </sheets>
  <definedNames>
    <definedName name="_xlnm.Print_Area" localSheetId="0">'Terminal Template'!$A$1:$S$246</definedName>
  </definedNames>
  <calcPr calcId="145621"/>
</workbook>
</file>

<file path=xl/calcChain.xml><?xml version="1.0" encoding="utf-8"?>
<calcChain xmlns="http://schemas.openxmlformats.org/spreadsheetml/2006/main">
  <c r="C1" i="1" l="1"/>
  <c r="F145" i="1" l="1"/>
  <c r="S202" i="1" l="1"/>
  <c r="S201" i="1"/>
  <c r="S200" i="1"/>
  <c r="S199" i="1"/>
  <c r="S198" i="1"/>
  <c r="S197" i="1"/>
  <c r="S196" i="1"/>
  <c r="S195" i="1"/>
  <c r="S184" i="1"/>
  <c r="S185" i="1"/>
  <c r="S186" i="1"/>
  <c r="S183" i="1"/>
  <c r="Q171" i="1"/>
  <c r="Q172" i="1"/>
  <c r="Q173" i="1"/>
  <c r="Q174" i="1"/>
  <c r="Q175" i="1"/>
  <c r="Q170" i="1"/>
  <c r="S102" i="1"/>
  <c r="S101" i="1"/>
  <c r="S100" i="1"/>
  <c r="S93" i="1"/>
  <c r="S92" i="1"/>
  <c r="S80" i="1"/>
  <c r="S81" i="1"/>
  <c r="S82" i="1"/>
  <c r="S83" i="1"/>
  <c r="S84" i="1"/>
  <c r="S85" i="1"/>
  <c r="S86" i="1"/>
  <c r="S79" i="1"/>
  <c r="S87" i="1" s="1"/>
  <c r="AA203" i="1"/>
  <c r="Z203" i="1"/>
  <c r="Y203" i="1"/>
  <c r="X203" i="1"/>
  <c r="AB203" i="1" s="1"/>
  <c r="R203" i="1"/>
  <c r="Q203" i="1"/>
  <c r="P203" i="1"/>
  <c r="O203" i="1"/>
  <c r="N203" i="1"/>
  <c r="L203" i="1"/>
  <c r="K203" i="1"/>
  <c r="I203" i="1"/>
  <c r="H203" i="1"/>
  <c r="AA202" i="1"/>
  <c r="Z202" i="1"/>
  <c r="Y202" i="1"/>
  <c r="X202" i="1"/>
  <c r="AB202" i="1" s="1"/>
  <c r="M202" i="1"/>
  <c r="J202" i="1"/>
  <c r="M201" i="1"/>
  <c r="J201" i="1"/>
  <c r="M200" i="1"/>
  <c r="J200" i="1"/>
  <c r="M199" i="1"/>
  <c r="J199" i="1"/>
  <c r="M198" i="1"/>
  <c r="J198" i="1"/>
  <c r="AA197" i="1"/>
  <c r="Z197" i="1"/>
  <c r="Y197" i="1"/>
  <c r="X197" i="1"/>
  <c r="AB197" i="1" s="1"/>
  <c r="M197" i="1"/>
  <c r="J197" i="1"/>
  <c r="AA196" i="1"/>
  <c r="Z196" i="1"/>
  <c r="Y196" i="1"/>
  <c r="X196" i="1"/>
  <c r="AB196" i="1" s="1"/>
  <c r="M196" i="1"/>
  <c r="J196" i="1"/>
  <c r="M195" i="1"/>
  <c r="J195" i="1"/>
  <c r="L187" i="1"/>
  <c r="I187" i="1"/>
  <c r="M186" i="1"/>
  <c r="J186" i="1"/>
  <c r="M185" i="1"/>
  <c r="J185" i="1"/>
  <c r="M184" i="1"/>
  <c r="J184" i="1"/>
  <c r="M183" i="1"/>
  <c r="J183" i="1"/>
  <c r="J176" i="1"/>
  <c r="I176" i="1"/>
  <c r="G176" i="1"/>
  <c r="K175" i="1"/>
  <c r="H175" i="1"/>
  <c r="K174" i="1"/>
  <c r="H174" i="1"/>
  <c r="K173" i="1"/>
  <c r="H173" i="1"/>
  <c r="K172" i="1"/>
  <c r="H172" i="1"/>
  <c r="K171" i="1"/>
  <c r="H171" i="1"/>
  <c r="K170" i="1"/>
  <c r="H170" i="1"/>
  <c r="N152" i="1"/>
  <c r="H152" i="1"/>
  <c r="K152" i="1"/>
  <c r="L152" i="1" s="1"/>
  <c r="M152" i="1" s="1"/>
  <c r="L145" i="1"/>
  <c r="L147" i="1"/>
  <c r="J147" i="1"/>
  <c r="H147" i="1"/>
  <c r="H145" i="1"/>
  <c r="D118" i="1"/>
  <c r="E155" i="1"/>
  <c r="E153" i="1"/>
  <c r="E154" i="1"/>
  <c r="E152" i="1"/>
  <c r="K153" i="1"/>
  <c r="L153" i="1" s="1"/>
  <c r="M153" i="1" s="1"/>
  <c r="K154" i="1"/>
  <c r="L154" i="1" s="1"/>
  <c r="M154" i="1" s="1"/>
  <c r="K155" i="1"/>
  <c r="L155" i="1" s="1"/>
  <c r="M155" i="1" s="1"/>
  <c r="K156" i="1"/>
  <c r="L156" i="1" s="1"/>
  <c r="M156" i="1" s="1"/>
  <c r="K157" i="1"/>
  <c r="L157" i="1" s="1"/>
  <c r="M157" i="1" s="1"/>
  <c r="K158" i="1"/>
  <c r="L158" i="1" s="1"/>
  <c r="M158" i="1" s="1"/>
  <c r="K159" i="1"/>
  <c r="L159" i="1" s="1"/>
  <c r="M159" i="1" s="1"/>
  <c r="C148" i="1"/>
  <c r="K176" i="1" l="1"/>
  <c r="J187" i="1"/>
  <c r="H176" i="1"/>
  <c r="M203" i="1"/>
  <c r="M187" i="1"/>
  <c r="J203" i="1"/>
  <c r="S203" i="1"/>
  <c r="K147" i="1"/>
  <c r="K160" i="1"/>
  <c r="L160" i="1" s="1"/>
  <c r="M160" i="1" s="1"/>
  <c r="N153" i="1"/>
  <c r="O153" i="1" s="1"/>
  <c r="P153" i="1" s="1"/>
  <c r="H153" i="1"/>
  <c r="I153" i="1" s="1"/>
  <c r="J153" i="1" s="1"/>
  <c r="N155" i="1"/>
  <c r="O155" i="1" s="1"/>
  <c r="P155" i="1" s="1"/>
  <c r="H155" i="1"/>
  <c r="I155" i="1" s="1"/>
  <c r="J155" i="1" s="1"/>
  <c r="L103" i="1" l="1"/>
  <c r="K103" i="1"/>
  <c r="I103" i="1"/>
  <c r="M102" i="1"/>
  <c r="M101" i="1"/>
  <c r="M100" i="1"/>
  <c r="J102" i="1"/>
  <c r="J101" i="1"/>
  <c r="J100" i="1"/>
  <c r="M93" i="1"/>
  <c r="M92" i="1"/>
  <c r="J93" i="1"/>
  <c r="J92" i="1"/>
  <c r="L87" i="1"/>
  <c r="I87" i="1"/>
  <c r="M86" i="1"/>
  <c r="M85" i="1"/>
  <c r="M84" i="1"/>
  <c r="M83" i="1"/>
  <c r="M82" i="1"/>
  <c r="M81" i="1"/>
  <c r="M80" i="1"/>
  <c r="M79" i="1"/>
  <c r="J80" i="1"/>
  <c r="J81" i="1"/>
  <c r="J82" i="1"/>
  <c r="J83" i="1"/>
  <c r="J84" i="1"/>
  <c r="J85" i="1"/>
  <c r="J86" i="1"/>
  <c r="J79" i="1"/>
  <c r="E138" i="1"/>
  <c r="C138" i="1"/>
  <c r="M103" i="1" l="1"/>
  <c r="J103" i="1"/>
  <c r="J87" i="1"/>
  <c r="M87" i="1"/>
  <c r="O49" i="1" l="1"/>
  <c r="P49" i="1" s="1"/>
  <c r="I49" i="1"/>
  <c r="E49" i="1"/>
  <c r="O51" i="1"/>
  <c r="O50" i="1"/>
  <c r="O48" i="1"/>
  <c r="P48" i="1" s="1"/>
  <c r="I50" i="1"/>
  <c r="I51" i="1"/>
  <c r="I48" i="1"/>
  <c r="E50" i="1"/>
  <c r="E51" i="1"/>
  <c r="E48" i="1"/>
  <c r="E148" i="1" l="1"/>
  <c r="F148" i="1" s="1"/>
  <c r="F147" i="1"/>
  <c r="I147" i="1" s="1"/>
  <c r="F146" i="1"/>
  <c r="N154" i="1"/>
  <c r="O154" i="1" s="1"/>
  <c r="P154" i="1" s="1"/>
  <c r="N156" i="1"/>
  <c r="O156" i="1" s="1"/>
  <c r="P156" i="1" s="1"/>
  <c r="N157" i="1"/>
  <c r="O157" i="1" s="1"/>
  <c r="P157" i="1" s="1"/>
  <c r="N158" i="1"/>
  <c r="O158" i="1" s="1"/>
  <c r="P158" i="1" s="1"/>
  <c r="N159" i="1"/>
  <c r="O159" i="1" s="1"/>
  <c r="P159" i="1" s="1"/>
  <c r="O152" i="1"/>
  <c r="P152" i="1" s="1"/>
  <c r="H159" i="1"/>
  <c r="H158" i="1"/>
  <c r="H157" i="1"/>
  <c r="H156" i="1"/>
  <c r="H154" i="1"/>
  <c r="M145" i="1" l="1"/>
  <c r="I145" i="1"/>
  <c r="M147" i="1"/>
  <c r="H160" i="1"/>
  <c r="N160" i="1"/>
  <c r="O160" i="1" s="1"/>
  <c r="P160" i="1" s="1"/>
  <c r="I154" i="1" l="1"/>
  <c r="J154" i="1" s="1"/>
  <c r="I156" i="1"/>
  <c r="J156" i="1" s="1"/>
  <c r="I159" i="1"/>
  <c r="J159" i="1" s="1"/>
  <c r="P50" i="1"/>
  <c r="D138" i="1"/>
  <c r="F138" i="1"/>
  <c r="G138" i="1"/>
  <c r="H138" i="1"/>
  <c r="J146" i="1" s="1"/>
  <c r="I138" i="1"/>
  <c r="B138" i="1"/>
  <c r="I158" i="1"/>
  <c r="J158" i="1" s="1"/>
  <c r="I152" i="1"/>
  <c r="J152" i="1" s="1"/>
  <c r="I157" i="1"/>
  <c r="J157" i="1" s="1"/>
  <c r="H146" i="1" l="1"/>
  <c r="I146" i="1" s="1"/>
  <c r="L146" i="1"/>
  <c r="M146" i="1" s="1"/>
  <c r="I160" i="1"/>
  <c r="J160" i="1" s="1"/>
  <c r="K146" i="1" l="1"/>
  <c r="D148" i="1"/>
  <c r="B148" i="1"/>
  <c r="L176" i="1" l="1"/>
  <c r="M176" i="1"/>
  <c r="N176" i="1"/>
  <c r="O176" i="1"/>
  <c r="P176" i="1"/>
  <c r="F176" i="1"/>
  <c r="R187" i="1"/>
  <c r="Q187" i="1"/>
  <c r="P187" i="1"/>
  <c r="O187" i="1"/>
  <c r="N187" i="1"/>
  <c r="K187" i="1"/>
  <c r="H187" i="1"/>
  <c r="AJ183" i="1"/>
  <c r="AI183" i="1"/>
  <c r="AH183" i="1"/>
  <c r="AG183" i="1"/>
  <c r="AK183" i="1" s="1"/>
  <c r="AJ182" i="1"/>
  <c r="AI182" i="1"/>
  <c r="AH182" i="1"/>
  <c r="AG182" i="1"/>
  <c r="AK182" i="1" s="1"/>
  <c r="Q176" i="1" l="1"/>
  <c r="S187" i="1"/>
  <c r="R103" i="1"/>
  <c r="R87" i="1"/>
  <c r="R94" i="1"/>
  <c r="Q103" i="1"/>
  <c r="P103" i="1"/>
  <c r="O103" i="1"/>
  <c r="N103" i="1"/>
  <c r="H103" i="1"/>
  <c r="K94" i="1"/>
  <c r="N94" i="1"/>
  <c r="O94" i="1"/>
  <c r="P94" i="1"/>
  <c r="Q94" i="1"/>
  <c r="H94" i="1"/>
  <c r="K87" i="1"/>
  <c r="N87" i="1"/>
  <c r="O87" i="1"/>
  <c r="P87" i="1"/>
  <c r="Q87" i="1"/>
  <c r="H87" i="1"/>
  <c r="S103" i="1" l="1"/>
  <c r="S94" i="1"/>
  <c r="AJ92" i="1" l="1"/>
  <c r="AI92" i="1"/>
  <c r="AH92" i="1"/>
  <c r="AG92" i="1"/>
  <c r="AJ91" i="1"/>
  <c r="AI91" i="1"/>
  <c r="AH91" i="1"/>
  <c r="AG91" i="1"/>
  <c r="AK91" i="1" s="1"/>
  <c r="AK92" i="1" l="1"/>
  <c r="D117" i="1"/>
  <c r="J145" i="1" s="1"/>
  <c r="K145" i="1" s="1"/>
  <c r="P51" i="1" l="1"/>
  <c r="X86" i="1" l="1"/>
  <c r="Y80" i="1"/>
  <c r="X80" i="1"/>
  <c r="AA86" i="1"/>
  <c r="AA80" i="1"/>
  <c r="AA87" i="1"/>
  <c r="AA81" i="1"/>
  <c r="Z80" i="1"/>
  <c r="Y86" i="1"/>
  <c r="Z87" i="1"/>
  <c r="Z86" i="1"/>
  <c r="AB86" i="1" l="1"/>
  <c r="Z81" i="1"/>
  <c r="AB80" i="1"/>
  <c r="X81" i="1" l="1"/>
  <c r="X87" i="1"/>
  <c r="Y87" i="1" l="1"/>
  <c r="Y81" i="1"/>
  <c r="AB81" i="1" s="1"/>
  <c r="AB87" i="1"/>
</calcChain>
</file>

<file path=xl/comments1.xml><?xml version="1.0" encoding="utf-8"?>
<comments xmlns="http://schemas.openxmlformats.org/spreadsheetml/2006/main">
  <authors>
    <author>Williams Mark (Analysis)</author>
    <author>Williams Mark (International Energy EU &amp; Resilience)</author>
  </authors>
  <commentList>
    <comment ref="G78" authorId="0">
      <text>
        <r>
          <rPr>
            <b/>
            <sz val="9"/>
            <color indexed="81"/>
            <rFont val="Tahoma"/>
            <family val="2"/>
          </rPr>
          <t>Williams Mark (Analysis):</t>
        </r>
        <r>
          <rPr>
            <sz val="9"/>
            <color indexed="81"/>
            <rFont val="Tahoma"/>
            <family val="2"/>
          </rPr>
          <t xml:space="preserve">
Based on the maximum possible jetty occupancy rate, average discharge time of ships and any tidal constraints. 
Assumes there is the tank ullage available to receive all ships as onward supply is at maximum due to increased demand</t>
        </r>
      </text>
    </comment>
    <comment ref="D99" authorId="0">
      <text>
        <r>
          <rPr>
            <b/>
            <sz val="9"/>
            <color indexed="81"/>
            <rFont val="Tahoma"/>
            <family val="2"/>
          </rPr>
          <t>Williams Mark (Analysis):</t>
        </r>
        <r>
          <rPr>
            <sz val="9"/>
            <color indexed="81"/>
            <rFont val="Tahoma"/>
            <family val="2"/>
          </rPr>
          <t xml:space="preserve">
i.e for an average batch size you are scheduled to recieve, on average how long does it take from the point of leaving the refinery / terminal to full recipt at the terminal?  </t>
        </r>
      </text>
    </comment>
    <comment ref="G99" authorId="0">
      <text>
        <r>
          <rPr>
            <b/>
            <sz val="9"/>
            <color indexed="81"/>
            <rFont val="Tahoma"/>
            <family val="2"/>
          </rPr>
          <t>Williams Mark (Analysis):</t>
        </r>
        <r>
          <rPr>
            <sz val="9"/>
            <color indexed="81"/>
            <rFont val="Tahoma"/>
            <family val="2"/>
          </rPr>
          <t xml:space="preserve">
based on average product mix, average product availability at ingress and increased demand </t>
        </r>
      </text>
    </comment>
    <comment ref="J122" authorId="0">
      <text>
        <r>
          <rPr>
            <b/>
            <sz val="9"/>
            <color indexed="81"/>
            <rFont val="Tahoma"/>
            <family val="2"/>
          </rPr>
          <t>Williams Mark (Analysis):</t>
        </r>
        <r>
          <rPr>
            <sz val="9"/>
            <color indexed="81"/>
            <rFont val="Tahoma"/>
            <family val="2"/>
          </rPr>
          <t xml:space="preserve">
Retail = both Petrol and Diesel</t>
        </r>
      </text>
    </comment>
    <comment ref="B144" authorId="0">
      <text>
        <r>
          <rPr>
            <b/>
            <sz val="9"/>
            <color indexed="81"/>
            <rFont val="Tahoma"/>
            <family val="2"/>
          </rPr>
          <t>Williams Mark (Analysis):</t>
        </r>
        <r>
          <rPr>
            <sz val="9"/>
            <color indexed="81"/>
            <rFont val="Tahoma"/>
            <family val="2"/>
          </rPr>
          <t xml:space="preserve">
Total Truckloads should match volumes supplied</t>
        </r>
      </text>
    </comment>
    <comment ref="D144" authorId="1">
      <text>
        <r>
          <rPr>
            <b/>
            <sz val="9"/>
            <color indexed="81"/>
            <rFont val="Tahoma"/>
            <family val="2"/>
          </rPr>
          <t>Williams Mark (International Energy EU &amp; Resilience):</t>
        </r>
        <r>
          <rPr>
            <sz val="9"/>
            <color indexed="81"/>
            <rFont val="Tahoma"/>
            <family val="2"/>
          </rPr>
          <t xml:space="preserve">
This is the max number of truckloads on paper that could be loaded based on the number of racks and if the terminal was operating at 100% capacity for 20+ hrs per day</t>
        </r>
      </text>
    </comment>
    <comment ref="I144" authorId="0">
      <text>
        <r>
          <rPr>
            <b/>
            <sz val="9"/>
            <color indexed="81"/>
            <rFont val="Tahoma"/>
            <family val="2"/>
          </rPr>
          <t>Williams Mark (Analysis):</t>
        </r>
        <r>
          <rPr>
            <sz val="9"/>
            <color indexed="81"/>
            <rFont val="Tahoma"/>
            <family val="2"/>
          </rPr>
          <t xml:space="preserve">
Should not exceed 24hrs</t>
        </r>
      </text>
    </comment>
    <comment ref="K144" authorId="0">
      <text>
        <r>
          <rPr>
            <b/>
            <sz val="9"/>
            <color indexed="81"/>
            <rFont val="Tahoma"/>
            <family val="2"/>
          </rPr>
          <t>Williams Mark (Analysis):</t>
        </r>
        <r>
          <rPr>
            <sz val="9"/>
            <color indexed="81"/>
            <rFont val="Tahoma"/>
            <family val="2"/>
          </rPr>
          <t xml:space="preserve">
Should not exceed 24hrs</t>
        </r>
      </text>
    </comment>
    <comment ref="M144" authorId="0">
      <text>
        <r>
          <rPr>
            <b/>
            <sz val="9"/>
            <color indexed="81"/>
            <rFont val="Tahoma"/>
            <family val="2"/>
          </rPr>
          <t>Williams Mark (Analysis):</t>
        </r>
        <r>
          <rPr>
            <sz val="9"/>
            <color indexed="81"/>
            <rFont val="Tahoma"/>
            <family val="2"/>
          </rPr>
          <t xml:space="preserve">
Should not exceed 24hrs</t>
        </r>
      </text>
    </comment>
    <comment ref="P160" authorId="0">
      <text>
        <r>
          <rPr>
            <b/>
            <sz val="9"/>
            <color indexed="81"/>
            <rFont val="Tahoma"/>
            <family val="2"/>
          </rPr>
          <t>Williams Mark (Analysis):</t>
        </r>
        <r>
          <rPr>
            <sz val="9"/>
            <color indexed="81"/>
            <rFont val="Tahoma"/>
            <family val="2"/>
          </rPr>
          <t xml:space="preserve">
This should not exceed the terminals maximum inward supply volume </t>
        </r>
      </text>
    </comment>
    <comment ref="C169" authorId="0">
      <text>
        <r>
          <rPr>
            <b/>
            <sz val="9"/>
            <color indexed="81"/>
            <rFont val="Tahoma"/>
            <family val="2"/>
          </rPr>
          <t>Williams Mark (Analysis):</t>
        </r>
        <r>
          <rPr>
            <sz val="9"/>
            <color indexed="81"/>
            <rFont val="Tahoma"/>
            <family val="2"/>
          </rPr>
          <t xml:space="preserve">
i.e for an average batch size you are scheduled to deliver, on average how long does it take from the point of leaving the  terminal to full recipt at the principle delivery location? </t>
        </r>
      </text>
    </comment>
    <comment ref="E169" authorId="0">
      <text>
        <r>
          <rPr>
            <b/>
            <sz val="9"/>
            <color indexed="81"/>
            <rFont val="Tahoma"/>
            <family val="2"/>
          </rPr>
          <t>Williams Mark (Analysis):</t>
        </r>
        <r>
          <rPr>
            <sz val="9"/>
            <color indexed="81"/>
            <rFont val="Tahoma"/>
            <family val="2"/>
          </rPr>
          <t xml:space="preserve">
based on average product mix, average product availability at ingress and increased demand </t>
        </r>
      </text>
    </comment>
    <comment ref="G194" authorId="0">
      <text>
        <r>
          <rPr>
            <b/>
            <sz val="9"/>
            <color indexed="81"/>
            <rFont val="Tahoma"/>
            <family val="2"/>
          </rPr>
          <t>Williams Mark (Analysis):</t>
        </r>
        <r>
          <rPr>
            <sz val="9"/>
            <color indexed="81"/>
            <rFont val="Tahoma"/>
            <family val="2"/>
          </rPr>
          <t xml:space="preserve">
Based on the maximum possible jetty occupancy rate, average load time of ships and any tidal constraints. </t>
        </r>
      </text>
    </comment>
  </commentList>
</comments>
</file>

<file path=xl/sharedStrings.xml><?xml version="1.0" encoding="utf-8"?>
<sst xmlns="http://schemas.openxmlformats.org/spreadsheetml/2006/main" count="360" uniqueCount="209">
  <si>
    <t>Date Updated</t>
  </si>
  <si>
    <t xml:space="preserve">Terminal Name </t>
  </si>
  <si>
    <t xml:space="preserve">Trade Association </t>
  </si>
  <si>
    <t>Address</t>
  </si>
  <si>
    <t>Post Code</t>
  </si>
  <si>
    <t>X Coord</t>
  </si>
  <si>
    <t>Y Coord</t>
  </si>
  <si>
    <t xml:space="preserve">First point of contact </t>
  </si>
  <si>
    <t xml:space="preserve">Contact Name </t>
  </si>
  <si>
    <t xml:space="preserve">Contact's Role </t>
  </si>
  <si>
    <t>Phone (office)</t>
  </si>
  <si>
    <t xml:space="preserve">Phone (mobile) </t>
  </si>
  <si>
    <t>Email address</t>
  </si>
  <si>
    <t xml:space="preserve">Second point of contact </t>
  </si>
  <si>
    <t>Hours Operation</t>
  </si>
  <si>
    <t>Mon-Fri :</t>
  </si>
  <si>
    <t>Sat :</t>
  </si>
  <si>
    <t>Sun :</t>
  </si>
  <si>
    <t>Terminal Infrastructure Summary</t>
  </si>
  <si>
    <t xml:space="preserve">Terminal Fuel Supply Feed </t>
  </si>
  <si>
    <t>Primary Feed</t>
  </si>
  <si>
    <t>Secondary Feed</t>
  </si>
  <si>
    <t>Tertiary Feed</t>
  </si>
  <si>
    <t>Other Feeds</t>
  </si>
  <si>
    <t>Ethanol Supply</t>
  </si>
  <si>
    <t>Number of Shipments required based on Average ship size - BAU and to Uplift to Max</t>
  </si>
  <si>
    <t>Petrol</t>
  </si>
  <si>
    <t>Diesel</t>
  </si>
  <si>
    <t xml:space="preserve">Jet </t>
  </si>
  <si>
    <t>Other</t>
  </si>
  <si>
    <t>Total</t>
  </si>
  <si>
    <t>BAU</t>
  </si>
  <si>
    <t>Max</t>
  </si>
  <si>
    <t>Number of Shipments required based on Max ship size - BAU and to Uplift to Max</t>
  </si>
  <si>
    <t>Average number of shipments per month</t>
  </si>
  <si>
    <t>Average rail deliveries per month</t>
  </si>
  <si>
    <t>Maximum number of possible rail deliveries per month</t>
  </si>
  <si>
    <t>Maximum possible tonnes delivered per month</t>
  </si>
  <si>
    <t>Please detail what the major supply restraints into the terminal are (i.e Pipeline operating at capacity, jetty fully utilised, lack of available tank capacity)</t>
  </si>
  <si>
    <t>Terminal Storage Capacities</t>
  </si>
  <si>
    <t xml:space="preserve">Diesel </t>
  </si>
  <si>
    <t>Aviation Fuel</t>
  </si>
  <si>
    <t>Gas Oil/Red Diesel</t>
  </si>
  <si>
    <t>Retail Racks</t>
  </si>
  <si>
    <t xml:space="preserve">Product Onward Distribution  </t>
  </si>
  <si>
    <t>Tonnes/month</t>
  </si>
  <si>
    <t>Tonnes/day</t>
  </si>
  <si>
    <t>Tonnes/yr</t>
  </si>
  <si>
    <t xml:space="preserve">Peak time of day for truck loading </t>
  </si>
  <si>
    <t>MAX Tonnes/month</t>
  </si>
  <si>
    <t>MAX Tonnes/day</t>
  </si>
  <si>
    <t>MAX Tonnes/yr</t>
  </si>
  <si>
    <t>Do you have access to any spare rolling stock?</t>
  </si>
  <si>
    <t>Please detail what the major restraints are on increasing throughput through the terminal (i.e road racks fully utilised, need new VRU's to uplift volumes, supply constrained)</t>
  </si>
  <si>
    <t>End of Survey- Thank you</t>
  </si>
  <si>
    <t>Type of Rack (Retail / Commercial)</t>
  </si>
  <si>
    <t>Loading Bay</t>
  </si>
  <si>
    <t>Fuel Oil</t>
  </si>
  <si>
    <t>Average Discharge time (hrs)</t>
  </si>
  <si>
    <t>Heating Oil / Kerosene</t>
  </si>
  <si>
    <t>Other Products</t>
  </si>
  <si>
    <t>Pipeline(s) Supplied</t>
  </si>
  <si>
    <t>Crude Oil</t>
  </si>
  <si>
    <t>Total Finished Product</t>
  </si>
  <si>
    <t>Total Products</t>
  </si>
  <si>
    <t>Number of Onsite Truck Parking Spaces</t>
  </si>
  <si>
    <t>Rail Receipt Capability</t>
  </si>
  <si>
    <t>Pipeline Receipt Capability</t>
  </si>
  <si>
    <t>Average Size of Batch</t>
  </si>
  <si>
    <t>Average days in pipeline schedule cycle</t>
  </si>
  <si>
    <t>Pipeline feed source (i.e which terminal / refinery)</t>
  </si>
  <si>
    <t>Scheduled Maintainance Work</t>
  </si>
  <si>
    <t>Month</t>
  </si>
  <si>
    <t>January</t>
  </si>
  <si>
    <t>February</t>
  </si>
  <si>
    <t>March</t>
  </si>
  <si>
    <t>April</t>
  </si>
  <si>
    <t>May</t>
  </si>
  <si>
    <t>June</t>
  </si>
  <si>
    <t>July</t>
  </si>
  <si>
    <t>August</t>
  </si>
  <si>
    <t>September</t>
  </si>
  <si>
    <t>October</t>
  </si>
  <si>
    <t>November</t>
  </si>
  <si>
    <t>December</t>
  </si>
  <si>
    <t>Estimated Duration</t>
  </si>
  <si>
    <t>Impact on terminal capability</t>
  </si>
  <si>
    <t>Please detail nature of work</t>
  </si>
  <si>
    <t>Please detail any know maintanance work that is scheduled for the year ahead, the nature of the work, duration, what products it could impact on and the impact on the terminals BAU and uplift supply capability</t>
  </si>
  <si>
    <t>We are only interested in works that will either result in the terminal not being able to either deliver business as usual volumes or which will materially reduce the uplift capability of the terminal in the event of a disruption</t>
  </si>
  <si>
    <t>Number of Rail car unloading points</t>
  </si>
  <si>
    <t>Main Rail Operator</t>
  </si>
  <si>
    <t>Road Trucks Onward Supply Capability</t>
  </si>
  <si>
    <t>Commercial Racks</t>
  </si>
  <si>
    <t>Please insert additional rows if required</t>
  </si>
  <si>
    <t>Pipeline Name</t>
  </si>
  <si>
    <t>For example - tanks or road racks out for service, control system upgrades, power or any site works that could result in a capacity reduction</t>
  </si>
  <si>
    <t>Average time taken to receive a full batch (hrs)</t>
  </si>
  <si>
    <t>Estimated Pipeline Spare Capacity Per Month (tonnes)</t>
  </si>
  <si>
    <t>Principle Terminal / Airports Directly Delivered To</t>
  </si>
  <si>
    <t>Number of Terminal Rail Car Loading Points</t>
  </si>
  <si>
    <t>Average Rail Deliveries Per Month</t>
  </si>
  <si>
    <t>Maximum Number Of Possible Rail Deliveries Per Month</t>
  </si>
  <si>
    <t>Average Number Of Rail Cars Per Delivery (I.e 20 x 100T)</t>
  </si>
  <si>
    <t>Maximum Number Of Rail Cars Per Delivery (I.e 30 x 100T)</t>
  </si>
  <si>
    <t>Average Time Taken To Deliver A Full Batch (Hrs)</t>
  </si>
  <si>
    <t>Maximum Possible Tonnes Delivered Per Month</t>
  </si>
  <si>
    <t>Key Pumping Station Locations</t>
  </si>
  <si>
    <t>Please detail for each road loading bay the products currently available to load (Y/N)</t>
  </si>
  <si>
    <t xml:space="preserve">   Total Retail Deliveries (Petrol &amp; Diesel)</t>
  </si>
  <si>
    <t xml:space="preserve">   Total Aviation Deliveries</t>
  </si>
  <si>
    <t>Theoretical Maximum Volume (tonnes)</t>
  </si>
  <si>
    <t xml:space="preserve">   Total Commercial Fuel Deliveries</t>
  </si>
  <si>
    <t>Conversion Factors (ltrs/tn)</t>
  </si>
  <si>
    <t>No of Trucks that can be loaded per hr</t>
  </si>
  <si>
    <t>Theoretical Maximum Volume Delivered Per Day (millon litres):</t>
  </si>
  <si>
    <t>Trucks loaded per day per rack based on MAX volume</t>
  </si>
  <si>
    <t>Total Operational Hours Required to load MAX Trucks</t>
  </si>
  <si>
    <t>% Road Fuel Split</t>
  </si>
  <si>
    <t>Please Provide any maps, aerial photos or site diagrams</t>
  </si>
  <si>
    <t>Company Name</t>
  </si>
  <si>
    <t>Names of Hauliers Parking On Site and Number of Allocated Parking Spaces For Each Haulier</t>
  </si>
  <si>
    <t>Please Detail Key Supply Roads Required to Access the Terminal</t>
  </si>
  <si>
    <t>What Measures Have Been Taken to Minimise Risk of Flooding? Please Provide Details of Flood Defence Plans and Nature of Event They will Defend Against</t>
  </si>
  <si>
    <t>Please Detail The Terminal Flood Risk (include from what, size and type of flooding)</t>
  </si>
  <si>
    <t>Ethanol</t>
  </si>
  <si>
    <t>Petrol - TOTAL</t>
  </si>
  <si>
    <t>Premium Diesel</t>
  </si>
  <si>
    <t>Petrol UL97 / BOB for UL97</t>
  </si>
  <si>
    <t>Petrol UL95 / BOB for UL95</t>
  </si>
  <si>
    <t>Diesel - TOTAL</t>
  </si>
  <si>
    <t>Other Finished Products (Exc Crude)</t>
  </si>
  <si>
    <t>Storage Capacity (m3) - Maximum Capacity</t>
  </si>
  <si>
    <t>Storage Capacity (m3) - Undrawable Capacity</t>
  </si>
  <si>
    <r>
      <t xml:space="preserve">Average Volume Delivered Per </t>
    </r>
    <r>
      <rPr>
        <b/>
        <u/>
        <sz val="11"/>
        <color theme="1"/>
        <rFont val="Calibri"/>
        <family val="2"/>
        <scheme val="minor"/>
      </rPr>
      <t>Weekday</t>
    </r>
    <r>
      <rPr>
        <b/>
        <sz val="11"/>
        <color theme="1"/>
        <rFont val="Calibri"/>
        <family val="2"/>
        <scheme val="minor"/>
      </rPr>
      <t xml:space="preserve"> (million litres):</t>
    </r>
  </si>
  <si>
    <r>
      <t xml:space="preserve">Average Volume Delivered Per </t>
    </r>
    <r>
      <rPr>
        <b/>
        <u/>
        <sz val="11"/>
        <color theme="1"/>
        <rFont val="Calibri"/>
        <family val="2"/>
        <scheme val="minor"/>
      </rPr>
      <t>Weekend</t>
    </r>
    <r>
      <rPr>
        <b/>
        <sz val="11"/>
        <color theme="1"/>
        <rFont val="Calibri"/>
        <family val="2"/>
        <scheme val="minor"/>
      </rPr>
      <t xml:space="preserve"> (million litres):</t>
    </r>
  </si>
  <si>
    <t>Primary Feed (Truck, Pipe, Ship, Rail)</t>
  </si>
  <si>
    <t>Terminal and Company Source</t>
  </si>
  <si>
    <t>Average parcel size of ships delivering (tonnes)</t>
  </si>
  <si>
    <t>Maximum parcel size of ship deliverable (tonnes)</t>
  </si>
  <si>
    <t>Maximum number of shipments per month into each berth</t>
  </si>
  <si>
    <t>Average number of shipments per month into each berth</t>
  </si>
  <si>
    <t>Feed</t>
  </si>
  <si>
    <t>Source</t>
  </si>
  <si>
    <t>For international imports please detail source as "Int Imports"</t>
  </si>
  <si>
    <t>For the products listed below please indicate storage capacity (m3) and average days stock held (m3). Input "0" for products that do not apply to your terminal</t>
  </si>
  <si>
    <t>Location of Ethanol Blending (i.e at rack, in tank, rail header or at supply source)?</t>
  </si>
  <si>
    <t>Local Port Authority Name</t>
  </si>
  <si>
    <t>Total Number of Operational Jetties</t>
  </si>
  <si>
    <t>Principal Rail Feed Sources (i.e which terminals / refineries)</t>
  </si>
  <si>
    <t>Inbound Product Supply</t>
  </si>
  <si>
    <t>Inbound Supply Restraints and Bottlenecks</t>
  </si>
  <si>
    <t>Outward Supply Restraints and Bottlenecks</t>
  </si>
  <si>
    <t>Petrol UL95</t>
  </si>
  <si>
    <t>Petrol UL97</t>
  </si>
  <si>
    <t>Average number of rail cars per delivery (i.e 20 x 100Tns)</t>
  </si>
  <si>
    <t>Maximum number of rail cars per delivery (i.e 30 x 100Tns)</t>
  </si>
  <si>
    <t>Please detail if there any tanks which are out of service / decommissioned that could be refurbished</t>
  </si>
  <si>
    <t>Number of Operational Storage Tanks</t>
  </si>
  <si>
    <t>Average Stock Volume Held (m3) Based on Business as Usual Volumes</t>
  </si>
  <si>
    <t>Please Detail Individual Tank Sizes (m3)
(i.e 1 x 5,000, 2 x 2,500)</t>
  </si>
  <si>
    <t>Average Monthly Inbound Volumes Delivered (tonnes)</t>
  </si>
  <si>
    <t xml:space="preserve">Does The Terminal Allow Hauliers to Pre-Load Tankers and Park On-Site Fully Loaded (overnight or between shifts) to Reduce Queing at Peak Loading Times? </t>
  </si>
  <si>
    <t>Weekday Business As Usual Volumes (tonnes)</t>
  </si>
  <si>
    <t>Weekend Business As Usual Volumes (tonnes)</t>
  </si>
  <si>
    <t>Theoretical Maximum Truckloads Capable of Lifting Per Day</t>
  </si>
  <si>
    <t>Average Time in Minutes to Load Trucks (mins)</t>
  </si>
  <si>
    <t>Business as Usual Average Truckloads Lifting Per Weekday</t>
  </si>
  <si>
    <t>Business as Usual Average Truckloads Lifting Per Weekend Day</t>
  </si>
  <si>
    <t>Business as Usual Trucks Loaded per Rack per Weekday</t>
  </si>
  <si>
    <t>Business as Usual Total Operational Hours Required to load Average Weekday Trucks</t>
  </si>
  <si>
    <t xml:space="preserve">Total Number of Bottom-Loading Racks </t>
  </si>
  <si>
    <t xml:space="preserve">Total Number of Top-Loading Racks </t>
  </si>
  <si>
    <t>Business as Usual Trucks Loaded per Rack per Weekend Day</t>
  </si>
  <si>
    <t>Business as Usual Total Operational Hours Required to load Average Weekend Day Trucks</t>
  </si>
  <si>
    <t>Business As Usual</t>
  </si>
  <si>
    <t>Theoretical Maximum</t>
  </si>
  <si>
    <t>Principle Terminal / Location Directly Delivered To</t>
  </si>
  <si>
    <t xml:space="preserve">Maximum number of shipments per month </t>
  </si>
  <si>
    <t>Average Load time (hrs)</t>
  </si>
  <si>
    <t>Average Monthly Outbound Volumes Delivered (tonnes)</t>
  </si>
  <si>
    <t>Average Monthly  Outbound Volumes Delivered (tonnes)</t>
  </si>
  <si>
    <t>Ship Onward Supply Capability</t>
  </si>
  <si>
    <t>Rail Onward Supply Capability</t>
  </si>
  <si>
    <t>Pipeline Onward Supply Capability</t>
  </si>
  <si>
    <t>Names of Hauliers/Companies Lifting Commercial Fuels (Heating Oil / Kerosene, Gas Oil &amp; Red Diesel and Fuel Oil only)</t>
  </si>
  <si>
    <t>Names of Hauliers / Companies Lifting Retail Road Fuels and Aviation Fuel only</t>
  </si>
  <si>
    <t>Note: The below tables automatically update and should be used a check on the Business as Usual and MAX rack capabilities - do not manually edit.</t>
  </si>
  <si>
    <t>Please fill in only the relevant sections that are applicable to the terminal</t>
  </si>
  <si>
    <t>Ship Receipt Capability</t>
  </si>
  <si>
    <t>Allocated Berth Name or Number as Specified by the Port Authority</t>
  </si>
  <si>
    <t>What are the fuel feeds into your terminal (Ship, Rail, Pipeline from Terminal, Pipeline From Refinery) and what are the sources (i.e name of the Refinery or terminal, imports)</t>
  </si>
  <si>
    <t>FAME Supply</t>
  </si>
  <si>
    <t>Location of FAME Blending (i.e at rack, in tank, rail header or at supply source)?</t>
  </si>
  <si>
    <t>Terminal Type (inland or coastal)</t>
  </si>
  <si>
    <t>Heating Oil (Kero)</t>
  </si>
  <si>
    <t>Electricty Supply and Back-up Generation Requirements</t>
  </si>
  <si>
    <t>What are the main sources of electricity supply?
Please detail source, location and quantity supplied.</t>
  </si>
  <si>
    <t>In the event of a full National Grid failure, can the site operate normally in island mode?</t>
  </si>
  <si>
    <t>Do you have onsite electricity generation capability?</t>
  </si>
  <si>
    <t>If yes, please detail what and supply capability.</t>
  </si>
  <si>
    <t>What would be the daily fuel requirement to operate back-up generators to maintain fuel supply? (litres)</t>
  </si>
  <si>
    <t>What is the normal electricity demand of the site? (KW/Hrs)</t>
  </si>
  <si>
    <t>If no, please detail contingency plans (if available) and likely timescales site could be non operational for until back up generation is available.</t>
  </si>
  <si>
    <t>What is the minimum electricity requirement to operate all critical systems to maintain fuel supply? (KW/Hrs)</t>
  </si>
  <si>
    <t>If yes, would the switch to island mode happen automatically?</t>
  </si>
  <si>
    <t>If no, how long would the site be offline for before it could resume operations in island mode?</t>
  </si>
  <si>
    <t>In the event of a full National Grid failure, mobile telecommunications would also fail. How would you communicate with employees in such an event? Are you confident that you would be able to maintain site operations with a loss of conventional communications channels?</t>
  </si>
  <si>
    <t>If no back up generation available, how long would it take for the site to resume normal operations once the National Grid came back on-line, given that the site will not have followed normal shut-down procedures?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</si>
</sst>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mmm\-yyyy"/>
    <numFmt numFmtId="165" formatCode="_-[$€-2]* #,##0.00_-;\-[$€-2]* #,##0.00_-;_-[$€-2]* &quot;-&quot;??_-"/>
    <numFmt numFmtId="166" formatCode="0.0"/>
  </numFmts>
  <fonts count="45">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26"/>
      <color rgb="FFFF0000"/>
      <name val="Calibri"/>
      <family val="2"/>
      <scheme val="minor"/>
    </font>
    <font>
      <sz val="10"/>
      <color theme="1"/>
      <name val="Arial"/>
      <family val="2"/>
    </font>
    <font>
      <sz val="11"/>
      <name val="Calibri"/>
      <family val="2"/>
      <scheme val="minor"/>
    </font>
    <font>
      <b/>
      <sz val="14"/>
      <color theme="0"/>
      <name val="Calibri"/>
      <family val="2"/>
      <scheme val="minor"/>
    </font>
    <font>
      <sz val="10"/>
      <name val="Arial"/>
      <family val="2"/>
    </font>
    <font>
      <b/>
      <sz val="11"/>
      <color rgb="FFFF0000"/>
      <name val="Calibri"/>
      <family val="2"/>
      <scheme val="minor"/>
    </font>
    <font>
      <b/>
      <u/>
      <sz val="11"/>
      <color theme="1"/>
      <name val="Calibri"/>
      <family val="2"/>
      <scheme val="minor"/>
    </font>
    <font>
      <b/>
      <sz val="11"/>
      <name val="Calibri"/>
      <family val="2"/>
      <scheme val="minor"/>
    </font>
    <font>
      <b/>
      <sz val="9"/>
      <color indexed="81"/>
      <name val="Tahoma"/>
      <family val="2"/>
    </font>
    <font>
      <sz val="9"/>
      <color indexed="81"/>
      <name val="Tahoma"/>
      <family val="2"/>
    </font>
    <font>
      <sz val="10"/>
      <color indexed="8"/>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sz val="10"/>
      <name val="MS Sans Serif"/>
      <family val="2"/>
    </font>
    <font>
      <sz val="12"/>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sz val="10"/>
      <color theme="10"/>
      <name val="Arial"/>
      <family val="2"/>
    </font>
    <font>
      <u/>
      <sz val="12"/>
      <color indexed="12"/>
      <name val="Arial"/>
      <family val="2"/>
    </font>
    <font>
      <u/>
      <sz val="11"/>
      <color theme="10"/>
      <name val="Calibri"/>
      <family val="2"/>
      <scheme val="minor"/>
    </font>
    <font>
      <u/>
      <sz val="10"/>
      <color indexed="12"/>
      <name val="Arial"/>
      <family val="2"/>
    </font>
    <font>
      <u/>
      <sz val="8"/>
      <color theme="10"/>
      <name val="Arial"/>
      <family val="2"/>
    </font>
    <font>
      <u/>
      <sz val="11"/>
      <color theme="10"/>
      <name val="Calibri"/>
      <family val="2"/>
    </font>
    <font>
      <sz val="12"/>
      <color indexed="62"/>
      <name val="Arial"/>
      <family val="2"/>
    </font>
    <font>
      <sz val="12"/>
      <color indexed="10"/>
      <name val="Arial"/>
      <family val="2"/>
    </font>
    <font>
      <sz val="12"/>
      <color indexed="19"/>
      <name val="Arial"/>
      <family val="2"/>
    </font>
    <font>
      <sz val="8"/>
      <name val="Arial"/>
      <family val="2"/>
    </font>
    <font>
      <b/>
      <sz val="12"/>
      <color indexed="63"/>
      <name val="Arial"/>
      <family val="2"/>
    </font>
    <font>
      <sz val="14"/>
      <name val="Arial MT"/>
    </font>
    <font>
      <b/>
      <sz val="14"/>
      <name val="Arial"/>
      <family val="2"/>
    </font>
    <font>
      <b/>
      <sz val="12"/>
      <color indexed="8"/>
      <name val="Arial"/>
      <family val="2"/>
    </font>
    <font>
      <b/>
      <sz val="11"/>
      <color theme="3"/>
      <name val="Calibri"/>
      <family val="2"/>
      <scheme val="minor"/>
    </font>
    <font>
      <b/>
      <u/>
      <sz val="16"/>
      <color theme="3" tint="-0.249977111117893"/>
      <name val="Calibri"/>
      <family val="2"/>
      <scheme val="minor"/>
    </font>
    <font>
      <b/>
      <i/>
      <sz val="9"/>
      <color theme="3"/>
      <name val="Calibri"/>
      <family val="2"/>
      <scheme val="minor"/>
    </font>
    <font>
      <b/>
      <sz val="16"/>
      <color rgb="FFFF0000"/>
      <name val="Calibri"/>
      <family val="2"/>
      <scheme val="minor"/>
    </font>
  </fonts>
  <fills count="26">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gray125">
        <fgColor indexed="8"/>
      </patternFill>
    </fill>
    <fill>
      <patternFill patternType="solid">
        <fgColor theme="0" tint="-0.14999847407452621"/>
        <bgColor indexed="64"/>
      </patternFill>
    </fill>
    <fill>
      <patternFill patternType="solid">
        <fgColor theme="0"/>
        <bgColor indexed="64"/>
      </patternFill>
    </fill>
    <fill>
      <patternFill patternType="darkUp">
        <bgColor theme="0" tint="-0.14996795556505021"/>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56"/>
      </top>
      <bottom style="double">
        <color indexed="5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s>
  <cellStyleXfs count="105">
    <xf numFmtId="0" fontId="0" fillId="0" borderId="0"/>
    <xf numFmtId="9" fontId="1" fillId="0" borderId="0" applyFont="0" applyFill="0" applyBorder="0" applyAlignment="0" applyProtection="0"/>
    <xf numFmtId="165" fontId="5" fillId="0" borderId="0"/>
    <xf numFmtId="0" fontId="8" fillId="0" borderId="0"/>
    <xf numFmtId="0" fontId="8" fillId="0" borderId="0"/>
    <xf numFmtId="0" fontId="14" fillId="0" borderId="0">
      <alignment vertical="top"/>
    </xf>
    <xf numFmtId="0" fontId="14" fillId="0" borderId="0">
      <alignment vertical="top"/>
    </xf>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8" fillId="20" borderId="10" applyNumberFormat="0" applyAlignment="0" applyProtection="0"/>
    <xf numFmtId="0" fontId="19" fillId="21" borderId="11"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0" fontId="20" fillId="0" borderId="0" applyFont="0" applyFill="0" applyBorder="0" applyAlignment="0" applyProtection="0"/>
    <xf numFmtId="43" fontId="21"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165" fontId="21" fillId="0" borderId="0" applyFont="0" applyFill="0" applyBorder="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165" fontId="27" fillId="0" borderId="0" applyNumberFormat="0" applyFill="0" applyBorder="0" applyAlignment="0" applyProtection="0">
      <alignment vertical="top"/>
      <protection locked="0"/>
    </xf>
    <xf numFmtId="165" fontId="28" fillId="0" borderId="0" applyNumberFormat="0" applyFill="0" applyBorder="0" applyAlignment="0" applyProtection="0">
      <alignment vertical="top"/>
      <protection locked="0"/>
    </xf>
    <xf numFmtId="165" fontId="29" fillId="0" borderId="0" applyNumberFormat="0" applyFill="0" applyBorder="0" applyAlignment="0" applyProtection="0"/>
    <xf numFmtId="0" fontId="30" fillId="0" borderId="0" applyNumberFormat="0" applyFill="0" applyBorder="0" applyAlignment="0" applyProtection="0">
      <alignment vertical="top"/>
      <protection locked="0"/>
    </xf>
    <xf numFmtId="165"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1" borderId="10" applyNumberFormat="0" applyAlignment="0" applyProtection="0"/>
    <xf numFmtId="0" fontId="34" fillId="0" borderId="15" applyNumberFormat="0" applyFill="0" applyAlignment="0" applyProtection="0"/>
    <xf numFmtId="0" fontId="35" fillId="11" borderId="0" applyNumberFormat="0" applyBorder="0" applyAlignment="0" applyProtection="0"/>
    <xf numFmtId="165" fontId="5" fillId="0" borderId="0"/>
    <xf numFmtId="0" fontId="20"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165" fontId="8" fillId="0" borderId="0"/>
    <xf numFmtId="0" fontId="1" fillId="0" borderId="0"/>
    <xf numFmtId="0" fontId="1" fillId="0" borderId="0"/>
    <xf numFmtId="165" fontId="5" fillId="0" borderId="0"/>
    <xf numFmtId="165" fontId="36" fillId="0" borderId="0"/>
    <xf numFmtId="165" fontId="20" fillId="0" borderId="0"/>
    <xf numFmtId="165" fontId="20" fillId="0" borderId="0"/>
    <xf numFmtId="165" fontId="21" fillId="0" borderId="0"/>
    <xf numFmtId="165" fontId="5" fillId="0" borderId="0"/>
    <xf numFmtId="165" fontId="1" fillId="0" borderId="0"/>
    <xf numFmtId="0" fontId="5" fillId="0" borderId="0"/>
    <xf numFmtId="0" fontId="20" fillId="8" borderId="16" applyNumberFormat="0" applyFont="0" applyAlignment="0" applyProtection="0"/>
    <xf numFmtId="0" fontId="37" fillId="20" borderId="17" applyNumberFormat="0" applyAlignment="0" applyProtection="0"/>
    <xf numFmtId="9" fontId="1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8" fillId="0" borderId="0"/>
    <xf numFmtId="0" fontId="8" fillId="0" borderId="0">
      <alignment horizontal="left" vertical="center"/>
    </xf>
    <xf numFmtId="0" fontId="14" fillId="0" borderId="0">
      <alignment vertical="top"/>
    </xf>
    <xf numFmtId="0" fontId="14" fillId="0" borderId="0">
      <alignment vertical="top"/>
    </xf>
    <xf numFmtId="0" fontId="38" fillId="22" borderId="18"/>
    <xf numFmtId="0" fontId="39" fillId="0" borderId="0"/>
    <xf numFmtId="0" fontId="40" fillId="0" borderId="19" applyNumberFormat="0" applyFill="0" applyAlignment="0" applyProtection="0"/>
    <xf numFmtId="0" fontId="34" fillId="0" borderId="0" applyNumberFormat="0" applyFill="0" applyBorder="0" applyAlignment="0" applyProtection="0"/>
    <xf numFmtId="165" fontId="20" fillId="0" borderId="0"/>
  </cellStyleXfs>
  <cellXfs count="165">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2" fillId="0" borderId="0" xfId="0" applyFont="1"/>
    <xf numFmtId="0" fontId="2" fillId="0" borderId="1" xfId="0" applyFont="1" applyBorder="1"/>
    <xf numFmtId="164" fontId="0" fillId="0" borderId="1" xfId="0" applyNumberFormat="1" applyBorder="1" applyAlignment="1">
      <alignment horizontal="left"/>
    </xf>
    <xf numFmtId="0" fontId="0" fillId="0" borderId="1" xfId="0" applyBorder="1" applyAlignment="1">
      <alignment horizontal="left"/>
    </xf>
    <xf numFmtId="0" fontId="6" fillId="0" borderId="1" xfId="2" applyNumberFormat="1" applyFont="1" applyFill="1" applyBorder="1" applyAlignment="1" applyProtection="1">
      <alignment horizontal="left" vertical="center" wrapText="1"/>
      <protection locked="0"/>
    </xf>
    <xf numFmtId="0" fontId="8" fillId="0" borderId="1" xfId="2" applyNumberFormat="1" applyFont="1" applyFill="1" applyBorder="1" applyAlignment="1" applyProtection="1">
      <alignment horizontal="left" vertical="center" wrapText="1"/>
      <protection locked="0"/>
    </xf>
    <xf numFmtId="0" fontId="5" fillId="0" borderId="1" xfId="2" applyNumberFormat="1" applyFill="1" applyBorder="1" applyAlignment="1">
      <alignment horizontal="left" vertical="center" wrapText="1"/>
    </xf>
    <xf numFmtId="0" fontId="2" fillId="0" borderId="0" xfId="0" applyFont="1" applyBorder="1"/>
    <xf numFmtId="0" fontId="0" fillId="0" borderId="0" xfId="0" applyBorder="1"/>
    <xf numFmtId="0" fontId="9" fillId="0" borderId="0" xfId="0" applyFont="1"/>
    <xf numFmtId="0" fontId="0" fillId="2" borderId="0" xfId="0" applyFill="1"/>
    <xf numFmtId="0" fontId="2" fillId="2" borderId="0" xfId="0" applyFont="1" applyFill="1"/>
    <xf numFmtId="0" fontId="0" fillId="0" borderId="1" xfId="0" applyBorder="1"/>
    <xf numFmtId="0" fontId="7" fillId="2" borderId="3" xfId="0" applyFont="1" applyFill="1" applyBorder="1" applyAlignment="1"/>
    <xf numFmtId="0" fontId="6" fillId="0" borderId="1" xfId="0" applyFont="1" applyBorder="1"/>
    <xf numFmtId="0" fontId="10" fillId="0" borderId="0" xfId="0" applyFont="1"/>
    <xf numFmtId="0" fontId="2" fillId="0" borderId="1" xfId="0" applyFont="1" applyBorder="1" applyAlignment="1">
      <alignment horizontal="center"/>
    </xf>
    <xf numFmtId="0" fontId="2" fillId="3" borderId="1" xfId="0" applyFont="1" applyFill="1" applyBorder="1"/>
    <xf numFmtId="1" fontId="0" fillId="3" borderId="1" xfId="0" applyNumberFormat="1" applyFill="1" applyBorder="1" applyAlignment="1">
      <alignment horizontal="center"/>
    </xf>
    <xf numFmtId="0" fontId="0" fillId="3" borderId="1" xfId="0" applyFill="1" applyBorder="1" applyAlignment="1">
      <alignment horizontal="center"/>
    </xf>
    <xf numFmtId="1" fontId="2" fillId="3" borderId="1" xfId="0" applyNumberFormat="1" applyFont="1" applyFill="1" applyBorder="1" applyAlignment="1">
      <alignment horizontal="center"/>
    </xf>
    <xf numFmtId="0" fontId="2" fillId="4" borderId="1" xfId="0" applyFont="1" applyFill="1" applyBorder="1"/>
    <xf numFmtId="1" fontId="0" fillId="4" borderId="1" xfId="0" applyNumberFormat="1" applyFill="1" applyBorder="1" applyAlignment="1">
      <alignment horizontal="center"/>
    </xf>
    <xf numFmtId="1" fontId="2" fillId="4" borderId="1" xfId="0" applyNumberFormat="1" applyFont="1"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0" borderId="4" xfId="0" applyFont="1" applyBorder="1"/>
    <xf numFmtId="3" fontId="0" fillId="0" borderId="0" xfId="0" applyNumberFormat="1"/>
    <xf numFmtId="0" fontId="0" fillId="0" borderId="0" xfId="0" applyBorder="1" applyAlignment="1">
      <alignment horizontal="left"/>
    </xf>
    <xf numFmtId="0" fontId="2" fillId="0" borderId="1" xfId="0" applyFont="1" applyBorder="1" applyAlignment="1">
      <alignment horizontal="left" vertical="top" wrapText="1"/>
    </xf>
    <xf numFmtId="0" fontId="2" fillId="0" borderId="1" xfId="0" applyFont="1" applyBorder="1" applyAlignment="1">
      <alignment wrapText="1"/>
    </xf>
    <xf numFmtId="0" fontId="2" fillId="3" borderId="1" xfId="0" applyFont="1" applyFill="1" applyBorder="1" applyAlignment="1">
      <alignment wrapText="1"/>
    </xf>
    <xf numFmtId="0" fontId="2" fillId="0" borderId="1" xfId="0" applyFont="1" applyBorder="1" applyAlignment="1">
      <alignment vertical="top" wrapText="1"/>
    </xf>
    <xf numFmtId="9" fontId="0" fillId="0" borderId="0" xfId="1" applyFont="1"/>
    <xf numFmtId="0" fontId="2" fillId="0" borderId="0" xfId="0" applyFont="1" applyBorder="1" applyAlignment="1">
      <alignment horizontal="left" vertical="top" wrapText="1"/>
    </xf>
    <xf numFmtId="0" fontId="0" fillId="0" borderId="0" xfId="0" applyBorder="1" applyAlignment="1">
      <alignment horizontal="left" vertical="top"/>
    </xf>
    <xf numFmtId="0" fontId="6" fillId="0" borderId="1" xfId="0" applyFont="1" applyBorder="1" applyAlignment="1">
      <alignment horizontal="center"/>
    </xf>
    <xf numFmtId="0" fontId="0" fillId="0" borderId="0" xfId="0" applyAlignment="1">
      <alignment wrapText="1"/>
    </xf>
    <xf numFmtId="1" fontId="0" fillId="3" borderId="1" xfId="0" applyNumberFormat="1" applyFill="1" applyBorder="1" applyAlignment="1">
      <alignment horizontal="center" wrapText="1"/>
    </xf>
    <xf numFmtId="0" fontId="0" fillId="3" borderId="1" xfId="0" applyFill="1" applyBorder="1" applyAlignment="1">
      <alignment horizontal="center" wrapText="1"/>
    </xf>
    <xf numFmtId="1" fontId="2" fillId="3" borderId="1" xfId="0" applyNumberFormat="1" applyFont="1" applyFill="1" applyBorder="1" applyAlignment="1">
      <alignment horizontal="center" wrapText="1"/>
    </xf>
    <xf numFmtId="0" fontId="0" fillId="0" borderId="1" xfId="0" applyBorder="1" applyAlignment="1">
      <alignment horizontal="center"/>
    </xf>
    <xf numFmtId="3" fontId="0" fillId="0" borderId="1" xfId="0" applyNumberFormat="1" applyBorder="1" applyAlignment="1">
      <alignment horizontal="center"/>
    </xf>
    <xf numFmtId="3" fontId="6" fillId="0" borderId="1" xfId="0" applyNumberFormat="1" applyFont="1" applyBorder="1" applyAlignment="1">
      <alignment horizontal="center"/>
    </xf>
    <xf numFmtId="3" fontId="0" fillId="0" borderId="0" xfId="0" applyNumberFormat="1" applyBorder="1" applyAlignment="1">
      <alignment horizontal="center"/>
    </xf>
    <xf numFmtId="0" fontId="0" fillId="0" borderId="0" xfId="0" applyBorder="1" applyAlignment="1">
      <alignment horizontal="left" vertical="top"/>
    </xf>
    <xf numFmtId="0" fontId="2" fillId="23" borderId="1" xfId="0" applyFont="1" applyFill="1" applyBorder="1" applyAlignment="1">
      <alignment horizontal="center" wrapText="1"/>
    </xf>
    <xf numFmtId="0" fontId="2" fillId="23" borderId="4" xfId="0" applyFont="1" applyFill="1" applyBorder="1" applyAlignment="1">
      <alignment horizontal="center" wrapText="1"/>
    </xf>
    <xf numFmtId="0" fontId="0" fillId="0" borderId="1" xfId="0" applyFont="1" applyBorder="1" applyAlignment="1">
      <alignment horizontal="center"/>
    </xf>
    <xf numFmtId="0" fontId="2" fillId="23" borderId="1" xfId="0" applyFont="1" applyFill="1" applyBorder="1" applyAlignment="1">
      <alignment horizontal="center"/>
    </xf>
    <xf numFmtId="0" fontId="2" fillId="0" borderId="1"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 xfId="0" applyBorder="1" applyAlignment="1">
      <alignment horizontal="left" vertical="top"/>
    </xf>
    <xf numFmtId="0" fontId="11" fillId="23" borderId="1" xfId="0" applyFont="1" applyFill="1" applyBorder="1" applyAlignment="1">
      <alignment horizontal="center"/>
    </xf>
    <xf numFmtId="0" fontId="2" fillId="23" borderId="5" xfId="0" applyFont="1" applyFill="1" applyBorder="1" applyAlignment="1">
      <alignment horizontal="center" wrapText="1"/>
    </xf>
    <xf numFmtId="0" fontId="2" fillId="23" borderId="5" xfId="0" applyFont="1" applyFill="1" applyBorder="1" applyAlignment="1">
      <alignment horizontal="center"/>
    </xf>
    <xf numFmtId="0" fontId="2" fillId="23" borderId="1" xfId="0" applyFont="1" applyFill="1" applyBorder="1" applyAlignment="1">
      <alignment horizontal="center"/>
    </xf>
    <xf numFmtId="0" fontId="6" fillId="0" borderId="0" xfId="0" applyFont="1" applyBorder="1"/>
    <xf numFmtId="0" fontId="0" fillId="0" borderId="1" xfId="0" applyBorder="1" applyAlignment="1">
      <alignment horizontal="center" vertical="center"/>
    </xf>
    <xf numFmtId="0" fontId="41" fillId="0" borderId="0" xfId="0" applyFont="1" applyBorder="1" applyAlignment="1">
      <alignment horizontal="left"/>
    </xf>
    <xf numFmtId="0" fontId="2" fillId="23" borderId="1" xfId="0" applyFont="1" applyFill="1" applyBorder="1" applyAlignment="1">
      <alignment horizontal="left" wrapText="1"/>
    </xf>
    <xf numFmtId="0" fontId="2" fillId="0" borderId="1" xfId="0" applyFont="1" applyBorder="1" applyAlignment="1">
      <alignment horizontal="left" vertical="center" wrapText="1"/>
    </xf>
    <xf numFmtId="0" fontId="2" fillId="23" borderId="1" xfId="0" applyFont="1" applyFill="1" applyBorder="1" applyAlignment="1">
      <alignment horizontal="center"/>
    </xf>
    <xf numFmtId="0" fontId="2" fillId="23" borderId="4" xfId="0" applyFont="1" applyFill="1" applyBorder="1" applyAlignment="1">
      <alignment horizontal="left" wrapText="1"/>
    </xf>
    <xf numFmtId="0" fontId="2" fillId="3" borderId="1" xfId="0" applyFont="1" applyFill="1" applyBorder="1" applyAlignment="1">
      <alignment horizontal="center" wrapText="1"/>
    </xf>
    <xf numFmtId="3" fontId="2" fillId="3" borderId="1" xfId="0" applyNumberFormat="1" applyFont="1" applyFill="1" applyBorder="1" applyAlignment="1">
      <alignment horizontal="center"/>
    </xf>
    <xf numFmtId="0" fontId="2" fillId="0" borderId="4" xfId="0" applyFont="1" applyBorder="1" applyAlignment="1">
      <alignment horizontal="left"/>
    </xf>
    <xf numFmtId="1" fontId="6" fillId="0" borderId="1" xfId="0" applyNumberFormat="1" applyFont="1" applyBorder="1" applyAlignment="1">
      <alignment horizontal="center"/>
    </xf>
    <xf numFmtId="0" fontId="2" fillId="0" borderId="0" xfId="0" applyFont="1" applyBorder="1" applyAlignment="1">
      <alignment horizontal="left"/>
    </xf>
    <xf numFmtId="0" fontId="2" fillId="4" borderId="1" xfId="0" applyFont="1" applyFill="1" applyBorder="1" applyAlignment="1">
      <alignment horizontal="center" wrapText="1"/>
    </xf>
    <xf numFmtId="0" fontId="0" fillId="24" borderId="0" xfId="0" applyNumberFormat="1" applyFill="1" applyBorder="1"/>
    <xf numFmtId="0" fontId="0" fillId="24" borderId="0" xfId="0" applyNumberFormat="1" applyFill="1" applyBorder="1" applyAlignment="1">
      <alignment horizontal="center"/>
    </xf>
    <xf numFmtId="1" fontId="5" fillId="24" borderId="1" xfId="65" applyNumberFormat="1" applyFill="1" applyBorder="1" applyAlignment="1">
      <alignment horizontal="center"/>
    </xf>
    <xf numFmtId="0" fontId="5" fillId="24" borderId="1" xfId="65" applyNumberFormat="1" applyFill="1" applyBorder="1" applyAlignment="1">
      <alignment horizontal="center"/>
    </xf>
    <xf numFmtId="3" fontId="0" fillId="3" borderId="1" xfId="0" applyNumberFormat="1" applyFont="1" applyFill="1" applyBorder="1" applyAlignment="1">
      <alignment horizontal="center"/>
    </xf>
    <xf numFmtId="0" fontId="0" fillId="0" borderId="0" xfId="0" applyFont="1"/>
    <xf numFmtId="0" fontId="2" fillId="0" borderId="1" xfId="0" applyFont="1" applyBorder="1" applyAlignment="1">
      <alignment horizontal="center" wrapText="1"/>
    </xf>
    <xf numFmtId="166" fontId="6" fillId="0" borderId="1" xfId="0" applyNumberFormat="1" applyFont="1" applyBorder="1" applyAlignment="1">
      <alignment horizontal="center"/>
    </xf>
    <xf numFmtId="3" fontId="0" fillId="4" borderId="1" xfId="0" applyNumberFormat="1" applyFont="1" applyFill="1" applyBorder="1" applyAlignment="1">
      <alignment horizontal="center"/>
    </xf>
    <xf numFmtId="3" fontId="2" fillId="4" borderId="1" xfId="0" applyNumberFormat="1" applyFont="1" applyFill="1" applyBorder="1" applyAlignment="1">
      <alignment horizontal="center"/>
    </xf>
    <xf numFmtId="9" fontId="6" fillId="0" borderId="1" xfId="1" applyFont="1" applyBorder="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166" fontId="6" fillId="23" borderId="1" xfId="0" applyNumberFormat="1" applyFont="1" applyFill="1" applyBorder="1" applyAlignment="1">
      <alignment horizontal="center"/>
    </xf>
    <xf numFmtId="1" fontId="11" fillId="23" borderId="1" xfId="0" applyNumberFormat="1" applyFont="1" applyFill="1" applyBorder="1" applyAlignment="1">
      <alignment horizontal="center"/>
    </xf>
    <xf numFmtId="3" fontId="11" fillId="23" borderId="1" xfId="0" applyNumberFormat="1" applyFont="1" applyFill="1" applyBorder="1" applyAlignment="1">
      <alignment horizontal="center"/>
    </xf>
    <xf numFmtId="3" fontId="2" fillId="23" borderId="1" xfId="0" applyNumberFormat="1" applyFont="1" applyFill="1" applyBorder="1" applyAlignment="1">
      <alignment horizontal="center"/>
    </xf>
    <xf numFmtId="0" fontId="7" fillId="2" borderId="0" xfId="0" applyFont="1" applyFill="1" applyBorder="1" applyAlignment="1"/>
    <xf numFmtId="0" fontId="2" fillId="0" borderId="21" xfId="0" applyFont="1" applyBorder="1"/>
    <xf numFmtId="0" fontId="2" fillId="0" borderId="23" xfId="0" applyFont="1" applyBorder="1"/>
    <xf numFmtId="0" fontId="9" fillId="0" borderId="23" xfId="0" applyFont="1" applyBorder="1"/>
    <xf numFmtId="0" fontId="9" fillId="0" borderId="0" xfId="0" applyFont="1" applyBorder="1"/>
    <xf numFmtId="0" fontId="2" fillId="0" borderId="26" xfId="0" applyFont="1" applyBorder="1"/>
    <xf numFmtId="0" fontId="4" fillId="0" borderId="0" xfId="0" applyFont="1" applyBorder="1" applyAlignment="1">
      <alignment horizontal="center"/>
    </xf>
    <xf numFmtId="0" fontId="4" fillId="0" borderId="23" xfId="0" applyFont="1" applyBorder="1" applyAlignment="1">
      <alignment horizontal="center"/>
    </xf>
    <xf numFmtId="0" fontId="0" fillId="0" borderId="5" xfId="0" applyBorder="1" applyAlignment="1">
      <alignment horizontal="left"/>
    </xf>
    <xf numFmtId="3" fontId="11" fillId="25" borderId="1" xfId="0" applyNumberFormat="1" applyFont="1" applyFill="1" applyBorder="1" applyAlignment="1">
      <alignment horizontal="center"/>
    </xf>
    <xf numFmtId="49" fontId="6" fillId="0" borderId="1" xfId="0" applyNumberFormat="1" applyFont="1" applyBorder="1" applyAlignment="1">
      <alignment horizontal="left" vertical="top"/>
    </xf>
    <xf numFmtId="49" fontId="0" fillId="0" borderId="1" xfId="0" applyNumberFormat="1" applyFont="1" applyBorder="1" applyAlignment="1">
      <alignment horizontal="left" vertical="top"/>
    </xf>
    <xf numFmtId="0" fontId="42" fillId="0" borderId="0" xfId="0" applyFont="1"/>
    <xf numFmtId="49" fontId="0" fillId="0" borderId="1" xfId="0" applyNumberFormat="1" applyBorder="1"/>
    <xf numFmtId="49" fontId="0" fillId="0" borderId="1" xfId="0" applyNumberFormat="1" applyBorder="1" applyAlignment="1">
      <alignment horizontal="left"/>
    </xf>
    <xf numFmtId="9" fontId="6" fillId="0" borderId="0" xfId="1" applyFont="1" applyBorder="1" applyAlignment="1">
      <alignment horizontal="center"/>
    </xf>
    <xf numFmtId="0" fontId="43" fillId="0" borderId="0" xfId="0" applyFont="1" applyBorder="1" applyAlignment="1">
      <alignment horizontal="left"/>
    </xf>
    <xf numFmtId="0" fontId="6" fillId="0" borderId="5" xfId="0" applyFont="1" applyBorder="1"/>
    <xf numFmtId="0" fontId="44" fillId="0" borderId="0" xfId="0" applyFont="1"/>
    <xf numFmtId="0" fontId="2" fillId="0" borderId="1" xfId="0" applyFont="1" applyBorder="1" applyAlignment="1">
      <alignment vertical="center" wrapText="1"/>
    </xf>
    <xf numFmtId="49" fontId="2" fillId="0" borderId="1" xfId="0" applyNumberFormat="1" applyFont="1" applyBorder="1" applyAlignment="1">
      <alignment horizontal="left" vertical="center"/>
    </xf>
    <xf numFmtId="49" fontId="6" fillId="0" borderId="1" xfId="0" applyNumberFormat="1" applyFont="1" applyBorder="1" applyAlignment="1">
      <alignment horizontal="left" vertical="center"/>
    </xf>
    <xf numFmtId="3" fontId="11" fillId="25" borderId="1" xfId="0" applyNumberFormat="1" applyFont="1" applyFill="1" applyBorder="1" applyAlignment="1">
      <alignment horizontal="center" vertical="center"/>
    </xf>
    <xf numFmtId="0" fontId="0" fillId="0" borderId="0" xfId="0" applyAlignment="1">
      <alignment vertical="center"/>
    </xf>
    <xf numFmtId="0" fontId="2" fillId="0" borderId="1" xfId="0" applyFont="1" applyBorder="1" applyAlignment="1">
      <alignment vertical="center"/>
    </xf>
    <xf numFmtId="0" fontId="2" fillId="0" borderId="7" xfId="0" applyFont="1" applyBorder="1" applyAlignment="1">
      <alignment horizontal="left" vertical="top" wrapText="1"/>
    </xf>
    <xf numFmtId="0" fontId="0" fillId="0" borderId="9" xfId="0" applyBorder="1" applyAlignment="1">
      <alignment horizontal="left" vertical="top"/>
    </xf>
    <xf numFmtId="0" fontId="0" fillId="0" borderId="1" xfId="0" applyBorder="1" applyAlignment="1">
      <alignment horizontal="left" vertical="top"/>
    </xf>
    <xf numFmtId="0" fontId="2" fillId="5" borderId="1" xfId="0" applyFont="1" applyFill="1" applyBorder="1" applyAlignment="1">
      <alignment horizontal="center"/>
    </xf>
    <xf numFmtId="0" fontId="2" fillId="23" borderId="1" xfId="0" applyFont="1" applyFill="1" applyBorder="1" applyAlignment="1">
      <alignment horizontal="center"/>
    </xf>
    <xf numFmtId="0" fontId="6" fillId="0" borderId="1" xfId="0" applyFont="1" applyBorder="1" applyAlignment="1">
      <alignment horizontal="left" vertical="top"/>
    </xf>
    <xf numFmtId="0" fontId="2" fillId="3" borderId="4"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4" xfId="0" applyBorder="1" applyAlignment="1">
      <alignment horizontal="left" vertical="top"/>
    </xf>
    <xf numFmtId="0" fontId="0" fillId="0" borderId="8" xfId="0" applyBorder="1" applyAlignment="1">
      <alignment horizontal="left" vertical="top"/>
    </xf>
    <xf numFmtId="0" fontId="2" fillId="0" borderId="1" xfId="0" applyFont="1" applyBorder="1" applyAlignment="1">
      <alignment horizontal="left"/>
    </xf>
    <xf numFmtId="0" fontId="2" fillId="0" borderId="1" xfId="0" applyFont="1" applyBorder="1" applyAlignment="1">
      <alignment wrapText="1"/>
    </xf>
    <xf numFmtId="0" fontId="4" fillId="0" borderId="23" xfId="0" applyFont="1" applyBorder="1" applyAlignment="1">
      <alignment horizontal="center"/>
    </xf>
    <xf numFmtId="0" fontId="4" fillId="0" borderId="0" xfId="0" applyFont="1" applyBorder="1" applyAlignment="1">
      <alignment horizontal="center"/>
    </xf>
    <xf numFmtId="0" fontId="7" fillId="2" borderId="0" xfId="0" applyFont="1" applyFill="1" applyAlignment="1">
      <alignment horizontal="left"/>
    </xf>
    <xf numFmtId="49" fontId="6" fillId="0" borderId="1" xfId="0" applyNumberFormat="1" applyFont="1" applyBorder="1" applyAlignment="1">
      <alignment horizontal="left" vertical="top" wrapText="1"/>
    </xf>
    <xf numFmtId="0" fontId="2" fillId="4" borderId="4"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6" fillId="0" borderId="1" xfId="0" applyFont="1" applyBorder="1" applyAlignment="1">
      <alignment horizontal="left" vertical="top" wrapText="1"/>
    </xf>
    <xf numFmtId="0" fontId="7" fillId="2" borderId="0" xfId="0" applyFont="1" applyFill="1" applyAlignment="1">
      <alignment horizontal="center"/>
    </xf>
    <xf numFmtId="0" fontId="7" fillId="2" borderId="2" xfId="0" applyFont="1" applyFill="1" applyBorder="1" applyAlignment="1">
      <alignment horizontal="center"/>
    </xf>
    <xf numFmtId="0" fontId="0" fillId="0" borderId="7" xfId="0" applyBorder="1" applyAlignment="1">
      <alignment horizontal="left" vertical="top"/>
    </xf>
    <xf numFmtId="0" fontId="2" fillId="0" borderId="28" xfId="0" applyFont="1" applyBorder="1" applyAlignment="1">
      <alignment wrapText="1"/>
    </xf>
    <xf numFmtId="0" fontId="0" fillId="0" borderId="29" xfId="0" applyBorder="1" applyAlignment="1">
      <alignment horizontal="left" vertical="top"/>
    </xf>
    <xf numFmtId="0" fontId="0" fillId="0" borderId="30" xfId="0" applyBorder="1" applyAlignment="1">
      <alignment horizontal="left" vertical="top"/>
    </xf>
    <xf numFmtId="0" fontId="0" fillId="0" borderId="28" xfId="0" applyBorder="1" applyAlignment="1">
      <alignment horizontal="left" vertical="top"/>
    </xf>
    <xf numFmtId="0" fontId="0" fillId="0" borderId="31" xfId="0" applyBorder="1" applyAlignment="1">
      <alignment horizontal="left" vertical="top"/>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2" fillId="0" borderId="20" xfId="0" applyFont="1" applyBorder="1" applyAlignment="1">
      <alignment horizontal="left" vertical="top" wrapText="1"/>
    </xf>
    <xf numFmtId="0" fontId="0" fillId="0" borderId="38" xfId="0" applyBorder="1" applyAlignment="1">
      <alignment horizontal="left" vertical="top"/>
    </xf>
  </cellXfs>
  <cellStyles count="105">
    <cellStyle name="%" xfId="3"/>
    <cellStyle name="% 2" xfId="4"/>
    <cellStyle name="% 3" xfId="5"/>
    <cellStyle name="% 4" xfId="6"/>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2" xfId="34"/>
    <cellStyle name="Comma 2 2" xfId="35"/>
    <cellStyle name="Comma 3" xfId="36"/>
    <cellStyle name="Comma 4" xfId="37"/>
    <cellStyle name="Comma 5" xfId="38"/>
    <cellStyle name="Comma 5 2" xfId="39"/>
    <cellStyle name="Comma 5 3" xfId="40"/>
    <cellStyle name="Comma 6" xfId="41"/>
    <cellStyle name="Comma 7" xfId="42"/>
    <cellStyle name="Comma 8" xfId="43"/>
    <cellStyle name="Currency 2" xfId="44"/>
    <cellStyle name="Currency 3" xfId="45"/>
    <cellStyle name="Euro" xfId="46"/>
    <cellStyle name="Explanatory Text 2" xfId="47"/>
    <cellStyle name="Good 2" xfId="48"/>
    <cellStyle name="Heading 1 2" xfId="49"/>
    <cellStyle name="Heading 2 2" xfId="50"/>
    <cellStyle name="Heading 3 2" xfId="51"/>
    <cellStyle name="Heading 4 2" xfId="52"/>
    <cellStyle name="Hyperlink 2" xfId="53"/>
    <cellStyle name="Hyperlink 3" xfId="54"/>
    <cellStyle name="Hyperlink 4" xfId="55"/>
    <cellStyle name="Hyperlink 5" xfId="56"/>
    <cellStyle name="Hyperlink 5 2" xfId="57"/>
    <cellStyle name="Hyperlink 6" xfId="58"/>
    <cellStyle name="Hyperlink 6 2" xfId="59"/>
    <cellStyle name="Hyperlink 7" xfId="60"/>
    <cellStyle name="Hyperlink 7 2" xfId="61"/>
    <cellStyle name="Input 2" xfId="62"/>
    <cellStyle name="Linked Cell 2" xfId="63"/>
    <cellStyle name="Neutral 2" xfId="64"/>
    <cellStyle name="Normal" xfId="0" builtinId="0"/>
    <cellStyle name="Normal 10" xfId="2"/>
    <cellStyle name="Normal 10 2" xfId="65"/>
    <cellStyle name="Normal 10 3" xfId="66"/>
    <cellStyle name="Normal 11" xfId="67"/>
    <cellStyle name="Normal 12" xfId="68"/>
    <cellStyle name="Normal 12 2" xfId="69"/>
    <cellStyle name="Normal 13" xfId="70"/>
    <cellStyle name="Normal 14" xfId="71"/>
    <cellStyle name="Normal 15" xfId="72"/>
    <cellStyle name="Normal 16" xfId="73"/>
    <cellStyle name="Normal 17" xfId="74"/>
    <cellStyle name="Normal 2" xfId="75"/>
    <cellStyle name="Normal 2 2" xfId="76"/>
    <cellStyle name="Normal 2 2 2" xfId="77"/>
    <cellStyle name="Normal 3" xfId="78"/>
    <cellStyle name="Normal 3 2" xfId="79"/>
    <cellStyle name="Normal 4" xfId="80"/>
    <cellStyle name="Normal 4 2" xfId="104"/>
    <cellStyle name="Normal 5" xfId="81"/>
    <cellStyle name="Normal 6" xfId="82"/>
    <cellStyle name="Normal 7" xfId="83"/>
    <cellStyle name="Normal 8" xfId="84"/>
    <cellStyle name="Normal 9" xfId="85"/>
    <cellStyle name="Note 2" xfId="86"/>
    <cellStyle name="Output 2" xfId="87"/>
    <cellStyle name="Percent" xfId="1" builtinId="5"/>
    <cellStyle name="Percent 2" xfId="88"/>
    <cellStyle name="Percent 3" xfId="89"/>
    <cellStyle name="Percent 4" xfId="90"/>
    <cellStyle name="Percent 4 2" xfId="91"/>
    <cellStyle name="Percent 4 3" xfId="92"/>
    <cellStyle name="Percent 5" xfId="93"/>
    <cellStyle name="Percent 6" xfId="94"/>
    <cellStyle name="Percent 7" xfId="95"/>
    <cellStyle name="Refdb standard" xfId="96"/>
    <cellStyle name="Source_1_1" xfId="97"/>
    <cellStyle name="Style 1" xfId="98"/>
    <cellStyle name="Style 1 2" xfId="99"/>
    <cellStyle name="Style1" xfId="100"/>
    <cellStyle name="Title 2" xfId="101"/>
    <cellStyle name="Total 2" xfId="102"/>
    <cellStyle name="Warning Text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1"/>
  <sheetViews>
    <sheetView showGridLines="0" tabSelected="1" view="pageBreakPreview" zoomScale="55" zoomScaleNormal="70" zoomScaleSheetLayoutView="55" workbookViewId="0">
      <selection activeCell="J242" sqref="J242"/>
    </sheetView>
  </sheetViews>
  <sheetFormatPr defaultColWidth="9.109375" defaultRowHeight="14.4" customHeight="1"/>
  <cols>
    <col min="1" max="1" width="52.6640625" style="4" customWidth="1"/>
    <col min="2" max="2" width="25.109375" customWidth="1"/>
    <col min="3" max="3" width="26.33203125" customWidth="1"/>
    <col min="4" max="5" width="22.6640625" customWidth="1"/>
    <col min="6" max="6" width="19" style="4" customWidth="1"/>
    <col min="7" max="7" width="19.6640625" customWidth="1"/>
    <col min="8" max="8" width="22.33203125" customWidth="1"/>
    <col min="9" max="9" width="25.33203125" customWidth="1"/>
    <col min="10" max="10" width="22" customWidth="1"/>
    <col min="11" max="11" width="24.6640625" customWidth="1"/>
    <col min="12" max="12" width="15.33203125" customWidth="1"/>
    <col min="13" max="13" width="21" bestFit="1" customWidth="1"/>
    <col min="14" max="16" width="15.88671875" customWidth="1"/>
    <col min="17" max="17" width="14.109375" customWidth="1"/>
    <col min="18" max="19" width="13.109375" customWidth="1"/>
    <col min="24" max="24" width="11" customWidth="1"/>
  </cols>
  <sheetData>
    <row r="1" spans="1:18" ht="77.25" customHeight="1" thickBot="1">
      <c r="A1" s="1"/>
      <c r="B1" s="2"/>
      <c r="C1" s="3" t="str">
        <f>"OFFICIAL SENSITIVE - COMMERCIALLY CONFIDENTIAL - "&amp; UPPER(B5)</f>
        <v xml:space="preserve">OFFICIAL SENSITIVE - COMMERCIALLY CONFIDENTIAL - </v>
      </c>
    </row>
    <row r="2" spans="1:18" ht="14.4" customHeight="1">
      <c r="D2" s="86"/>
      <c r="E2" s="87"/>
      <c r="F2" s="99"/>
      <c r="G2" s="87"/>
      <c r="H2" s="87"/>
      <c r="I2" s="87"/>
      <c r="J2" s="87"/>
      <c r="K2" s="87"/>
      <c r="L2" s="87"/>
      <c r="M2" s="87"/>
      <c r="N2" s="87"/>
      <c r="O2" s="87"/>
      <c r="P2" s="87"/>
      <c r="Q2" s="87"/>
      <c r="R2" s="88"/>
    </row>
    <row r="3" spans="1:18">
      <c r="A3" s="5" t="s">
        <v>0</v>
      </c>
      <c r="B3" s="6"/>
      <c r="D3" s="100"/>
      <c r="E3" s="12"/>
      <c r="F3" s="11"/>
      <c r="G3" s="12"/>
      <c r="H3" s="11"/>
      <c r="I3" s="12"/>
      <c r="J3" s="12"/>
      <c r="K3" s="12"/>
      <c r="L3" s="12"/>
      <c r="M3" s="12"/>
      <c r="N3" s="12"/>
      <c r="O3" s="12"/>
      <c r="P3" s="12"/>
      <c r="Q3" s="12"/>
      <c r="R3" s="90"/>
    </row>
    <row r="4" spans="1:18" ht="14.4" customHeight="1">
      <c r="D4" s="89"/>
      <c r="E4" s="12"/>
      <c r="F4" s="11"/>
      <c r="G4" s="12"/>
      <c r="H4" s="12"/>
      <c r="I4" s="12"/>
      <c r="J4" s="12"/>
      <c r="K4" s="12"/>
      <c r="L4" s="12"/>
      <c r="M4" s="12"/>
      <c r="N4" s="12"/>
      <c r="O4" s="12"/>
      <c r="P4" s="12"/>
      <c r="Q4" s="12"/>
      <c r="R4" s="90"/>
    </row>
    <row r="5" spans="1:18" ht="33.6">
      <c r="A5" s="122" t="s">
        <v>1</v>
      </c>
      <c r="B5" s="7"/>
      <c r="D5" s="141" t="s">
        <v>119</v>
      </c>
      <c r="E5" s="142"/>
      <c r="F5" s="142"/>
      <c r="G5" s="142"/>
      <c r="H5" s="142"/>
      <c r="I5" s="142"/>
      <c r="J5" s="142"/>
      <c r="K5" s="142"/>
      <c r="L5" s="142"/>
      <c r="M5" s="142"/>
      <c r="N5" s="142"/>
      <c r="O5" s="142"/>
      <c r="P5" s="12"/>
      <c r="Q5" s="12"/>
      <c r="R5" s="90"/>
    </row>
    <row r="6" spans="1:18" ht="33.6">
      <c r="A6" s="122" t="s">
        <v>120</v>
      </c>
      <c r="B6" s="7"/>
      <c r="D6" s="105"/>
      <c r="E6" s="104"/>
      <c r="F6" s="104"/>
      <c r="G6" s="104"/>
      <c r="H6" s="104"/>
      <c r="I6" s="104"/>
      <c r="J6" s="104"/>
      <c r="K6" s="104"/>
      <c r="L6" s="104"/>
      <c r="M6" s="104"/>
      <c r="N6" s="104"/>
      <c r="O6" s="104"/>
      <c r="P6" s="12"/>
      <c r="Q6" s="12"/>
      <c r="R6" s="90"/>
    </row>
    <row r="7" spans="1:18">
      <c r="A7" s="5" t="s">
        <v>2</v>
      </c>
      <c r="B7" s="7"/>
      <c r="D7" s="89"/>
      <c r="E7" s="12"/>
      <c r="F7" s="11"/>
      <c r="G7" s="12"/>
      <c r="H7" s="12"/>
      <c r="I7" s="12"/>
      <c r="J7" s="12"/>
      <c r="K7" s="12"/>
      <c r="L7" s="12"/>
      <c r="M7" s="12"/>
      <c r="N7" s="12"/>
      <c r="O7" s="12"/>
      <c r="P7" s="12"/>
      <c r="Q7" s="12"/>
      <c r="R7" s="90"/>
    </row>
    <row r="8" spans="1:18">
      <c r="A8" s="5" t="s">
        <v>3</v>
      </c>
      <c r="B8" s="8"/>
      <c r="D8" s="89"/>
      <c r="E8" s="12"/>
      <c r="F8" s="11"/>
      <c r="G8" s="12"/>
      <c r="H8" s="12"/>
      <c r="I8" s="12"/>
      <c r="J8" s="12"/>
      <c r="K8" s="12"/>
      <c r="L8" s="12"/>
      <c r="M8" s="12"/>
      <c r="N8" s="12"/>
      <c r="O8" s="12"/>
      <c r="P8" s="12"/>
      <c r="Q8" s="12"/>
      <c r="R8" s="90"/>
    </row>
    <row r="9" spans="1:18">
      <c r="A9" s="5" t="s">
        <v>4</v>
      </c>
      <c r="B9" s="8"/>
      <c r="D9" s="89"/>
      <c r="E9" s="12"/>
      <c r="F9" s="11"/>
      <c r="G9" s="12"/>
      <c r="H9" s="12"/>
      <c r="I9" s="12"/>
      <c r="J9" s="12"/>
      <c r="K9" s="12"/>
      <c r="L9" s="12"/>
      <c r="M9" s="12"/>
      <c r="N9" s="12"/>
      <c r="O9" s="12"/>
      <c r="P9" s="12"/>
      <c r="Q9" s="12"/>
      <c r="R9" s="90"/>
    </row>
    <row r="10" spans="1:18">
      <c r="A10" s="5" t="s">
        <v>5</v>
      </c>
      <c r="B10" s="8"/>
      <c r="D10" s="89"/>
      <c r="E10" s="12"/>
      <c r="F10" s="11"/>
      <c r="G10" s="12"/>
      <c r="H10" s="12"/>
      <c r="I10" s="12"/>
      <c r="J10" s="12"/>
      <c r="K10" s="12"/>
      <c r="L10" s="12"/>
      <c r="M10" s="12"/>
      <c r="N10" s="12"/>
      <c r="O10" s="12"/>
      <c r="P10" s="12"/>
      <c r="Q10" s="12"/>
      <c r="R10" s="90"/>
    </row>
    <row r="11" spans="1:18">
      <c r="A11" s="5" t="s">
        <v>6</v>
      </c>
      <c r="B11" s="8"/>
      <c r="D11" s="89"/>
      <c r="E11" s="12"/>
      <c r="F11" s="11"/>
      <c r="G11" s="12"/>
      <c r="H11" s="12"/>
      <c r="I11" s="12"/>
      <c r="J11" s="12"/>
      <c r="K11" s="12"/>
      <c r="L11" s="12"/>
      <c r="M11" s="12"/>
      <c r="N11" s="12"/>
      <c r="O11" s="12"/>
      <c r="P11" s="12"/>
      <c r="Q11" s="12"/>
      <c r="R11" s="90"/>
    </row>
    <row r="12" spans="1:18">
      <c r="A12" s="5" t="s">
        <v>194</v>
      </c>
      <c r="B12" s="8"/>
      <c r="D12" s="89"/>
      <c r="E12" s="12"/>
      <c r="F12" s="11"/>
      <c r="G12" s="12"/>
      <c r="H12" s="12"/>
      <c r="I12" s="12"/>
      <c r="J12" s="12"/>
      <c r="K12" s="12"/>
      <c r="L12" s="12"/>
      <c r="M12" s="12"/>
      <c r="N12" s="12"/>
      <c r="O12" s="12"/>
      <c r="P12" s="12"/>
      <c r="Q12" s="12"/>
      <c r="R12" s="90"/>
    </row>
    <row r="13" spans="1:18">
      <c r="A13"/>
      <c r="D13" s="89"/>
      <c r="E13" s="12"/>
      <c r="F13" s="11"/>
      <c r="G13" s="12"/>
      <c r="H13" s="12"/>
      <c r="I13" s="12"/>
      <c r="J13" s="12"/>
      <c r="K13" s="12"/>
      <c r="L13" s="12"/>
      <c r="M13" s="12"/>
      <c r="N13" s="12"/>
      <c r="O13" s="12"/>
      <c r="P13" s="12"/>
      <c r="Q13" s="12"/>
      <c r="R13" s="90"/>
    </row>
    <row r="14" spans="1:18" ht="18">
      <c r="A14" s="149" t="s">
        <v>7</v>
      </c>
      <c r="B14" s="150"/>
      <c r="D14" s="89"/>
      <c r="E14" s="12"/>
      <c r="F14" s="11"/>
      <c r="G14" s="12"/>
      <c r="H14" s="12"/>
      <c r="I14" s="12"/>
      <c r="J14" s="12"/>
      <c r="K14" s="12"/>
      <c r="L14" s="12"/>
      <c r="M14" s="12"/>
      <c r="N14" s="12"/>
      <c r="O14" s="12"/>
      <c r="P14" s="12"/>
      <c r="Q14" s="12"/>
      <c r="R14" s="90"/>
    </row>
    <row r="15" spans="1:18">
      <c r="A15"/>
      <c r="D15" s="89"/>
      <c r="E15" s="12"/>
      <c r="F15" s="11"/>
      <c r="G15" s="12"/>
      <c r="H15" s="12"/>
      <c r="I15" s="12"/>
      <c r="J15" s="12"/>
      <c r="K15" s="12"/>
      <c r="L15" s="12"/>
      <c r="M15" s="12"/>
      <c r="N15" s="12"/>
      <c r="O15" s="12"/>
      <c r="P15" s="12"/>
      <c r="Q15" s="12"/>
      <c r="R15" s="90"/>
    </row>
    <row r="16" spans="1:18">
      <c r="A16" s="5" t="s">
        <v>8</v>
      </c>
      <c r="B16" s="9"/>
      <c r="D16" s="89"/>
      <c r="E16" s="12"/>
      <c r="F16" s="11"/>
      <c r="G16" s="12"/>
      <c r="H16" s="11"/>
      <c r="I16" s="12"/>
      <c r="J16" s="12"/>
      <c r="K16" s="12"/>
      <c r="L16" s="12"/>
      <c r="M16" s="12"/>
      <c r="N16" s="12"/>
      <c r="O16" s="12"/>
      <c r="P16" s="12"/>
      <c r="Q16" s="12"/>
      <c r="R16" s="90"/>
    </row>
    <row r="17" spans="1:18">
      <c r="A17" s="5" t="s">
        <v>9</v>
      </c>
      <c r="B17" s="9"/>
      <c r="D17" s="89"/>
      <c r="E17" s="12"/>
      <c r="F17" s="11"/>
      <c r="G17" s="12"/>
      <c r="H17" s="12"/>
      <c r="I17" s="12"/>
      <c r="J17" s="12"/>
      <c r="K17" s="12"/>
      <c r="L17" s="12"/>
      <c r="M17" s="12"/>
      <c r="N17" s="12"/>
      <c r="O17" s="12"/>
      <c r="P17" s="12"/>
      <c r="Q17" s="12"/>
      <c r="R17" s="90"/>
    </row>
    <row r="18" spans="1:18">
      <c r="A18" s="5" t="s">
        <v>10</v>
      </c>
      <c r="B18" s="9"/>
      <c r="D18" s="89"/>
      <c r="E18" s="12"/>
      <c r="F18" s="11"/>
      <c r="G18" s="12"/>
      <c r="H18" s="12"/>
      <c r="I18" s="12"/>
      <c r="J18" s="12"/>
      <c r="K18" s="12"/>
      <c r="L18" s="12"/>
      <c r="M18" s="12"/>
      <c r="N18" s="12"/>
      <c r="O18" s="12"/>
      <c r="P18" s="12"/>
      <c r="Q18" s="12"/>
      <c r="R18" s="90"/>
    </row>
    <row r="19" spans="1:18">
      <c r="A19" s="5" t="s">
        <v>11</v>
      </c>
      <c r="B19" s="9"/>
      <c r="D19" s="89"/>
      <c r="E19" s="12"/>
      <c r="F19" s="11"/>
      <c r="G19" s="12"/>
      <c r="H19" s="12"/>
      <c r="I19" s="12"/>
      <c r="J19" s="12"/>
      <c r="K19" s="12"/>
      <c r="L19" s="12"/>
      <c r="M19" s="12"/>
      <c r="N19" s="12"/>
      <c r="O19" s="12"/>
      <c r="P19" s="12"/>
      <c r="Q19" s="12"/>
      <c r="R19" s="90"/>
    </row>
    <row r="20" spans="1:18">
      <c r="A20" s="5" t="s">
        <v>12</v>
      </c>
      <c r="B20" s="10"/>
      <c r="D20" s="89"/>
      <c r="E20" s="12"/>
      <c r="F20" s="11"/>
      <c r="G20" s="12"/>
      <c r="H20" s="12"/>
      <c r="I20" s="12"/>
      <c r="J20" s="12"/>
      <c r="K20" s="12"/>
      <c r="L20" s="12"/>
      <c r="M20" s="12"/>
      <c r="N20" s="12"/>
      <c r="O20" s="12"/>
      <c r="P20" s="12"/>
      <c r="Q20" s="12"/>
      <c r="R20" s="90"/>
    </row>
    <row r="21" spans="1:18">
      <c r="A21"/>
      <c r="D21" s="89"/>
      <c r="E21" s="12"/>
      <c r="F21" s="11"/>
      <c r="G21" s="12"/>
      <c r="H21" s="11"/>
      <c r="I21" s="12"/>
      <c r="J21" s="12"/>
      <c r="K21" s="12"/>
      <c r="L21" s="12"/>
      <c r="M21" s="12"/>
      <c r="N21" s="12"/>
      <c r="O21" s="12"/>
      <c r="P21" s="12"/>
      <c r="Q21" s="12"/>
      <c r="R21" s="90"/>
    </row>
    <row r="22" spans="1:18" ht="18">
      <c r="A22" s="149" t="s">
        <v>13</v>
      </c>
      <c r="B22" s="150"/>
      <c r="D22" s="89"/>
      <c r="E22" s="12"/>
      <c r="F22" s="11"/>
      <c r="G22" s="12"/>
      <c r="H22" s="12"/>
      <c r="I22" s="12"/>
      <c r="J22" s="12"/>
      <c r="K22" s="12"/>
      <c r="L22" s="12"/>
      <c r="M22" s="12"/>
      <c r="N22" s="12"/>
      <c r="O22" s="12"/>
      <c r="P22" s="12"/>
      <c r="Q22" s="12"/>
      <c r="R22" s="90"/>
    </row>
    <row r="23" spans="1:18">
      <c r="A23"/>
      <c r="D23" s="89"/>
      <c r="E23" s="12"/>
      <c r="F23" s="11"/>
      <c r="G23" s="12"/>
      <c r="H23" s="12"/>
      <c r="I23" s="12"/>
      <c r="J23" s="12"/>
      <c r="K23" s="12"/>
      <c r="L23" s="12"/>
      <c r="M23" s="12"/>
      <c r="N23" s="12"/>
      <c r="O23" s="12"/>
      <c r="P23" s="12"/>
      <c r="Q23" s="12"/>
      <c r="R23" s="90"/>
    </row>
    <row r="24" spans="1:18">
      <c r="A24" s="5" t="s">
        <v>8</v>
      </c>
      <c r="B24" s="9"/>
      <c r="D24" s="89"/>
      <c r="E24" s="12"/>
      <c r="F24" s="11"/>
      <c r="G24" s="12"/>
      <c r="H24" s="12"/>
      <c r="I24" s="12"/>
      <c r="J24" s="12"/>
      <c r="K24" s="12"/>
      <c r="L24" s="12"/>
      <c r="M24" s="12"/>
      <c r="N24" s="12"/>
      <c r="O24" s="12"/>
      <c r="P24" s="12"/>
      <c r="Q24" s="12"/>
      <c r="R24" s="90"/>
    </row>
    <row r="25" spans="1:18">
      <c r="A25" s="5" t="s">
        <v>9</v>
      </c>
      <c r="B25" s="9"/>
      <c r="D25" s="89"/>
      <c r="E25" s="12"/>
      <c r="F25" s="11"/>
      <c r="G25" s="12"/>
      <c r="H25" s="12"/>
      <c r="I25" s="12"/>
      <c r="J25" s="12"/>
      <c r="K25" s="12"/>
      <c r="L25" s="12"/>
      <c r="M25" s="12"/>
      <c r="N25" s="12"/>
      <c r="O25" s="12"/>
      <c r="P25" s="12"/>
      <c r="Q25" s="12"/>
      <c r="R25" s="90"/>
    </row>
    <row r="26" spans="1:18">
      <c r="A26" s="5" t="s">
        <v>10</v>
      </c>
      <c r="B26" s="9"/>
      <c r="D26" s="89"/>
      <c r="E26" s="12"/>
      <c r="F26" s="11"/>
      <c r="G26" s="12"/>
      <c r="H26" s="12"/>
      <c r="I26" s="12"/>
      <c r="J26" s="12"/>
      <c r="K26" s="12"/>
      <c r="L26" s="12"/>
      <c r="M26" s="12"/>
      <c r="N26" s="12"/>
      <c r="O26" s="12"/>
      <c r="P26" s="12"/>
      <c r="Q26" s="12"/>
      <c r="R26" s="90"/>
    </row>
    <row r="27" spans="1:18">
      <c r="A27" s="5" t="s">
        <v>11</v>
      </c>
      <c r="B27" s="9"/>
      <c r="D27" s="89"/>
      <c r="E27" s="12"/>
      <c r="F27" s="11"/>
      <c r="G27" s="12"/>
      <c r="H27" s="12"/>
      <c r="I27" s="12"/>
      <c r="J27" s="12"/>
      <c r="K27" s="12"/>
      <c r="L27" s="12"/>
      <c r="M27" s="12"/>
      <c r="N27" s="12"/>
      <c r="O27" s="12"/>
      <c r="P27" s="12"/>
      <c r="Q27" s="12"/>
      <c r="R27" s="90"/>
    </row>
    <row r="28" spans="1:18">
      <c r="A28" s="5" t="s">
        <v>12</v>
      </c>
      <c r="B28" s="10"/>
      <c r="D28" s="89"/>
      <c r="E28" s="12"/>
      <c r="F28" s="11"/>
      <c r="G28" s="12"/>
      <c r="H28" s="12"/>
      <c r="I28" s="12"/>
      <c r="J28" s="12"/>
      <c r="K28" s="12"/>
      <c r="L28" s="12"/>
      <c r="M28" s="12"/>
      <c r="N28" s="12"/>
      <c r="O28" s="12"/>
      <c r="P28" s="12"/>
      <c r="Q28" s="12"/>
      <c r="R28" s="90"/>
    </row>
    <row r="29" spans="1:18">
      <c r="A29"/>
      <c r="D29" s="89"/>
      <c r="E29" s="12"/>
      <c r="F29" s="11"/>
      <c r="G29" s="12"/>
      <c r="H29" s="12"/>
      <c r="I29" s="12"/>
      <c r="J29" s="12"/>
      <c r="K29" s="12"/>
      <c r="L29" s="12"/>
      <c r="M29" s="12"/>
      <c r="N29" s="12"/>
      <c r="O29" s="12"/>
      <c r="P29" s="12"/>
      <c r="Q29" s="12"/>
      <c r="R29" s="90"/>
    </row>
    <row r="30" spans="1:18" ht="18">
      <c r="A30" s="149" t="s">
        <v>14</v>
      </c>
      <c r="B30" s="149"/>
      <c r="D30" s="101"/>
      <c r="E30" s="12"/>
      <c r="F30" s="11"/>
      <c r="G30" s="12"/>
      <c r="H30" s="102"/>
      <c r="I30" s="12"/>
      <c r="J30" s="12"/>
      <c r="K30" s="12"/>
      <c r="L30" s="12"/>
      <c r="M30" s="12"/>
      <c r="N30" s="12"/>
      <c r="O30" s="12"/>
      <c r="P30" s="12"/>
      <c r="Q30" s="12"/>
      <c r="R30" s="90"/>
    </row>
    <row r="31" spans="1:18">
      <c r="A31"/>
      <c r="D31" s="89"/>
      <c r="E31" s="12"/>
      <c r="F31" s="11"/>
      <c r="G31" s="12"/>
      <c r="H31" s="12"/>
      <c r="I31" s="12"/>
      <c r="J31" s="12"/>
      <c r="K31" s="12"/>
      <c r="L31" s="12"/>
      <c r="M31" s="12"/>
      <c r="N31" s="12"/>
      <c r="O31" s="12"/>
      <c r="P31" s="12"/>
      <c r="Q31" s="12"/>
      <c r="R31" s="90"/>
    </row>
    <row r="32" spans="1:18">
      <c r="A32" s="5" t="s">
        <v>15</v>
      </c>
      <c r="B32" s="7"/>
      <c r="D32" s="89"/>
      <c r="E32" s="12"/>
      <c r="F32" s="11"/>
      <c r="G32" s="12"/>
      <c r="H32" s="12"/>
      <c r="I32" s="12"/>
      <c r="J32" s="12"/>
      <c r="K32" s="12"/>
      <c r="L32" s="12"/>
      <c r="M32" s="12"/>
      <c r="N32" s="12"/>
      <c r="O32" s="12"/>
      <c r="P32" s="12"/>
      <c r="Q32" s="12"/>
      <c r="R32" s="90"/>
    </row>
    <row r="33" spans="1:19" ht="15" thickBot="1">
      <c r="A33" s="5" t="s">
        <v>16</v>
      </c>
      <c r="B33" s="7"/>
      <c r="D33" s="91"/>
      <c r="E33" s="92"/>
      <c r="F33" s="103"/>
      <c r="G33" s="92"/>
      <c r="H33" s="92"/>
      <c r="I33" s="92"/>
      <c r="J33" s="92"/>
      <c r="K33" s="92"/>
      <c r="L33" s="92"/>
      <c r="M33" s="92"/>
      <c r="N33" s="92"/>
      <c r="O33" s="92"/>
      <c r="P33" s="92"/>
      <c r="Q33" s="92"/>
      <c r="R33" s="93"/>
    </row>
    <row r="34" spans="1:19">
      <c r="A34" s="5" t="s">
        <v>17</v>
      </c>
      <c r="B34" s="7"/>
      <c r="D34" s="12"/>
      <c r="E34" s="12"/>
      <c r="F34" s="11"/>
      <c r="G34" s="12"/>
      <c r="H34" s="12"/>
      <c r="I34" s="12"/>
      <c r="J34" s="12"/>
      <c r="K34" s="12"/>
      <c r="L34" s="12"/>
      <c r="M34" s="12"/>
      <c r="N34" s="12"/>
      <c r="O34" s="12"/>
      <c r="P34" s="12"/>
    </row>
    <row r="35" spans="1:19">
      <c r="A35"/>
      <c r="D35" s="12"/>
      <c r="E35" s="12"/>
      <c r="F35" s="11"/>
      <c r="G35" s="12"/>
      <c r="H35" s="12"/>
      <c r="I35" s="12"/>
      <c r="J35" s="12"/>
      <c r="K35" s="12"/>
      <c r="L35" s="12"/>
      <c r="M35" s="12"/>
      <c r="N35" s="12"/>
      <c r="O35" s="12"/>
      <c r="P35" s="12"/>
    </row>
    <row r="36" spans="1:19" ht="18">
      <c r="A36" s="143" t="s">
        <v>18</v>
      </c>
      <c r="B36" s="143"/>
      <c r="C36" s="14"/>
      <c r="D36" s="14"/>
      <c r="E36" s="14"/>
      <c r="F36" s="14"/>
      <c r="G36" s="14"/>
      <c r="H36" s="12"/>
      <c r="I36" s="12"/>
      <c r="J36" s="12"/>
      <c r="K36" s="12"/>
      <c r="L36" s="12"/>
      <c r="M36" s="12"/>
      <c r="N36" s="12"/>
      <c r="O36" s="12"/>
      <c r="P36" s="12"/>
    </row>
    <row r="37" spans="1:19">
      <c r="A37"/>
      <c r="D37" s="12"/>
      <c r="E37" s="12"/>
      <c r="F37" s="11"/>
      <c r="G37" s="12"/>
      <c r="H37" s="12"/>
      <c r="I37" s="12"/>
      <c r="J37" s="12"/>
      <c r="K37" s="12"/>
      <c r="L37" s="12"/>
      <c r="M37" s="12"/>
      <c r="N37" s="12"/>
      <c r="O37" s="12"/>
      <c r="P37" s="12"/>
    </row>
    <row r="38" spans="1:19">
      <c r="A38" s="5" t="s">
        <v>65</v>
      </c>
      <c r="B38" s="106"/>
      <c r="D38" s="12"/>
      <c r="E38" s="12"/>
      <c r="F38" s="11"/>
      <c r="G38" s="12"/>
      <c r="H38" s="12"/>
      <c r="I38" s="12"/>
      <c r="J38" s="12"/>
      <c r="K38" s="12"/>
      <c r="L38" s="12"/>
      <c r="M38" s="12"/>
      <c r="N38" s="12"/>
      <c r="O38" s="12"/>
      <c r="P38" s="12"/>
    </row>
    <row r="39" spans="1:19" ht="28.8">
      <c r="A39" s="34" t="s">
        <v>121</v>
      </c>
      <c r="B39" s="125"/>
      <c r="C39" s="125"/>
      <c r="D39" s="125"/>
      <c r="E39" s="125"/>
      <c r="F39" s="125"/>
      <c r="G39" s="125"/>
      <c r="H39" s="12"/>
      <c r="I39" s="12"/>
      <c r="J39" s="12"/>
      <c r="K39" s="12"/>
      <c r="L39" s="12"/>
      <c r="M39" s="12"/>
      <c r="N39" s="12"/>
      <c r="O39" s="12"/>
      <c r="P39" s="12"/>
    </row>
    <row r="40" spans="1:19" ht="28.8">
      <c r="A40" s="34" t="s">
        <v>122</v>
      </c>
      <c r="B40" s="125"/>
      <c r="C40" s="125"/>
      <c r="D40" s="125"/>
      <c r="E40" s="125"/>
      <c r="F40" s="125"/>
      <c r="G40" s="125"/>
      <c r="H40" s="12"/>
      <c r="I40" s="12"/>
      <c r="J40" s="12"/>
      <c r="K40" s="12"/>
      <c r="L40" s="12"/>
      <c r="M40" s="12"/>
      <c r="N40" s="12"/>
      <c r="O40" s="12"/>
      <c r="P40" s="12"/>
    </row>
    <row r="41" spans="1:19" ht="28.8">
      <c r="A41" s="33" t="s">
        <v>124</v>
      </c>
      <c r="B41" s="137"/>
      <c r="C41" s="138"/>
      <c r="D41" s="138"/>
      <c r="E41" s="138"/>
      <c r="F41" s="138"/>
      <c r="G41" s="124"/>
      <c r="H41" s="12"/>
    </row>
    <row r="42" spans="1:19" ht="43.2">
      <c r="A42" s="36" t="s">
        <v>123</v>
      </c>
      <c r="B42" s="137"/>
      <c r="C42" s="138"/>
      <c r="D42" s="138"/>
      <c r="E42" s="138"/>
      <c r="F42" s="138"/>
      <c r="G42" s="124"/>
      <c r="H42" s="12"/>
    </row>
    <row r="43" spans="1:19">
      <c r="A43"/>
      <c r="F43"/>
    </row>
    <row r="44" spans="1:19" ht="18">
      <c r="A44" s="143" t="s">
        <v>39</v>
      </c>
      <c r="B44" s="143"/>
      <c r="C44" s="14"/>
      <c r="D44" s="14"/>
      <c r="E44" s="14"/>
      <c r="F44" s="15"/>
      <c r="G44" s="14"/>
      <c r="H44" s="14"/>
      <c r="I44" s="14"/>
      <c r="J44" s="14"/>
      <c r="K44" s="14"/>
      <c r="L44" s="14"/>
      <c r="M44" s="14"/>
      <c r="N44" s="14"/>
      <c r="O44" s="14"/>
      <c r="P44" s="14"/>
      <c r="Q44" s="14"/>
      <c r="R44" s="14"/>
      <c r="S44" s="14"/>
    </row>
    <row r="45" spans="1:19">
      <c r="A45" s="4" t="s">
        <v>145</v>
      </c>
    </row>
    <row r="47" spans="1:19" ht="43.2">
      <c r="B47" s="53" t="s">
        <v>62</v>
      </c>
      <c r="C47" s="50" t="s">
        <v>129</v>
      </c>
      <c r="D47" s="50" t="s">
        <v>128</v>
      </c>
      <c r="E47" s="50" t="s">
        <v>126</v>
      </c>
      <c r="F47" s="50" t="s">
        <v>125</v>
      </c>
      <c r="G47" s="50" t="s">
        <v>27</v>
      </c>
      <c r="H47" s="50" t="s">
        <v>127</v>
      </c>
      <c r="I47" s="50" t="s">
        <v>130</v>
      </c>
      <c r="J47" s="50" t="s">
        <v>41</v>
      </c>
      <c r="K47" s="50" t="s">
        <v>59</v>
      </c>
      <c r="L47" s="50" t="s">
        <v>42</v>
      </c>
      <c r="M47" s="50" t="s">
        <v>57</v>
      </c>
      <c r="N47" s="50" t="s">
        <v>131</v>
      </c>
      <c r="O47" s="50" t="s">
        <v>63</v>
      </c>
      <c r="P47" s="50" t="s">
        <v>64</v>
      </c>
    </row>
    <row r="48" spans="1:19">
      <c r="A48" s="34" t="s">
        <v>132</v>
      </c>
      <c r="B48" s="5"/>
      <c r="C48" s="47"/>
      <c r="D48" s="47"/>
      <c r="E48" s="96">
        <f>SUM(C48:D48)</f>
        <v>0</v>
      </c>
      <c r="F48" s="47"/>
      <c r="G48" s="47"/>
      <c r="H48" s="47"/>
      <c r="I48" s="96">
        <f>SUM(G48:H48)</f>
        <v>0</v>
      </c>
      <c r="J48" s="47"/>
      <c r="K48" s="47"/>
      <c r="L48" s="47"/>
      <c r="M48" s="47"/>
      <c r="N48" s="47"/>
      <c r="O48" s="97">
        <f>SUM(C48:D48,F48:H48,J48:N48)</f>
        <v>0</v>
      </c>
      <c r="P48" s="97">
        <f>B48+O48</f>
        <v>0</v>
      </c>
    </row>
    <row r="49" spans="1:19">
      <c r="A49" s="34" t="s">
        <v>133</v>
      </c>
      <c r="B49" s="5"/>
      <c r="C49" s="47"/>
      <c r="D49" s="47"/>
      <c r="E49" s="96">
        <f>SUM(C49:D49)</f>
        <v>0</v>
      </c>
      <c r="F49" s="47"/>
      <c r="G49" s="47"/>
      <c r="H49" s="47"/>
      <c r="I49" s="96">
        <f>SUM(G49:H49)</f>
        <v>0</v>
      </c>
      <c r="J49" s="47"/>
      <c r="K49" s="47"/>
      <c r="L49" s="47"/>
      <c r="M49" s="47"/>
      <c r="N49" s="47"/>
      <c r="O49" s="97">
        <f>SUM(C49:D49,F49:H49,J49:N49)</f>
        <v>0</v>
      </c>
      <c r="P49" s="97">
        <f>B49+O49</f>
        <v>0</v>
      </c>
    </row>
    <row r="50" spans="1:19" ht="30.6" customHeight="1">
      <c r="A50" s="34" t="s">
        <v>159</v>
      </c>
      <c r="B50" s="5"/>
      <c r="C50" s="47"/>
      <c r="D50" s="47"/>
      <c r="E50" s="96">
        <f>IFERROR(AVERAGE(C50:D50),0)</f>
        <v>0</v>
      </c>
      <c r="F50" s="47"/>
      <c r="G50" s="47"/>
      <c r="H50" s="47"/>
      <c r="I50" s="96">
        <f>IFERROR(AVERAGE(G50:H50),0)</f>
        <v>0</v>
      </c>
      <c r="J50" s="47"/>
      <c r="K50" s="47"/>
      <c r="L50" s="47"/>
      <c r="M50" s="47"/>
      <c r="N50" s="47"/>
      <c r="O50" s="97">
        <f>SUM(C50:D50,F50:H50,J50:N50)</f>
        <v>0</v>
      </c>
      <c r="P50" s="97">
        <f>B50+O50</f>
        <v>0</v>
      </c>
    </row>
    <row r="51" spans="1:19">
      <c r="A51" s="34" t="s">
        <v>158</v>
      </c>
      <c r="B51" s="5"/>
      <c r="C51" s="47"/>
      <c r="D51" s="47"/>
      <c r="E51" s="96">
        <f>SUM(C51:D51)</f>
        <v>0</v>
      </c>
      <c r="F51" s="47"/>
      <c r="G51" s="47"/>
      <c r="H51" s="47"/>
      <c r="I51" s="96">
        <f>SUM(G51:H51)</f>
        <v>0</v>
      </c>
      <c r="J51" s="47"/>
      <c r="K51" s="47"/>
      <c r="L51" s="47"/>
      <c r="M51" s="47"/>
      <c r="N51" s="47"/>
      <c r="O51" s="97">
        <f t="shared" ref="O51" si="0">SUM(C51:D51,F51:H51,J51:N51)</f>
        <v>0</v>
      </c>
      <c r="P51" s="97">
        <f>B51+O51</f>
        <v>0</v>
      </c>
    </row>
    <row r="52" spans="1:19" ht="34.200000000000003" customHeight="1">
      <c r="A52" s="34" t="s">
        <v>160</v>
      </c>
      <c r="B52" s="109"/>
      <c r="C52" s="108"/>
      <c r="D52" s="108"/>
      <c r="E52" s="107"/>
      <c r="F52" s="109"/>
      <c r="G52" s="109"/>
      <c r="H52" s="109"/>
      <c r="I52" s="107"/>
      <c r="J52" s="109"/>
      <c r="K52" s="109"/>
      <c r="L52" s="109"/>
      <c r="M52" s="109"/>
      <c r="N52" s="109"/>
      <c r="O52" s="107"/>
      <c r="P52" s="107"/>
    </row>
    <row r="53" spans="1:19" s="121" customFormat="1" ht="28.8">
      <c r="A53" s="117" t="s">
        <v>157</v>
      </c>
      <c r="B53" s="118"/>
      <c r="C53" s="119"/>
      <c r="D53" s="119"/>
      <c r="E53" s="120"/>
      <c r="F53" s="119"/>
      <c r="G53" s="119"/>
      <c r="H53" s="119"/>
      <c r="I53" s="120"/>
      <c r="J53" s="119"/>
      <c r="K53" s="119"/>
      <c r="L53" s="119"/>
      <c r="M53" s="119"/>
      <c r="N53" s="119"/>
      <c r="O53" s="120"/>
      <c r="P53" s="120"/>
    </row>
    <row r="54" spans="1:19">
      <c r="A54"/>
    </row>
    <row r="55" spans="1:19" ht="18">
      <c r="A55" s="143" t="s">
        <v>19</v>
      </c>
      <c r="B55" s="143"/>
      <c r="C55" s="14"/>
      <c r="D55" s="14"/>
      <c r="E55" s="14"/>
      <c r="F55" s="15"/>
      <c r="G55" s="14"/>
      <c r="H55" s="14"/>
      <c r="I55" s="14"/>
      <c r="J55" s="14"/>
      <c r="K55" s="14"/>
      <c r="L55" s="14"/>
      <c r="M55" s="14"/>
      <c r="N55" s="14"/>
      <c r="O55" s="14"/>
      <c r="P55" s="14"/>
      <c r="Q55" s="14"/>
      <c r="R55" s="14"/>
      <c r="S55" s="14"/>
    </row>
    <row r="56" spans="1:19">
      <c r="A56" s="11" t="s">
        <v>191</v>
      </c>
      <c r="B56" s="12"/>
    </row>
    <row r="57" spans="1:19">
      <c r="A57" t="s">
        <v>144</v>
      </c>
    </row>
    <row r="58" spans="1:19">
      <c r="A58"/>
      <c r="B58" s="50" t="s">
        <v>142</v>
      </c>
      <c r="C58" s="50" t="s">
        <v>143</v>
      </c>
    </row>
    <row r="59" spans="1:19">
      <c r="A59" s="5" t="s">
        <v>20</v>
      </c>
      <c r="B59" s="111"/>
      <c r="C59" s="111"/>
      <c r="E59" s="13"/>
    </row>
    <row r="60" spans="1:19">
      <c r="A60" s="5" t="s">
        <v>21</v>
      </c>
      <c r="B60" s="112"/>
      <c r="C60" s="112"/>
    </row>
    <row r="61" spans="1:19">
      <c r="A61" s="5" t="s">
        <v>22</v>
      </c>
      <c r="B61" s="112"/>
      <c r="C61" s="112"/>
    </row>
    <row r="62" spans="1:19">
      <c r="A62" s="5" t="s">
        <v>23</v>
      </c>
      <c r="B62" s="112"/>
      <c r="C62" s="112"/>
    </row>
    <row r="63" spans="1:19">
      <c r="A63"/>
    </row>
    <row r="64" spans="1:19" ht="18">
      <c r="A64" s="17" t="s">
        <v>24</v>
      </c>
      <c r="B64" s="14"/>
      <c r="D64" s="98" t="s">
        <v>192</v>
      </c>
      <c r="E64" s="14"/>
      <c r="F64" s="14"/>
    </row>
    <row r="65" spans="1:33">
      <c r="A65" s="5" t="s">
        <v>136</v>
      </c>
      <c r="B65" s="18"/>
      <c r="D65" s="139" t="s">
        <v>136</v>
      </c>
      <c r="E65" s="139"/>
      <c r="F65" s="18"/>
    </row>
    <row r="66" spans="1:33">
      <c r="A66" s="5" t="s">
        <v>137</v>
      </c>
      <c r="B66" s="18"/>
      <c r="D66" s="139" t="s">
        <v>137</v>
      </c>
      <c r="E66" s="139"/>
      <c r="F66" s="18"/>
    </row>
    <row r="67" spans="1:33" ht="28.8">
      <c r="A67" s="34" t="s">
        <v>146</v>
      </c>
      <c r="B67" s="18"/>
      <c r="D67" s="140" t="s">
        <v>193</v>
      </c>
      <c r="E67" s="140"/>
      <c r="F67" s="18"/>
    </row>
    <row r="68" spans="1:33">
      <c r="A68" s="11"/>
      <c r="B68" s="62"/>
    </row>
    <row r="69" spans="1:33" ht="18">
      <c r="A69" s="98" t="s">
        <v>150</v>
      </c>
      <c r="B69" s="14"/>
      <c r="C69" s="14"/>
      <c r="D69" s="14"/>
      <c r="E69" s="14"/>
      <c r="F69" s="14"/>
      <c r="G69" s="14"/>
      <c r="H69" s="14"/>
      <c r="I69" s="14"/>
      <c r="J69" s="14"/>
      <c r="K69" s="14"/>
      <c r="L69" s="14"/>
      <c r="M69" s="14"/>
      <c r="N69" s="14"/>
      <c r="O69" s="14"/>
      <c r="P69" s="14"/>
      <c r="Q69" s="14"/>
      <c r="R69" s="14"/>
      <c r="S69" s="14"/>
    </row>
    <row r="70" spans="1:33">
      <c r="A70"/>
      <c r="F70"/>
    </row>
    <row r="71" spans="1:33" ht="21">
      <c r="A71" s="116" t="s">
        <v>188</v>
      </c>
      <c r="F71"/>
    </row>
    <row r="72" spans="1:33">
      <c r="A72"/>
      <c r="F72"/>
    </row>
    <row r="73" spans="1:33" ht="21">
      <c r="A73" s="110" t="s">
        <v>189</v>
      </c>
    </row>
    <row r="75" spans="1:33">
      <c r="A75" s="5" t="s">
        <v>147</v>
      </c>
      <c r="B75" s="45"/>
    </row>
    <row r="76" spans="1:33">
      <c r="A76" s="5" t="s">
        <v>148</v>
      </c>
      <c r="B76" s="45"/>
    </row>
    <row r="77" spans="1:33">
      <c r="A77"/>
      <c r="H77" s="127" t="s">
        <v>161</v>
      </c>
      <c r="I77" s="127"/>
      <c r="J77" s="127"/>
      <c r="K77" s="127"/>
      <c r="L77" s="127"/>
      <c r="M77" s="127"/>
      <c r="N77" s="127"/>
      <c r="O77" s="127"/>
      <c r="P77" s="127"/>
      <c r="Q77" s="127"/>
      <c r="R77" s="127"/>
      <c r="S77" s="127"/>
      <c r="U77" s="4"/>
      <c r="W77" s="4" t="s">
        <v>25</v>
      </c>
    </row>
    <row r="78" spans="1:33" s="41" customFormat="1" ht="74.400000000000006" customHeight="1">
      <c r="A78" s="50" t="s">
        <v>190</v>
      </c>
      <c r="B78" s="50" t="s">
        <v>138</v>
      </c>
      <c r="C78" s="50" t="s">
        <v>58</v>
      </c>
      <c r="D78" s="50" t="s">
        <v>139</v>
      </c>
      <c r="E78" s="50" t="s">
        <v>58</v>
      </c>
      <c r="F78" s="50" t="s">
        <v>141</v>
      </c>
      <c r="G78" s="50" t="s">
        <v>140</v>
      </c>
      <c r="H78" s="50" t="s">
        <v>129</v>
      </c>
      <c r="I78" s="50" t="s">
        <v>128</v>
      </c>
      <c r="J78" s="50" t="s">
        <v>126</v>
      </c>
      <c r="K78" s="50" t="s">
        <v>27</v>
      </c>
      <c r="L78" s="50" t="s">
        <v>127</v>
      </c>
      <c r="M78" s="50" t="s">
        <v>130</v>
      </c>
      <c r="N78" s="50" t="s">
        <v>41</v>
      </c>
      <c r="O78" s="50" t="s">
        <v>195</v>
      </c>
      <c r="P78" s="50" t="s">
        <v>42</v>
      </c>
      <c r="Q78" s="50" t="s">
        <v>57</v>
      </c>
      <c r="R78" s="50" t="s">
        <v>60</v>
      </c>
      <c r="S78" s="50" t="s">
        <v>30</v>
      </c>
      <c r="W78"/>
      <c r="X78"/>
      <c r="Y78" s="4"/>
      <c r="Z78"/>
      <c r="AA78"/>
      <c r="AB78"/>
      <c r="AC78"/>
      <c r="AD78"/>
      <c r="AE78"/>
      <c r="AF78"/>
      <c r="AG78"/>
    </row>
    <row r="79" spans="1:33">
      <c r="A79" s="20"/>
      <c r="B79" s="47"/>
      <c r="C79" s="45"/>
      <c r="D79" s="47"/>
      <c r="E79" s="40"/>
      <c r="F79" s="47"/>
      <c r="G79" s="40"/>
      <c r="H79" s="47"/>
      <c r="I79" s="47"/>
      <c r="J79" s="96">
        <f>SUM(H79:I79)</f>
        <v>0</v>
      </c>
      <c r="K79" s="47"/>
      <c r="L79" s="47"/>
      <c r="M79" s="96">
        <f>SUM(K79:L79)</f>
        <v>0</v>
      </c>
      <c r="N79" s="47"/>
      <c r="O79" s="47"/>
      <c r="P79" s="47"/>
      <c r="Q79" s="47"/>
      <c r="R79" s="47"/>
      <c r="S79" s="96">
        <f>SUM(H79:I79,K79:L79,N79:R79)</f>
        <v>0</v>
      </c>
      <c r="X79" s="20" t="s">
        <v>26</v>
      </c>
      <c r="Y79" s="20" t="s">
        <v>27</v>
      </c>
      <c r="Z79" s="20" t="s">
        <v>28</v>
      </c>
      <c r="AA79" s="20" t="s">
        <v>29</v>
      </c>
      <c r="AB79" s="20" t="s">
        <v>30</v>
      </c>
    </row>
    <row r="80" spans="1:33">
      <c r="A80" s="20"/>
      <c r="B80" s="47"/>
      <c r="C80" s="45"/>
      <c r="D80" s="47"/>
      <c r="E80" s="40"/>
      <c r="F80" s="47"/>
      <c r="G80" s="40"/>
      <c r="H80" s="47"/>
      <c r="I80" s="47"/>
      <c r="J80" s="96">
        <f t="shared" ref="J80:J86" si="1">SUM(H80:I80)</f>
        <v>0</v>
      </c>
      <c r="K80" s="47"/>
      <c r="L80" s="47"/>
      <c r="M80" s="96">
        <f t="shared" ref="M80:M86" si="2">SUM(K80:L80)</f>
        <v>0</v>
      </c>
      <c r="N80" s="47"/>
      <c r="O80" s="47"/>
      <c r="P80" s="47"/>
      <c r="Q80" s="47"/>
      <c r="R80" s="47"/>
      <c r="S80" s="96">
        <f t="shared" ref="S80:S86" si="3">SUM(H80:I80,K80:L80,N80:R80)</f>
        <v>0</v>
      </c>
      <c r="W80" s="35" t="s">
        <v>31</v>
      </c>
      <c r="X80" s="42" t="e">
        <f>ROUNDUP(I154/B80,0)</f>
        <v>#DIV/0!</v>
      </c>
      <c r="Y80" s="43" t="e">
        <f>ROUNDUP(I156/B80,0)</f>
        <v>#DIV/0!</v>
      </c>
      <c r="Z80" s="43" t="e">
        <f>ROUNDUP(I157/B80,0)</f>
        <v>#DIV/0!</v>
      </c>
      <c r="AA80" s="43" t="e">
        <f>ROUNDUP(I158/B80,0)</f>
        <v>#DIV/0!</v>
      </c>
      <c r="AB80" s="44" t="e">
        <f>SUM(X80:AA80)</f>
        <v>#DIV/0!</v>
      </c>
      <c r="AC80" s="41"/>
      <c r="AD80" s="41"/>
      <c r="AE80" s="41"/>
      <c r="AF80" s="41"/>
      <c r="AG80" s="41"/>
    </row>
    <row r="81" spans="1:37">
      <c r="A81" s="20"/>
      <c r="B81" s="47"/>
      <c r="C81" s="45"/>
      <c r="D81" s="47"/>
      <c r="E81" s="40"/>
      <c r="F81" s="47"/>
      <c r="G81" s="40"/>
      <c r="H81" s="47"/>
      <c r="I81" s="47"/>
      <c r="J81" s="96">
        <f t="shared" si="1"/>
        <v>0</v>
      </c>
      <c r="K81" s="47"/>
      <c r="L81" s="47"/>
      <c r="M81" s="96">
        <f t="shared" si="2"/>
        <v>0</v>
      </c>
      <c r="N81" s="47"/>
      <c r="O81" s="47"/>
      <c r="P81" s="47"/>
      <c r="Q81" s="47"/>
      <c r="R81" s="47"/>
      <c r="S81" s="96">
        <f t="shared" si="3"/>
        <v>0</v>
      </c>
      <c r="W81" s="25" t="s">
        <v>32</v>
      </c>
      <c r="X81" s="26" t="e">
        <f>ROUNDUP(N154/B80,0)</f>
        <v>#DIV/0!</v>
      </c>
      <c r="Y81" s="26" t="e">
        <f>ROUNDUP(N156/B80,0)</f>
        <v>#DIV/0!</v>
      </c>
      <c r="Z81" s="26" t="e">
        <f>ROUNDUP(N157/B80,0)</f>
        <v>#DIV/0!</v>
      </c>
      <c r="AA81" s="26" t="e">
        <f>ROUNDUP(N158/B80,0)</f>
        <v>#DIV/0!</v>
      </c>
      <c r="AB81" s="27" t="e">
        <f>SUM(X81:AA81)</f>
        <v>#DIV/0!</v>
      </c>
    </row>
    <row r="82" spans="1:37">
      <c r="A82" s="20"/>
      <c r="B82" s="47"/>
      <c r="C82" s="45"/>
      <c r="D82" s="47"/>
      <c r="E82" s="40"/>
      <c r="F82" s="47"/>
      <c r="G82" s="40"/>
      <c r="H82" s="47"/>
      <c r="I82" s="47"/>
      <c r="J82" s="96">
        <f t="shared" si="1"/>
        <v>0</v>
      </c>
      <c r="K82" s="47"/>
      <c r="L82" s="47"/>
      <c r="M82" s="96">
        <f t="shared" si="2"/>
        <v>0</v>
      </c>
      <c r="N82" s="47"/>
      <c r="O82" s="47"/>
      <c r="P82" s="47"/>
      <c r="Q82" s="47"/>
      <c r="R82" s="47"/>
      <c r="S82" s="96">
        <f t="shared" si="3"/>
        <v>0</v>
      </c>
      <c r="X82" s="28"/>
      <c r="Y82" s="29"/>
      <c r="Z82" s="28"/>
      <c r="AA82" s="28"/>
      <c r="AB82" s="28"/>
    </row>
    <row r="83" spans="1:37">
      <c r="A83" s="20"/>
      <c r="B83" s="47"/>
      <c r="C83" s="45"/>
      <c r="D83" s="47"/>
      <c r="E83" s="40"/>
      <c r="F83" s="47"/>
      <c r="G83" s="40"/>
      <c r="H83" s="47"/>
      <c r="I83" s="47"/>
      <c r="J83" s="96">
        <f t="shared" si="1"/>
        <v>0</v>
      </c>
      <c r="K83" s="47"/>
      <c r="L83" s="47"/>
      <c r="M83" s="96">
        <f t="shared" si="2"/>
        <v>0</v>
      </c>
      <c r="N83" s="47"/>
      <c r="O83" s="47"/>
      <c r="P83" s="47"/>
      <c r="Q83" s="47"/>
      <c r="R83" s="47"/>
      <c r="S83" s="96">
        <f t="shared" si="3"/>
        <v>0</v>
      </c>
      <c r="X83" s="4" t="s">
        <v>33</v>
      </c>
      <c r="Y83" s="29"/>
      <c r="Z83" s="28"/>
      <c r="AA83" s="28"/>
      <c r="AB83" s="28"/>
    </row>
    <row r="84" spans="1:37">
      <c r="A84" s="20"/>
      <c r="B84" s="47"/>
      <c r="C84" s="45"/>
      <c r="D84" s="47"/>
      <c r="E84" s="40"/>
      <c r="F84" s="47"/>
      <c r="G84" s="40"/>
      <c r="H84" s="47"/>
      <c r="I84" s="47"/>
      <c r="J84" s="96">
        <f t="shared" si="1"/>
        <v>0</v>
      </c>
      <c r="K84" s="47"/>
      <c r="L84" s="47"/>
      <c r="M84" s="96">
        <f t="shared" si="2"/>
        <v>0</v>
      </c>
      <c r="N84" s="47"/>
      <c r="O84" s="47"/>
      <c r="P84" s="47"/>
      <c r="Q84" s="47"/>
      <c r="R84" s="47"/>
      <c r="S84" s="96">
        <f t="shared" si="3"/>
        <v>0</v>
      </c>
      <c r="X84" s="28"/>
      <c r="Y84" s="29"/>
      <c r="Z84" s="28"/>
      <c r="AA84" s="28"/>
      <c r="AB84" s="28"/>
    </row>
    <row r="85" spans="1:37">
      <c r="A85" s="20"/>
      <c r="B85" s="47"/>
      <c r="C85" s="45"/>
      <c r="D85" s="47"/>
      <c r="E85" s="40"/>
      <c r="F85" s="47"/>
      <c r="G85" s="40"/>
      <c r="H85" s="47"/>
      <c r="I85" s="47"/>
      <c r="J85" s="96">
        <f t="shared" si="1"/>
        <v>0</v>
      </c>
      <c r="K85" s="47"/>
      <c r="L85" s="47"/>
      <c r="M85" s="96">
        <f t="shared" si="2"/>
        <v>0</v>
      </c>
      <c r="N85" s="47"/>
      <c r="O85" s="47"/>
      <c r="P85" s="47"/>
      <c r="Q85" s="47"/>
      <c r="R85" s="47"/>
      <c r="S85" s="96">
        <f t="shared" si="3"/>
        <v>0</v>
      </c>
      <c r="X85" s="20" t="s">
        <v>26</v>
      </c>
      <c r="Y85" s="20" t="s">
        <v>27</v>
      </c>
      <c r="Z85" s="20" t="s">
        <v>28</v>
      </c>
      <c r="AA85" s="20" t="s">
        <v>29</v>
      </c>
      <c r="AB85" s="20" t="s">
        <v>30</v>
      </c>
    </row>
    <row r="86" spans="1:37">
      <c r="A86" s="20"/>
      <c r="B86" s="47"/>
      <c r="C86" s="45"/>
      <c r="D86" s="47"/>
      <c r="E86" s="40"/>
      <c r="F86" s="47"/>
      <c r="G86" s="40"/>
      <c r="H86" s="47"/>
      <c r="I86" s="47"/>
      <c r="J86" s="96">
        <f t="shared" si="1"/>
        <v>0</v>
      </c>
      <c r="K86" s="47"/>
      <c r="L86" s="47"/>
      <c r="M86" s="96">
        <f t="shared" si="2"/>
        <v>0</v>
      </c>
      <c r="N86" s="47"/>
      <c r="O86" s="47"/>
      <c r="P86" s="47"/>
      <c r="Q86" s="47"/>
      <c r="R86" s="47"/>
      <c r="S86" s="96">
        <f t="shared" si="3"/>
        <v>0</v>
      </c>
      <c r="W86" s="21" t="s">
        <v>31</v>
      </c>
      <c r="X86" s="22" t="e">
        <f>ROUNDUP(I154/B82,0)</f>
        <v>#DIV/0!</v>
      </c>
      <c r="Y86" s="23" t="e">
        <f>ROUNDUP(I156/B82,0)</f>
        <v>#DIV/0!</v>
      </c>
      <c r="Z86" s="23" t="e">
        <f>ROUNDUP(I157/B82,0)</f>
        <v>#DIV/0!</v>
      </c>
      <c r="AA86" s="23" t="e">
        <f>ROUNDUP(I158/B82,0)</f>
        <v>#DIV/0!</v>
      </c>
      <c r="AB86" s="24" t="e">
        <f>SUM(X86:AA86)</f>
        <v>#DIV/0!</v>
      </c>
    </row>
    <row r="87" spans="1:37">
      <c r="A87" s="114" t="s">
        <v>94</v>
      </c>
      <c r="B87" s="32"/>
      <c r="H87" s="96">
        <f>SUM(H79:H86)</f>
        <v>0</v>
      </c>
      <c r="I87" s="96">
        <f>SUM(I79:I86)</f>
        <v>0</v>
      </c>
      <c r="J87" s="96">
        <f>SUM(J79:J86)</f>
        <v>0</v>
      </c>
      <c r="K87" s="96">
        <f t="shared" ref="K87:Q87" si="4">SUM(K79:K86)</f>
        <v>0</v>
      </c>
      <c r="L87" s="96">
        <f t="shared" si="4"/>
        <v>0</v>
      </c>
      <c r="M87" s="96">
        <f>SUM(M79:M86)</f>
        <v>0</v>
      </c>
      <c r="N87" s="96">
        <f t="shared" si="4"/>
        <v>0</v>
      </c>
      <c r="O87" s="96">
        <f t="shared" si="4"/>
        <v>0</v>
      </c>
      <c r="P87" s="96">
        <f t="shared" si="4"/>
        <v>0</v>
      </c>
      <c r="Q87" s="96">
        <f t="shared" si="4"/>
        <v>0</v>
      </c>
      <c r="R87" s="96">
        <f t="shared" ref="R87" si="5">SUM(R79:R86)</f>
        <v>0</v>
      </c>
      <c r="S87" s="96">
        <f>SUM(S79:S86)</f>
        <v>0</v>
      </c>
      <c r="W87" s="25" t="s">
        <v>32</v>
      </c>
      <c r="X87" s="26" t="e">
        <f>ROUNDUP(N154/B82,0)</f>
        <v>#DIV/0!</v>
      </c>
      <c r="Y87" s="26" t="e">
        <f>ROUNDUP(N156/B82,0)</f>
        <v>#DIV/0!</v>
      </c>
      <c r="Z87" s="26" t="e">
        <f>ROUNDUP(N157/B82,0)</f>
        <v>#DIV/0!</v>
      </c>
      <c r="AA87" s="26" t="e">
        <f>ROUNDUP(N158/B82,0)</f>
        <v>#DIV/0!</v>
      </c>
      <c r="AB87" s="27" t="e">
        <f>SUM(X87:AA87)</f>
        <v>#DIV/0!</v>
      </c>
    </row>
    <row r="88" spans="1:37" ht="19.95" customHeight="1">
      <c r="A88" s="19"/>
      <c r="AD88" s="4"/>
    </row>
    <row r="89" spans="1:37" ht="21">
      <c r="A89" s="110" t="s">
        <v>66</v>
      </c>
      <c r="AD89" s="4"/>
    </row>
    <row r="90" spans="1:37">
      <c r="A90"/>
      <c r="F90"/>
      <c r="H90" s="127" t="s">
        <v>161</v>
      </c>
      <c r="I90" s="127"/>
      <c r="J90" s="127"/>
      <c r="K90" s="127"/>
      <c r="L90" s="127"/>
      <c r="M90" s="127"/>
      <c r="N90" s="127"/>
      <c r="O90" s="127"/>
      <c r="P90" s="127"/>
      <c r="Q90" s="127"/>
      <c r="R90" s="127"/>
      <c r="S90" s="127"/>
      <c r="AD90" s="4"/>
    </row>
    <row r="91" spans="1:37" s="41" customFormat="1" ht="74.400000000000006" customHeight="1">
      <c r="A91" s="50" t="s">
        <v>149</v>
      </c>
      <c r="B91" s="50" t="s">
        <v>91</v>
      </c>
      <c r="C91" s="50" t="s">
        <v>90</v>
      </c>
      <c r="D91" s="50" t="s">
        <v>35</v>
      </c>
      <c r="E91" s="50" t="s">
        <v>155</v>
      </c>
      <c r="F91" s="51" t="s">
        <v>36</v>
      </c>
      <c r="G91" s="50" t="s">
        <v>156</v>
      </c>
      <c r="H91" s="50" t="s">
        <v>129</v>
      </c>
      <c r="I91" s="50" t="s">
        <v>128</v>
      </c>
      <c r="J91" s="50" t="s">
        <v>126</v>
      </c>
      <c r="K91" s="50" t="s">
        <v>27</v>
      </c>
      <c r="L91" s="50" t="s">
        <v>127</v>
      </c>
      <c r="M91" s="50" t="s">
        <v>130</v>
      </c>
      <c r="N91" s="50" t="s">
        <v>41</v>
      </c>
      <c r="O91" s="50" t="s">
        <v>195</v>
      </c>
      <c r="P91" s="50" t="s">
        <v>42</v>
      </c>
      <c r="Q91" s="50" t="s">
        <v>57</v>
      </c>
      <c r="R91" s="50" t="s">
        <v>60</v>
      </c>
      <c r="S91" s="50" t="s">
        <v>30</v>
      </c>
      <c r="AF91" s="35" t="s">
        <v>31</v>
      </c>
      <c r="AG91" s="42" t="e">
        <f>ROUNDUP(D164/D93,0)</f>
        <v>#DIV/0!</v>
      </c>
      <c r="AH91" s="43" t="e">
        <f>ROUNDUP(D165/D93,0)</f>
        <v>#DIV/0!</v>
      </c>
      <c r="AI91" s="43" t="e">
        <f>ROUNDUP(D166/D93,0)</f>
        <v>#DIV/0!</v>
      </c>
      <c r="AJ91" s="43" t="e">
        <f>ROUNDUP(#REF!/D93,0)</f>
        <v>#REF!</v>
      </c>
      <c r="AK91" s="44" t="e">
        <f>SUM(AG91:AJ91)</f>
        <v>#DIV/0!</v>
      </c>
    </row>
    <row r="92" spans="1:37">
      <c r="A92" s="20"/>
      <c r="B92" s="52"/>
      <c r="C92" s="45"/>
      <c r="D92" s="45"/>
      <c r="E92" s="45"/>
      <c r="F92" s="46"/>
      <c r="G92" s="40"/>
      <c r="H92" s="47"/>
      <c r="I92" s="47"/>
      <c r="J92" s="96">
        <f>SUM(H92:I92)</f>
        <v>0</v>
      </c>
      <c r="K92" s="47"/>
      <c r="L92" s="47"/>
      <c r="M92" s="96">
        <f>SUM(K92:L92)</f>
        <v>0</v>
      </c>
      <c r="N92" s="47"/>
      <c r="O92" s="47"/>
      <c r="P92" s="47"/>
      <c r="Q92" s="47"/>
      <c r="R92" s="47"/>
      <c r="S92" s="96">
        <f t="shared" ref="S92:S93" si="6">SUM(H92:I92,K92:L92,N92:R92)</f>
        <v>0</v>
      </c>
      <c r="AF92" s="25" t="s">
        <v>32</v>
      </c>
      <c r="AG92" s="26" t="e">
        <f>ROUNDUP(G164/D93,0)</f>
        <v>#DIV/0!</v>
      </c>
      <c r="AH92" s="26" t="e">
        <f>ROUNDUP(G165/D93,0)</f>
        <v>#DIV/0!</v>
      </c>
      <c r="AI92" s="26" t="e">
        <f>ROUNDUP(G166/D93,0)</f>
        <v>#DIV/0!</v>
      </c>
      <c r="AJ92" s="26" t="e">
        <f>ROUNDUP(#REF!/D93,0)</f>
        <v>#REF!</v>
      </c>
      <c r="AK92" s="27" t="e">
        <f>SUM(AG92:AJ92)</f>
        <v>#DIV/0!</v>
      </c>
    </row>
    <row r="93" spans="1:37">
      <c r="A93" s="20"/>
      <c r="B93" s="52"/>
      <c r="C93" s="46"/>
      <c r="D93" s="46"/>
      <c r="E93" s="45"/>
      <c r="F93" s="46"/>
      <c r="G93" s="40"/>
      <c r="H93" s="47"/>
      <c r="I93" s="47"/>
      <c r="J93" s="96">
        <f t="shared" ref="J93" si="7">SUM(H93:I93)</f>
        <v>0</v>
      </c>
      <c r="K93" s="47"/>
      <c r="L93" s="47"/>
      <c r="M93" s="96">
        <f t="shared" ref="M93" si="8">SUM(K93:L93)</f>
        <v>0</v>
      </c>
      <c r="N93" s="47"/>
      <c r="O93" s="47"/>
      <c r="P93" s="47"/>
      <c r="Q93" s="47"/>
      <c r="R93" s="47"/>
      <c r="S93" s="96">
        <f t="shared" si="6"/>
        <v>0</v>
      </c>
      <c r="AG93" s="28"/>
      <c r="AH93" s="29"/>
      <c r="AI93" s="28"/>
      <c r="AJ93" s="28"/>
      <c r="AK93" s="28"/>
    </row>
    <row r="94" spans="1:37">
      <c r="A94" s="114" t="s">
        <v>94</v>
      </c>
      <c r="F94"/>
      <c r="H94" s="96">
        <f t="shared" ref="H94:Q94" si="9">SUM(H92:H93)</f>
        <v>0</v>
      </c>
      <c r="I94" s="96"/>
      <c r="J94" s="96"/>
      <c r="K94" s="96">
        <f t="shared" si="9"/>
        <v>0</v>
      </c>
      <c r="L94" s="96"/>
      <c r="M94" s="96"/>
      <c r="N94" s="96">
        <f t="shared" si="9"/>
        <v>0</v>
      </c>
      <c r="O94" s="96">
        <f t="shared" si="9"/>
        <v>0</v>
      </c>
      <c r="P94" s="96">
        <f t="shared" si="9"/>
        <v>0</v>
      </c>
      <c r="Q94" s="96">
        <f t="shared" si="9"/>
        <v>0</v>
      </c>
      <c r="R94" s="96">
        <f t="shared" ref="R94" si="10">SUM(R92:R93)</f>
        <v>0</v>
      </c>
      <c r="S94" s="96">
        <f t="shared" ref="S94" si="11">SUM(S92:S93)</f>
        <v>0</v>
      </c>
      <c r="AG94" s="20" t="s">
        <v>26</v>
      </c>
      <c r="AH94" s="20" t="s">
        <v>27</v>
      </c>
      <c r="AI94" s="20" t="s">
        <v>28</v>
      </c>
      <c r="AJ94" s="20" t="s">
        <v>29</v>
      </c>
      <c r="AK94" s="20" t="s">
        <v>30</v>
      </c>
    </row>
    <row r="95" spans="1:37">
      <c r="AD95" s="4"/>
    </row>
    <row r="96" spans="1:37" ht="21">
      <c r="A96" s="110" t="s">
        <v>67</v>
      </c>
      <c r="AD96" s="4"/>
    </row>
    <row r="97" spans="1:34">
      <c r="A97" s="19"/>
      <c r="AD97" s="4"/>
    </row>
    <row r="98" spans="1:34">
      <c r="H98" s="127" t="s">
        <v>161</v>
      </c>
      <c r="I98" s="127"/>
      <c r="J98" s="127"/>
      <c r="K98" s="127"/>
      <c r="L98" s="127"/>
      <c r="M98" s="127"/>
      <c r="N98" s="127"/>
      <c r="O98" s="127"/>
      <c r="P98" s="127"/>
      <c r="Q98" s="127"/>
      <c r="R98" s="127"/>
      <c r="S98" s="127"/>
      <c r="AD98" s="4"/>
    </row>
    <row r="99" spans="1:34" ht="65.400000000000006" customHeight="1">
      <c r="A99" s="50" t="s">
        <v>95</v>
      </c>
      <c r="B99" s="50" t="s">
        <v>70</v>
      </c>
      <c r="C99" s="50" t="s">
        <v>68</v>
      </c>
      <c r="D99" s="51" t="s">
        <v>97</v>
      </c>
      <c r="E99" s="50" t="s">
        <v>69</v>
      </c>
      <c r="F99" s="50" t="s">
        <v>37</v>
      </c>
      <c r="G99" s="50" t="s">
        <v>98</v>
      </c>
      <c r="H99" s="50" t="s">
        <v>129</v>
      </c>
      <c r="I99" s="50" t="s">
        <v>128</v>
      </c>
      <c r="J99" s="50" t="s">
        <v>126</v>
      </c>
      <c r="K99" s="50" t="s">
        <v>27</v>
      </c>
      <c r="L99" s="50" t="s">
        <v>127</v>
      </c>
      <c r="M99" s="50" t="s">
        <v>130</v>
      </c>
      <c r="N99" s="50" t="s">
        <v>41</v>
      </c>
      <c r="O99" s="50" t="s">
        <v>195</v>
      </c>
      <c r="P99" s="50" t="s">
        <v>42</v>
      </c>
      <c r="Q99" s="50" t="s">
        <v>57</v>
      </c>
      <c r="R99" s="50" t="s">
        <v>60</v>
      </c>
      <c r="S99" s="50" t="s">
        <v>30</v>
      </c>
      <c r="AH99" s="4"/>
    </row>
    <row r="100" spans="1:34">
      <c r="A100" s="54"/>
      <c r="B100" s="52"/>
      <c r="C100" s="46"/>
      <c r="D100" s="45"/>
      <c r="E100" s="46"/>
      <c r="F100" s="46"/>
      <c r="G100" s="46"/>
      <c r="H100" s="47"/>
      <c r="I100" s="47"/>
      <c r="J100" s="96">
        <f>SUM(H100:I100)</f>
        <v>0</v>
      </c>
      <c r="K100" s="47"/>
      <c r="L100" s="47"/>
      <c r="M100" s="96">
        <f>SUM(K100:L100)</f>
        <v>0</v>
      </c>
      <c r="N100" s="47"/>
      <c r="O100" s="47"/>
      <c r="P100" s="47"/>
      <c r="Q100" s="47"/>
      <c r="R100" s="47"/>
      <c r="S100" s="96">
        <f t="shared" ref="S100:S102" si="12">SUM(H100:I100,K100:L100,N100:R100)</f>
        <v>0</v>
      </c>
      <c r="AH100" s="4"/>
    </row>
    <row r="101" spans="1:34">
      <c r="A101" s="54"/>
      <c r="B101" s="52"/>
      <c r="C101" s="46"/>
      <c r="D101" s="45"/>
      <c r="E101" s="46"/>
      <c r="F101" s="46"/>
      <c r="G101" s="46"/>
      <c r="H101" s="47"/>
      <c r="I101" s="47"/>
      <c r="J101" s="96">
        <f t="shared" ref="J101:J102" si="13">SUM(H101:I101)</f>
        <v>0</v>
      </c>
      <c r="K101" s="47"/>
      <c r="L101" s="47"/>
      <c r="M101" s="96">
        <f t="shared" ref="M101:M102" si="14">SUM(K101:L101)</f>
        <v>0</v>
      </c>
      <c r="N101" s="47"/>
      <c r="O101" s="47"/>
      <c r="P101" s="47"/>
      <c r="Q101" s="47"/>
      <c r="R101" s="47"/>
      <c r="S101" s="96">
        <f t="shared" si="12"/>
        <v>0</v>
      </c>
      <c r="AH101" s="4"/>
    </row>
    <row r="102" spans="1:34">
      <c r="A102" s="54"/>
      <c r="B102" s="52"/>
      <c r="C102" s="46"/>
      <c r="D102" s="45"/>
      <c r="E102" s="46"/>
      <c r="F102" s="46"/>
      <c r="G102" s="46"/>
      <c r="H102" s="47"/>
      <c r="I102" s="47"/>
      <c r="J102" s="96">
        <f t="shared" si="13"/>
        <v>0</v>
      </c>
      <c r="K102" s="47"/>
      <c r="L102" s="47"/>
      <c r="M102" s="96">
        <f t="shared" si="14"/>
        <v>0</v>
      </c>
      <c r="N102" s="47"/>
      <c r="O102" s="47"/>
      <c r="P102" s="47"/>
      <c r="Q102" s="47"/>
      <c r="R102" s="47"/>
      <c r="S102" s="96">
        <f t="shared" si="12"/>
        <v>0</v>
      </c>
      <c r="AH102" s="4"/>
    </row>
    <row r="103" spans="1:34">
      <c r="A103" s="114" t="s">
        <v>94</v>
      </c>
      <c r="B103" s="55"/>
      <c r="C103" s="48"/>
      <c r="D103" s="56"/>
      <c r="E103" s="48"/>
      <c r="H103" s="96">
        <f t="shared" ref="H103:M103" si="15">SUM(H100:H102)</f>
        <v>0</v>
      </c>
      <c r="I103" s="96">
        <f t="shared" si="15"/>
        <v>0</v>
      </c>
      <c r="J103" s="96">
        <f t="shared" si="15"/>
        <v>0</v>
      </c>
      <c r="K103" s="96">
        <f t="shared" si="15"/>
        <v>0</v>
      </c>
      <c r="L103" s="96">
        <f t="shared" si="15"/>
        <v>0</v>
      </c>
      <c r="M103" s="96">
        <f t="shared" si="15"/>
        <v>0</v>
      </c>
      <c r="N103" s="96">
        <f t="shared" ref="N103:Q103" si="16">SUM(N100:N102)</f>
        <v>0</v>
      </c>
      <c r="O103" s="96">
        <f t="shared" si="16"/>
        <v>0</v>
      </c>
      <c r="P103" s="96">
        <f t="shared" si="16"/>
        <v>0</v>
      </c>
      <c r="Q103" s="96">
        <f t="shared" si="16"/>
        <v>0</v>
      </c>
      <c r="R103" s="96">
        <f t="shared" ref="R103" si="17">SUM(R100:R102)</f>
        <v>0</v>
      </c>
      <c r="S103" s="96">
        <f>SUM(H103:R103)</f>
        <v>0</v>
      </c>
      <c r="AH103" s="4"/>
    </row>
    <row r="105" spans="1:34" ht="18">
      <c r="A105" s="17" t="s">
        <v>151</v>
      </c>
      <c r="B105" s="14"/>
      <c r="C105" s="14"/>
      <c r="D105" s="14"/>
      <c r="E105" s="14"/>
      <c r="F105" s="14"/>
      <c r="G105" s="14"/>
      <c r="H105" s="14"/>
      <c r="I105" s="14"/>
      <c r="J105" s="14"/>
      <c r="K105" s="14"/>
      <c r="L105" s="14"/>
      <c r="M105" s="14"/>
      <c r="N105" s="14"/>
      <c r="O105" s="14"/>
    </row>
    <row r="106" spans="1:34">
      <c r="A106" s="134" t="s">
        <v>38</v>
      </c>
      <c r="B106" s="148"/>
      <c r="C106" s="148"/>
      <c r="D106" s="148"/>
      <c r="E106" s="148"/>
      <c r="F106" s="148"/>
      <c r="G106" s="148"/>
      <c r="H106" s="148"/>
      <c r="I106" s="148"/>
      <c r="J106" s="148"/>
      <c r="K106" s="148"/>
      <c r="L106" s="148"/>
      <c r="M106" s="148"/>
      <c r="N106" s="148"/>
      <c r="O106" s="148"/>
    </row>
    <row r="107" spans="1:34">
      <c r="A107" s="135"/>
      <c r="B107" s="148"/>
      <c r="C107" s="148"/>
      <c r="D107" s="148"/>
      <c r="E107" s="148"/>
      <c r="F107" s="148"/>
      <c r="G107" s="148"/>
      <c r="H107" s="148"/>
      <c r="I107" s="148"/>
      <c r="J107" s="148"/>
      <c r="K107" s="148"/>
      <c r="L107" s="148"/>
      <c r="M107" s="148"/>
      <c r="N107" s="148"/>
      <c r="O107" s="148"/>
    </row>
    <row r="108" spans="1:34">
      <c r="A108" s="135"/>
      <c r="B108" s="148"/>
      <c r="C108" s="148"/>
      <c r="D108" s="148"/>
      <c r="E108" s="148"/>
      <c r="F108" s="148"/>
      <c r="G108" s="148"/>
      <c r="H108" s="148"/>
      <c r="I108" s="148"/>
      <c r="J108" s="148"/>
      <c r="K108" s="148"/>
      <c r="L108" s="148"/>
      <c r="M108" s="148"/>
      <c r="N108" s="148"/>
      <c r="O108" s="148"/>
    </row>
    <row r="109" spans="1:34">
      <c r="A109" s="136"/>
      <c r="B109" s="148"/>
      <c r="C109" s="148"/>
      <c r="D109" s="148"/>
      <c r="E109" s="148"/>
      <c r="F109" s="148"/>
      <c r="G109" s="148"/>
      <c r="H109" s="148"/>
      <c r="I109" s="148"/>
      <c r="J109" s="148"/>
      <c r="K109" s="148"/>
      <c r="L109" s="148"/>
      <c r="M109" s="148"/>
      <c r="N109" s="148"/>
      <c r="O109" s="148"/>
    </row>
    <row r="111" spans="1:34">
      <c r="B111" s="12"/>
    </row>
    <row r="112" spans="1:34" ht="18">
      <c r="A112" s="143" t="s">
        <v>44</v>
      </c>
      <c r="B112" s="143"/>
      <c r="C112" s="14"/>
      <c r="D112" s="14"/>
      <c r="E112" s="14"/>
      <c r="F112" s="15"/>
      <c r="G112" s="14"/>
      <c r="H112" s="14"/>
      <c r="I112" s="14"/>
      <c r="J112" s="14"/>
      <c r="K112" s="14"/>
      <c r="L112" s="14"/>
      <c r="M112" s="14"/>
      <c r="N112" s="14"/>
      <c r="O112" s="14"/>
      <c r="P112" s="14"/>
      <c r="Q112" s="14"/>
      <c r="R112" s="14"/>
      <c r="S112" s="14"/>
    </row>
    <row r="114" spans="1:10" ht="21">
      <c r="A114" s="110" t="s">
        <v>92</v>
      </c>
    </row>
    <row r="116" spans="1:10">
      <c r="B116" s="58" t="s">
        <v>43</v>
      </c>
      <c r="C116" s="58" t="s">
        <v>93</v>
      </c>
      <c r="D116" s="53" t="s">
        <v>30</v>
      </c>
    </row>
    <row r="117" spans="1:10">
      <c r="A117" s="30" t="s">
        <v>171</v>
      </c>
      <c r="B117" s="40"/>
      <c r="C117" s="40"/>
      <c r="D117" s="61">
        <f>SUM(B117:C117)</f>
        <v>0</v>
      </c>
    </row>
    <row r="118" spans="1:10">
      <c r="A118" s="5" t="s">
        <v>172</v>
      </c>
      <c r="B118" s="40"/>
      <c r="C118" s="40"/>
      <c r="D118" s="67">
        <f>SUM(B118:C118)</f>
        <v>0</v>
      </c>
    </row>
    <row r="120" spans="1:10">
      <c r="A120" s="4" t="s">
        <v>108</v>
      </c>
    </row>
    <row r="122" spans="1:10" ht="46.95" customHeight="1">
      <c r="A122" s="60" t="s">
        <v>56</v>
      </c>
      <c r="B122" s="59" t="s">
        <v>153</v>
      </c>
      <c r="C122" s="59" t="s">
        <v>154</v>
      </c>
      <c r="D122" s="59" t="s">
        <v>27</v>
      </c>
      <c r="E122" s="59" t="s">
        <v>127</v>
      </c>
      <c r="F122" s="59" t="s">
        <v>41</v>
      </c>
      <c r="G122" s="59" t="s">
        <v>195</v>
      </c>
      <c r="H122" s="59" t="s">
        <v>42</v>
      </c>
      <c r="I122" s="59" t="s">
        <v>57</v>
      </c>
      <c r="J122" s="50" t="s">
        <v>55</v>
      </c>
    </row>
    <row r="123" spans="1:10">
      <c r="A123" s="20">
        <v>1</v>
      </c>
      <c r="B123" s="45"/>
      <c r="C123" s="45"/>
      <c r="D123" s="45"/>
      <c r="E123" s="45"/>
      <c r="F123" s="45"/>
      <c r="G123" s="45"/>
      <c r="H123" s="45"/>
      <c r="I123" s="45"/>
      <c r="J123" s="45"/>
    </row>
    <row r="124" spans="1:10">
      <c r="A124" s="20">
        <v>2</v>
      </c>
      <c r="B124" s="45"/>
      <c r="C124" s="45"/>
      <c r="D124" s="45"/>
      <c r="E124" s="45"/>
      <c r="F124" s="45"/>
      <c r="G124" s="45"/>
      <c r="H124" s="45"/>
      <c r="I124" s="45"/>
      <c r="J124" s="45"/>
    </row>
    <row r="125" spans="1:10">
      <c r="A125" s="20">
        <v>3</v>
      </c>
      <c r="B125" s="45"/>
      <c r="C125" s="45"/>
      <c r="D125" s="45"/>
      <c r="E125" s="45"/>
      <c r="F125" s="45"/>
      <c r="G125" s="45"/>
      <c r="H125" s="45"/>
      <c r="I125" s="45"/>
      <c r="J125" s="45"/>
    </row>
    <row r="126" spans="1:10">
      <c r="A126" s="20">
        <v>4</v>
      </c>
      <c r="B126" s="45"/>
      <c r="C126" s="45"/>
      <c r="D126" s="45"/>
      <c r="E126" s="45"/>
      <c r="F126" s="45"/>
      <c r="G126" s="45"/>
      <c r="H126" s="45"/>
      <c r="I126" s="45"/>
      <c r="J126" s="45"/>
    </row>
    <row r="127" spans="1:10">
      <c r="A127" s="20">
        <v>5</v>
      </c>
      <c r="B127" s="45"/>
      <c r="C127" s="45"/>
      <c r="D127" s="45"/>
      <c r="E127" s="45"/>
      <c r="F127" s="45"/>
      <c r="G127" s="45"/>
      <c r="H127" s="45"/>
      <c r="I127" s="45"/>
      <c r="J127" s="45"/>
    </row>
    <row r="128" spans="1:10">
      <c r="A128" s="20">
        <v>6</v>
      </c>
      <c r="B128" s="45"/>
      <c r="C128" s="45"/>
      <c r="D128" s="45"/>
      <c r="E128" s="45"/>
      <c r="F128" s="45"/>
      <c r="G128" s="45"/>
      <c r="H128" s="45"/>
      <c r="I128" s="45"/>
      <c r="J128" s="45"/>
    </row>
    <row r="129" spans="1:13">
      <c r="A129" s="20">
        <v>7</v>
      </c>
      <c r="B129" s="45"/>
      <c r="C129" s="45"/>
      <c r="D129" s="45"/>
      <c r="E129" s="45"/>
      <c r="F129" s="45"/>
      <c r="G129" s="45"/>
      <c r="H129" s="45"/>
      <c r="I129" s="45"/>
      <c r="J129" s="45"/>
    </row>
    <row r="130" spans="1:13">
      <c r="A130" s="20">
        <v>8</v>
      </c>
      <c r="B130" s="45"/>
      <c r="C130" s="45"/>
      <c r="D130" s="45"/>
      <c r="E130" s="45"/>
      <c r="F130" s="45"/>
      <c r="G130" s="45"/>
      <c r="H130" s="45"/>
      <c r="I130" s="45"/>
      <c r="J130" s="45"/>
    </row>
    <row r="131" spans="1:13">
      <c r="A131" s="20">
        <v>9</v>
      </c>
      <c r="B131" s="45"/>
      <c r="C131" s="45"/>
      <c r="D131" s="45"/>
      <c r="E131" s="45"/>
      <c r="F131" s="45"/>
      <c r="G131" s="45"/>
      <c r="H131" s="45"/>
      <c r="I131" s="45"/>
      <c r="J131" s="45"/>
    </row>
    <row r="132" spans="1:13">
      <c r="A132" s="20">
        <v>10</v>
      </c>
      <c r="B132" s="45"/>
      <c r="C132" s="45"/>
      <c r="D132" s="45"/>
      <c r="E132" s="45"/>
      <c r="F132" s="45"/>
      <c r="G132" s="45"/>
      <c r="H132" s="45"/>
      <c r="I132" s="45"/>
      <c r="J132" s="45"/>
    </row>
    <row r="133" spans="1:13">
      <c r="A133" s="20">
        <v>11</v>
      </c>
      <c r="B133" s="45"/>
      <c r="C133" s="45"/>
      <c r="D133" s="45"/>
      <c r="E133" s="45"/>
      <c r="F133" s="45"/>
      <c r="G133" s="45"/>
      <c r="H133" s="45"/>
      <c r="I133" s="45"/>
      <c r="J133" s="45"/>
    </row>
    <row r="134" spans="1:13">
      <c r="A134" s="20">
        <v>12</v>
      </c>
      <c r="B134" s="45"/>
      <c r="C134" s="45"/>
      <c r="D134" s="45"/>
      <c r="E134" s="45"/>
      <c r="F134" s="45"/>
      <c r="G134" s="45"/>
      <c r="H134" s="45"/>
      <c r="I134" s="45"/>
      <c r="J134" s="45"/>
    </row>
    <row r="135" spans="1:13">
      <c r="A135" s="20">
        <v>13</v>
      </c>
      <c r="B135" s="45"/>
      <c r="C135" s="45"/>
      <c r="D135" s="45"/>
      <c r="E135" s="45"/>
      <c r="F135" s="45"/>
      <c r="G135" s="45"/>
      <c r="H135" s="45"/>
      <c r="I135" s="45"/>
      <c r="J135" s="45"/>
    </row>
    <row r="136" spans="1:13">
      <c r="A136" s="20">
        <v>14</v>
      </c>
      <c r="B136" s="45"/>
      <c r="C136" s="45"/>
      <c r="D136" s="45"/>
      <c r="E136" s="45"/>
      <c r="F136" s="45"/>
      <c r="G136" s="45"/>
      <c r="H136" s="45"/>
      <c r="I136" s="45"/>
      <c r="J136" s="45"/>
    </row>
    <row r="137" spans="1:13">
      <c r="A137" s="20">
        <v>15</v>
      </c>
      <c r="B137" s="45"/>
      <c r="C137" s="45"/>
      <c r="D137" s="45"/>
      <c r="E137" s="45"/>
      <c r="F137" s="45"/>
      <c r="G137" s="45"/>
      <c r="H137" s="45"/>
      <c r="I137" s="45"/>
      <c r="J137" s="45"/>
    </row>
    <row r="138" spans="1:13">
      <c r="A138" s="61" t="s">
        <v>30</v>
      </c>
      <c r="B138" s="61">
        <f>COUNTIF(B123:B137,"Y")</f>
        <v>0</v>
      </c>
      <c r="C138" s="67">
        <f>COUNTIF(C123:C137,"Y")</f>
        <v>0</v>
      </c>
      <c r="D138" s="61">
        <f t="shared" ref="D138:I138" si="18">COUNTIF(D123:D137,"Y")</f>
        <v>0</v>
      </c>
      <c r="E138" s="67">
        <f t="shared" si="18"/>
        <v>0</v>
      </c>
      <c r="F138" s="61">
        <f t="shared" si="18"/>
        <v>0</v>
      </c>
      <c r="G138" s="61">
        <f t="shared" si="18"/>
        <v>0</v>
      </c>
      <c r="H138" s="61">
        <f t="shared" si="18"/>
        <v>0</v>
      </c>
      <c r="I138" s="61">
        <f t="shared" si="18"/>
        <v>0</v>
      </c>
      <c r="J138" s="56"/>
    </row>
    <row r="139" spans="1:13" ht="14.4" customHeight="1">
      <c r="A139" s="114" t="s">
        <v>94</v>
      </c>
    </row>
    <row r="140" spans="1:13">
      <c r="F140"/>
    </row>
    <row r="141" spans="1:13">
      <c r="A141" s="5" t="s">
        <v>48</v>
      </c>
      <c r="B141" s="115"/>
      <c r="F141"/>
    </row>
    <row r="142" spans="1:13" ht="63" customHeight="1">
      <c r="A142" s="34" t="s">
        <v>162</v>
      </c>
      <c r="B142" s="128"/>
      <c r="C142" s="128"/>
      <c r="D142" s="128"/>
      <c r="F142"/>
      <c r="H142" s="13" t="s">
        <v>187</v>
      </c>
    </row>
    <row r="143" spans="1:13">
      <c r="F143"/>
      <c r="H143" s="132" t="s">
        <v>175</v>
      </c>
      <c r="I143" s="132"/>
      <c r="J143" s="132"/>
      <c r="K143" s="132"/>
      <c r="L143" s="133" t="s">
        <v>176</v>
      </c>
      <c r="M143" s="133"/>
    </row>
    <row r="144" spans="1:13" ht="80.400000000000006" customHeight="1">
      <c r="A144" s="65"/>
      <c r="B144" s="50" t="s">
        <v>167</v>
      </c>
      <c r="C144" s="50" t="s">
        <v>168</v>
      </c>
      <c r="D144" s="50" t="s">
        <v>165</v>
      </c>
      <c r="E144" s="50" t="s">
        <v>166</v>
      </c>
      <c r="F144" s="50" t="s">
        <v>114</v>
      </c>
      <c r="G144" s="4"/>
      <c r="H144" s="69" t="s">
        <v>169</v>
      </c>
      <c r="I144" s="69" t="s">
        <v>170</v>
      </c>
      <c r="J144" s="69" t="s">
        <v>173</v>
      </c>
      <c r="K144" s="69" t="s">
        <v>174</v>
      </c>
      <c r="L144" s="74" t="s">
        <v>116</v>
      </c>
      <c r="M144" s="74" t="s">
        <v>117</v>
      </c>
    </row>
    <row r="145" spans="1:20">
      <c r="A145" s="71" t="s">
        <v>109</v>
      </c>
      <c r="B145" s="72"/>
      <c r="C145" s="72"/>
      <c r="D145" s="52"/>
      <c r="E145" s="72"/>
      <c r="F145" s="94">
        <f>IFERROR(60/E145,0)</f>
        <v>0</v>
      </c>
      <c r="G145" s="4"/>
      <c r="H145" s="79">
        <f>IFERROR(((B152+B153+B154+B155)*10^6/36000)/B117,0)</f>
        <v>0</v>
      </c>
      <c r="I145" s="79">
        <f>IFERROR(H145/F145,0)</f>
        <v>0</v>
      </c>
      <c r="J145" s="79">
        <f>IFERROR(((C152+C153+C154+C155)*10^6/36000)/D117,0)</f>
        <v>0</v>
      </c>
      <c r="K145" s="79">
        <f>IFERROR(J145/H145,0)</f>
        <v>0</v>
      </c>
      <c r="L145" s="83">
        <f>IFERROR(((D152+D153+D154+D155)*10^6/36000)/B117,0)</f>
        <v>0</v>
      </c>
      <c r="M145" s="83">
        <f>IFERROR(L145/F145,0)</f>
        <v>0</v>
      </c>
      <c r="R145" s="12"/>
      <c r="S145" s="12"/>
      <c r="T145" s="12"/>
    </row>
    <row r="146" spans="1:20">
      <c r="A146" s="71" t="s">
        <v>110</v>
      </c>
      <c r="B146" s="72"/>
      <c r="C146" s="72"/>
      <c r="D146" s="52"/>
      <c r="E146" s="72"/>
      <c r="F146" s="94">
        <f>IFERROR(60/E146,0)</f>
        <v>0</v>
      </c>
      <c r="G146" s="4"/>
      <c r="H146" s="79">
        <f>IFERROR(((B156)*10^6/38000)/F138,0)</f>
        <v>0</v>
      </c>
      <c r="I146" s="79">
        <f>IFERROR(H146/F146,0)</f>
        <v>0</v>
      </c>
      <c r="J146" s="79">
        <f>IFERROR(((C156)*10^6/38000)/H138,0)</f>
        <v>0</v>
      </c>
      <c r="K146" s="79">
        <f>IFERROR(J146/H146,0)</f>
        <v>0</v>
      </c>
      <c r="L146" s="83">
        <f>IFERROR(((D156)*10^6/38000)/F138,0)</f>
        <v>0</v>
      </c>
      <c r="M146" s="83">
        <f>IFERROR(L146/F146,0)</f>
        <v>0</v>
      </c>
      <c r="R146" s="75"/>
      <c r="S146" s="76"/>
      <c r="T146" s="12"/>
    </row>
    <row r="147" spans="1:20">
      <c r="A147" s="71" t="s">
        <v>112</v>
      </c>
      <c r="B147" s="72"/>
      <c r="C147" s="72"/>
      <c r="D147" s="52"/>
      <c r="E147" s="72"/>
      <c r="F147" s="94">
        <f>IFERROR(60/E147,0)</f>
        <v>0</v>
      </c>
      <c r="G147" s="4"/>
      <c r="H147" s="79">
        <f>IFERROR(((B157+B158+B159)*10^6/38000)/C117,0)</f>
        <v>0</v>
      </c>
      <c r="I147" s="79">
        <f>IFERROR(H147/F147,0)</f>
        <v>0</v>
      </c>
      <c r="J147" s="79">
        <f>IFERROR(((C157+C158+C159)*10^6/38000)/E117,0)</f>
        <v>0</v>
      </c>
      <c r="K147" s="79">
        <f>IFERROR(J147/H147,0)</f>
        <v>0</v>
      </c>
      <c r="L147" s="83">
        <f>IFERROR(((D157+D158+D159)*10^6/36000)/C117,0)</f>
        <v>0</v>
      </c>
      <c r="M147" s="83">
        <f>IFERROR(L147/F147,0)</f>
        <v>0</v>
      </c>
      <c r="R147" s="75"/>
      <c r="S147" s="76"/>
      <c r="T147" s="12"/>
    </row>
    <row r="148" spans="1:20">
      <c r="A148" s="73"/>
      <c r="B148" s="95">
        <f>SUM(B145:B147)</f>
        <v>0</v>
      </c>
      <c r="C148" s="95">
        <f>SUM(C145:C147)</f>
        <v>0</v>
      </c>
      <c r="D148" s="95">
        <f>SUM(D145:D147)</f>
        <v>0</v>
      </c>
      <c r="E148" s="95">
        <f>IFERROR(AVERAGE(E145:E147),0)</f>
        <v>0</v>
      </c>
      <c r="F148" s="95">
        <f>IFERROR(60/E148,0)</f>
        <v>0</v>
      </c>
      <c r="G148" s="4"/>
      <c r="R148" s="12"/>
      <c r="S148" s="12"/>
      <c r="T148" s="12"/>
    </row>
    <row r="149" spans="1:20">
      <c r="A149"/>
      <c r="F149"/>
      <c r="P149" s="12"/>
      <c r="Q149" s="12"/>
      <c r="R149" s="12"/>
    </row>
    <row r="150" spans="1:20" ht="14.4" customHeight="1">
      <c r="A150"/>
      <c r="F150"/>
      <c r="G150" s="4"/>
      <c r="H150" s="129" t="s">
        <v>163</v>
      </c>
      <c r="I150" s="130"/>
      <c r="J150" s="131"/>
      <c r="K150" s="129" t="s">
        <v>164</v>
      </c>
      <c r="L150" s="130"/>
      <c r="M150" s="131"/>
      <c r="N150" s="145" t="s">
        <v>111</v>
      </c>
      <c r="O150" s="146"/>
      <c r="P150" s="147"/>
      <c r="R150" s="12"/>
    </row>
    <row r="151" spans="1:20" ht="64.2" customHeight="1">
      <c r="B151" s="50" t="s">
        <v>134</v>
      </c>
      <c r="C151" s="50" t="s">
        <v>135</v>
      </c>
      <c r="D151" s="50" t="s">
        <v>115</v>
      </c>
      <c r="E151" s="50" t="s">
        <v>118</v>
      </c>
      <c r="F151"/>
      <c r="G151" s="4"/>
      <c r="H151" s="69" t="s">
        <v>46</v>
      </c>
      <c r="I151" s="69" t="s">
        <v>45</v>
      </c>
      <c r="J151" s="69" t="s">
        <v>47</v>
      </c>
      <c r="K151" s="69" t="s">
        <v>46</v>
      </c>
      <c r="L151" s="69" t="s">
        <v>45</v>
      </c>
      <c r="M151" s="69" t="s">
        <v>47</v>
      </c>
      <c r="N151" s="74" t="s">
        <v>50</v>
      </c>
      <c r="O151" s="74" t="s">
        <v>49</v>
      </c>
      <c r="P151" s="74" t="s">
        <v>51</v>
      </c>
      <c r="Q151" s="81" t="s">
        <v>113</v>
      </c>
      <c r="R151" s="12"/>
    </row>
    <row r="152" spans="1:20" ht="30" customHeight="1">
      <c r="A152" s="50" t="s">
        <v>153</v>
      </c>
      <c r="B152" s="82">
        <v>0</v>
      </c>
      <c r="C152" s="82">
        <v>0</v>
      </c>
      <c r="D152" s="82">
        <v>0</v>
      </c>
      <c r="E152" s="85">
        <f>IFERROR(B152/SUM($B$152:$B$154),0)</f>
        <v>0</v>
      </c>
      <c r="F152" s="113"/>
      <c r="G152" s="4"/>
      <c r="H152" s="79">
        <f t="shared" ref="H152:H159" si="19">(B152*10^6)/Q152</f>
        <v>0</v>
      </c>
      <c r="I152" s="79">
        <f>H152*30</f>
        <v>0</v>
      </c>
      <c r="J152" s="79">
        <f>I152*12</f>
        <v>0</v>
      </c>
      <c r="K152" s="79">
        <f>(C152*10^6)/Q152</f>
        <v>0</v>
      </c>
      <c r="L152" s="79">
        <f>K152*30</f>
        <v>0</v>
      </c>
      <c r="M152" s="79">
        <f>L152*12</f>
        <v>0</v>
      </c>
      <c r="N152" s="83">
        <f t="shared" ref="N152:N159" si="20">(D152*10^6)/Q152</f>
        <v>0</v>
      </c>
      <c r="O152" s="83">
        <f>N152*30</f>
        <v>0</v>
      </c>
      <c r="P152" s="83">
        <f>O152*12</f>
        <v>0</v>
      </c>
      <c r="Q152" s="77">
        <v>1370</v>
      </c>
    </row>
    <row r="153" spans="1:20" ht="30" customHeight="1">
      <c r="A153" s="50" t="s">
        <v>154</v>
      </c>
      <c r="B153" s="82">
        <v>0</v>
      </c>
      <c r="C153" s="82">
        <v>0</v>
      </c>
      <c r="D153" s="82">
        <v>0</v>
      </c>
      <c r="E153" s="85">
        <f>IFERROR(B153/SUM($B$152:$B$154),0)</f>
        <v>0</v>
      </c>
      <c r="F153" s="113"/>
      <c r="G153" s="4"/>
      <c r="H153" s="79">
        <f t="shared" si="19"/>
        <v>0</v>
      </c>
      <c r="I153" s="79">
        <f>H153*30</f>
        <v>0</v>
      </c>
      <c r="J153" s="79">
        <f>I153*12</f>
        <v>0</v>
      </c>
      <c r="K153" s="79">
        <f t="shared" ref="K153:K159" si="21">(C153*10^6)/Q153</f>
        <v>0</v>
      </c>
      <c r="L153" s="79">
        <f>K153*30</f>
        <v>0</v>
      </c>
      <c r="M153" s="79">
        <f>L153*12</f>
        <v>0</v>
      </c>
      <c r="N153" s="83">
        <f t="shared" si="20"/>
        <v>0</v>
      </c>
      <c r="O153" s="83">
        <f>N153*30</f>
        <v>0</v>
      </c>
      <c r="P153" s="83">
        <f>O153*12</f>
        <v>0</v>
      </c>
      <c r="Q153" s="77">
        <v>1359</v>
      </c>
    </row>
    <row r="154" spans="1:20">
      <c r="A154" s="50" t="s">
        <v>40</v>
      </c>
      <c r="B154" s="82">
        <v>0</v>
      </c>
      <c r="C154" s="82">
        <v>0</v>
      </c>
      <c r="D154" s="82">
        <v>0</v>
      </c>
      <c r="E154" s="85">
        <f>IFERROR(B154/SUM($B$152:$B$154),0)</f>
        <v>0</v>
      </c>
      <c r="F154" s="113"/>
      <c r="G154" s="4"/>
      <c r="H154" s="79">
        <f t="shared" si="19"/>
        <v>0</v>
      </c>
      <c r="I154" s="79">
        <f t="shared" ref="I154:I160" si="22">H154*30</f>
        <v>0</v>
      </c>
      <c r="J154" s="79">
        <f t="shared" ref="J154:J160" si="23">I154*12</f>
        <v>0</v>
      </c>
      <c r="K154" s="79">
        <f t="shared" si="21"/>
        <v>0</v>
      </c>
      <c r="L154" s="79">
        <f t="shared" ref="L154" si="24">K154*30</f>
        <v>0</v>
      </c>
      <c r="M154" s="79">
        <f t="shared" ref="M154" si="25">L154*12</f>
        <v>0</v>
      </c>
      <c r="N154" s="83">
        <f t="shared" si="20"/>
        <v>0</v>
      </c>
      <c r="O154" s="83">
        <f t="shared" ref="O154:O160" si="26">N154*30</f>
        <v>0</v>
      </c>
      <c r="P154" s="83">
        <f t="shared" ref="P154:P160" si="27">O154*12</f>
        <v>0</v>
      </c>
      <c r="Q154" s="78">
        <v>1194</v>
      </c>
    </row>
    <row r="155" spans="1:20">
      <c r="A155" s="50" t="s">
        <v>127</v>
      </c>
      <c r="B155" s="82">
        <v>0</v>
      </c>
      <c r="C155" s="82">
        <v>0</v>
      </c>
      <c r="D155" s="82">
        <v>0</v>
      </c>
      <c r="E155" s="85">
        <f>IFERROR(B155/SUM($B$152:$B$154),0)</f>
        <v>0</v>
      </c>
      <c r="F155" s="113"/>
      <c r="G155" s="4"/>
      <c r="H155" s="79">
        <f t="shared" si="19"/>
        <v>0</v>
      </c>
      <c r="I155" s="79">
        <f>H155*30</f>
        <v>0</v>
      </c>
      <c r="J155" s="79">
        <f>I155*12</f>
        <v>0</v>
      </c>
      <c r="K155" s="79">
        <f t="shared" si="21"/>
        <v>0</v>
      </c>
      <c r="L155" s="79">
        <f>K155*30</f>
        <v>0</v>
      </c>
      <c r="M155" s="79">
        <f>L155*12</f>
        <v>0</v>
      </c>
      <c r="N155" s="83">
        <f t="shared" si="20"/>
        <v>0</v>
      </c>
      <c r="O155" s="83">
        <f>N155*30</f>
        <v>0</v>
      </c>
      <c r="P155" s="83">
        <f>O155*12</f>
        <v>0</v>
      </c>
      <c r="Q155" s="78">
        <v>1194</v>
      </c>
    </row>
    <row r="156" spans="1:20">
      <c r="A156" s="50" t="s">
        <v>41</v>
      </c>
      <c r="B156" s="82">
        <v>0</v>
      </c>
      <c r="C156" s="82">
        <v>0</v>
      </c>
      <c r="D156" s="82">
        <v>0</v>
      </c>
      <c r="E156" s="80"/>
      <c r="F156" s="80"/>
      <c r="G156" s="4"/>
      <c r="H156" s="79">
        <f t="shared" si="19"/>
        <v>0</v>
      </c>
      <c r="I156" s="79">
        <f t="shared" si="22"/>
        <v>0</v>
      </c>
      <c r="J156" s="79">
        <f t="shared" si="23"/>
        <v>0</v>
      </c>
      <c r="K156" s="79">
        <f t="shared" si="21"/>
        <v>0</v>
      </c>
      <c r="L156" s="79">
        <f t="shared" ref="L156:L160" si="28">K156*30</f>
        <v>0</v>
      </c>
      <c r="M156" s="79">
        <f t="shared" ref="M156:M160" si="29">L156*12</f>
        <v>0</v>
      </c>
      <c r="N156" s="83">
        <f t="shared" si="20"/>
        <v>0</v>
      </c>
      <c r="O156" s="83">
        <f t="shared" si="26"/>
        <v>0</v>
      </c>
      <c r="P156" s="83">
        <f t="shared" si="27"/>
        <v>0</v>
      </c>
      <c r="Q156" s="78">
        <v>1253</v>
      </c>
    </row>
    <row r="157" spans="1:20">
      <c r="A157" s="50" t="s">
        <v>195</v>
      </c>
      <c r="B157" s="82">
        <v>0</v>
      </c>
      <c r="C157" s="82">
        <v>0</v>
      </c>
      <c r="D157" s="82">
        <v>0</v>
      </c>
      <c r="E157" s="80"/>
      <c r="F157" s="80"/>
      <c r="G157" s="4"/>
      <c r="H157" s="79">
        <f t="shared" si="19"/>
        <v>0</v>
      </c>
      <c r="I157" s="79">
        <f t="shared" si="22"/>
        <v>0</v>
      </c>
      <c r="J157" s="79">
        <f t="shared" si="23"/>
        <v>0</v>
      </c>
      <c r="K157" s="79">
        <f t="shared" si="21"/>
        <v>0</v>
      </c>
      <c r="L157" s="79">
        <f t="shared" si="28"/>
        <v>0</v>
      </c>
      <c r="M157" s="79">
        <f t="shared" si="29"/>
        <v>0</v>
      </c>
      <c r="N157" s="83">
        <f t="shared" si="20"/>
        <v>0</v>
      </c>
      <c r="O157" s="83">
        <f t="shared" si="26"/>
        <v>0</v>
      </c>
      <c r="P157" s="83">
        <f t="shared" si="27"/>
        <v>0</v>
      </c>
      <c r="Q157" s="78">
        <v>1250</v>
      </c>
    </row>
    <row r="158" spans="1:20">
      <c r="A158" s="50" t="s">
        <v>42</v>
      </c>
      <c r="B158" s="82">
        <v>0</v>
      </c>
      <c r="C158" s="82">
        <v>0</v>
      </c>
      <c r="D158" s="82">
        <v>0</v>
      </c>
      <c r="E158" s="80"/>
      <c r="F158" s="80"/>
      <c r="G158" s="4"/>
      <c r="H158" s="79">
        <f t="shared" si="19"/>
        <v>0</v>
      </c>
      <c r="I158" s="79">
        <f t="shared" si="22"/>
        <v>0</v>
      </c>
      <c r="J158" s="79">
        <f t="shared" si="23"/>
        <v>0</v>
      </c>
      <c r="K158" s="79">
        <f t="shared" si="21"/>
        <v>0</v>
      </c>
      <c r="L158" s="79">
        <f t="shared" si="28"/>
        <v>0</v>
      </c>
      <c r="M158" s="79">
        <f t="shared" si="29"/>
        <v>0</v>
      </c>
      <c r="N158" s="83">
        <f t="shared" si="20"/>
        <v>0</v>
      </c>
      <c r="O158" s="83">
        <f t="shared" si="26"/>
        <v>0</v>
      </c>
      <c r="P158" s="83">
        <f t="shared" si="27"/>
        <v>0</v>
      </c>
      <c r="Q158" s="78">
        <v>1175</v>
      </c>
    </row>
    <row r="159" spans="1:20">
      <c r="A159" s="50" t="s">
        <v>57</v>
      </c>
      <c r="B159" s="82">
        <v>0</v>
      </c>
      <c r="C159" s="82">
        <v>0</v>
      </c>
      <c r="D159" s="82">
        <v>0</v>
      </c>
      <c r="E159" s="80"/>
      <c r="F159" s="80"/>
      <c r="G159" s="4"/>
      <c r="H159" s="79">
        <f t="shared" si="19"/>
        <v>0</v>
      </c>
      <c r="I159" s="79">
        <f t="shared" si="22"/>
        <v>0</v>
      </c>
      <c r="J159" s="79">
        <f t="shared" si="23"/>
        <v>0</v>
      </c>
      <c r="K159" s="79">
        <f t="shared" si="21"/>
        <v>0</v>
      </c>
      <c r="L159" s="79">
        <f t="shared" si="28"/>
        <v>0</v>
      </c>
      <c r="M159" s="79">
        <f t="shared" si="29"/>
        <v>0</v>
      </c>
      <c r="N159" s="83">
        <f t="shared" si="20"/>
        <v>0</v>
      </c>
      <c r="O159" s="83">
        <f t="shared" si="26"/>
        <v>0</v>
      </c>
      <c r="P159" s="83">
        <f t="shared" si="27"/>
        <v>0</v>
      </c>
      <c r="Q159" s="78">
        <v>1018</v>
      </c>
    </row>
    <row r="160" spans="1:20">
      <c r="A160"/>
      <c r="F160"/>
      <c r="G160" s="4"/>
      <c r="H160" s="70">
        <f>SUM(H152:H159)</f>
        <v>0</v>
      </c>
      <c r="I160" s="70">
        <f t="shared" si="22"/>
        <v>0</v>
      </c>
      <c r="J160" s="70">
        <f t="shared" si="23"/>
        <v>0</v>
      </c>
      <c r="K160" s="70">
        <f>SUM(K152:K159)</f>
        <v>0</v>
      </c>
      <c r="L160" s="70">
        <f t="shared" si="28"/>
        <v>0</v>
      </c>
      <c r="M160" s="70">
        <f t="shared" si="29"/>
        <v>0</v>
      </c>
      <c r="N160" s="84">
        <f>SUM(N152:N159)</f>
        <v>0</v>
      </c>
      <c r="O160" s="84">
        <f t="shared" si="26"/>
        <v>0</v>
      </c>
      <c r="P160" s="84">
        <f t="shared" si="27"/>
        <v>0</v>
      </c>
    </row>
    <row r="161" spans="1:34" ht="37.950000000000003" customHeight="1">
      <c r="A161" s="36" t="s">
        <v>186</v>
      </c>
      <c r="B161" s="144"/>
      <c r="C161" s="144"/>
      <c r="D161" s="144"/>
      <c r="F161"/>
    </row>
    <row r="162" spans="1:34" ht="43.2">
      <c r="A162" s="36" t="s">
        <v>185</v>
      </c>
      <c r="B162" s="144"/>
      <c r="C162" s="144"/>
      <c r="D162" s="144"/>
      <c r="H162" s="31"/>
    </row>
    <row r="163" spans="1:34">
      <c r="D163" s="37"/>
      <c r="H163" s="31"/>
    </row>
    <row r="164" spans="1:34" ht="21">
      <c r="A164" s="110" t="s">
        <v>184</v>
      </c>
      <c r="C164" s="19"/>
      <c r="F164"/>
    </row>
    <row r="165" spans="1:34">
      <c r="B165" s="4"/>
      <c r="C165" s="4"/>
      <c r="F165"/>
    </row>
    <row r="166" spans="1:34">
      <c r="A166" s="30" t="s">
        <v>61</v>
      </c>
      <c r="B166" s="16"/>
      <c r="F166"/>
    </row>
    <row r="167" spans="1:34">
      <c r="A167"/>
      <c r="F167"/>
    </row>
    <row r="168" spans="1:34">
      <c r="B168" s="4"/>
      <c r="F168" s="127" t="s">
        <v>180</v>
      </c>
      <c r="G168" s="127"/>
      <c r="H168" s="127"/>
      <c r="I168" s="127"/>
      <c r="J168" s="127"/>
      <c r="K168" s="127"/>
      <c r="L168" s="127"/>
      <c r="M168" s="127"/>
      <c r="N168" s="127"/>
      <c r="O168" s="127"/>
      <c r="P168" s="127"/>
      <c r="Q168" s="127"/>
      <c r="AD168" s="4"/>
    </row>
    <row r="169" spans="1:34" ht="65.400000000000006" customHeight="1">
      <c r="A169" s="65" t="s">
        <v>99</v>
      </c>
      <c r="B169" s="68" t="s">
        <v>107</v>
      </c>
      <c r="C169" s="51" t="s">
        <v>105</v>
      </c>
      <c r="D169" s="50" t="s">
        <v>106</v>
      </c>
      <c r="E169" s="50" t="s">
        <v>98</v>
      </c>
      <c r="F169" s="50" t="s">
        <v>153</v>
      </c>
      <c r="G169" s="50" t="s">
        <v>154</v>
      </c>
      <c r="H169" s="50" t="s">
        <v>126</v>
      </c>
      <c r="I169" s="50" t="s">
        <v>27</v>
      </c>
      <c r="J169" s="50" t="s">
        <v>127</v>
      </c>
      <c r="K169" s="50" t="s">
        <v>130</v>
      </c>
      <c r="L169" s="50" t="s">
        <v>41</v>
      </c>
      <c r="M169" s="50" t="s">
        <v>195</v>
      </c>
      <c r="N169" s="50" t="s">
        <v>42</v>
      </c>
      <c r="O169" s="50" t="s">
        <v>57</v>
      </c>
      <c r="P169" s="50" t="s">
        <v>60</v>
      </c>
      <c r="Q169" s="50" t="s">
        <v>30</v>
      </c>
      <c r="AF169" s="4"/>
    </row>
    <row r="170" spans="1:34">
      <c r="A170" s="54"/>
      <c r="B170" s="54"/>
      <c r="C170" s="45"/>
      <c r="D170" s="46"/>
      <c r="E170" s="46"/>
      <c r="F170" s="47"/>
      <c r="G170" s="47"/>
      <c r="H170" s="96">
        <f>SUM(F170:G170)</f>
        <v>0</v>
      </c>
      <c r="I170" s="47"/>
      <c r="J170" s="47"/>
      <c r="K170" s="96">
        <f>SUM(I170:J170)</f>
        <v>0</v>
      </c>
      <c r="L170" s="47"/>
      <c r="M170" s="47"/>
      <c r="N170" s="47"/>
      <c r="O170" s="47"/>
      <c r="P170" s="47"/>
      <c r="Q170" s="96">
        <f>SUM(F170:G170,I170:J170,L170:P170)</f>
        <v>0</v>
      </c>
      <c r="AF170" s="4"/>
    </row>
    <row r="171" spans="1:34">
      <c r="A171" s="54"/>
      <c r="B171" s="54"/>
      <c r="C171" s="45"/>
      <c r="D171" s="46"/>
      <c r="E171" s="46"/>
      <c r="F171" s="47"/>
      <c r="G171" s="47"/>
      <c r="H171" s="96">
        <f t="shared" ref="H171:H175" si="30">SUM(F171:G171)</f>
        <v>0</v>
      </c>
      <c r="I171" s="47"/>
      <c r="J171" s="47"/>
      <c r="K171" s="96">
        <f t="shared" ref="K171:K175" si="31">SUM(I171:J171)</f>
        <v>0</v>
      </c>
      <c r="L171" s="47"/>
      <c r="M171" s="47"/>
      <c r="N171" s="47"/>
      <c r="O171" s="47"/>
      <c r="P171" s="47"/>
      <c r="Q171" s="96">
        <f t="shared" ref="Q171:Q175" si="32">SUM(F171:G171,I171:J171,L171:P171)</f>
        <v>0</v>
      </c>
      <c r="AF171" s="4"/>
    </row>
    <row r="172" spans="1:34">
      <c r="A172" s="54"/>
      <c r="B172" s="54"/>
      <c r="C172" s="45"/>
      <c r="D172" s="46"/>
      <c r="E172" s="46"/>
      <c r="F172" s="47"/>
      <c r="G172" s="47"/>
      <c r="H172" s="96">
        <f t="shared" si="30"/>
        <v>0</v>
      </c>
      <c r="I172" s="47"/>
      <c r="J172" s="47"/>
      <c r="K172" s="96">
        <f t="shared" si="31"/>
        <v>0</v>
      </c>
      <c r="L172" s="47"/>
      <c r="M172" s="47"/>
      <c r="N172" s="47"/>
      <c r="O172" s="47"/>
      <c r="P172" s="47"/>
      <c r="Q172" s="96">
        <f t="shared" si="32"/>
        <v>0</v>
      </c>
      <c r="AF172" s="4"/>
    </row>
    <row r="173" spans="1:34">
      <c r="A173" s="54"/>
      <c r="B173" s="54"/>
      <c r="C173" s="45"/>
      <c r="D173" s="46"/>
      <c r="E173" s="46"/>
      <c r="F173" s="47"/>
      <c r="G173" s="47"/>
      <c r="H173" s="96">
        <f t="shared" si="30"/>
        <v>0</v>
      </c>
      <c r="I173" s="47"/>
      <c r="J173" s="47"/>
      <c r="K173" s="96">
        <f t="shared" si="31"/>
        <v>0</v>
      </c>
      <c r="L173" s="47"/>
      <c r="M173" s="47"/>
      <c r="N173" s="47"/>
      <c r="O173" s="47"/>
      <c r="P173" s="47"/>
      <c r="Q173" s="96">
        <f t="shared" si="32"/>
        <v>0</v>
      </c>
      <c r="AF173" s="4"/>
    </row>
    <row r="174" spans="1:34">
      <c r="A174" s="54"/>
      <c r="B174" s="54"/>
      <c r="C174" s="45"/>
      <c r="D174" s="46"/>
      <c r="E174" s="46"/>
      <c r="F174" s="47"/>
      <c r="G174" s="47"/>
      <c r="H174" s="96">
        <f t="shared" si="30"/>
        <v>0</v>
      </c>
      <c r="I174" s="47"/>
      <c r="J174" s="47"/>
      <c r="K174" s="96">
        <f t="shared" si="31"/>
        <v>0</v>
      </c>
      <c r="L174" s="47"/>
      <c r="M174" s="47"/>
      <c r="N174" s="47"/>
      <c r="O174" s="47"/>
      <c r="P174" s="47"/>
      <c r="Q174" s="96">
        <f t="shared" si="32"/>
        <v>0</v>
      </c>
      <c r="AF174" s="4"/>
    </row>
    <row r="175" spans="1:34">
      <c r="A175" s="54"/>
      <c r="B175" s="54"/>
      <c r="C175" s="45"/>
      <c r="D175" s="46"/>
      <c r="E175" s="46"/>
      <c r="F175" s="47"/>
      <c r="G175" s="47"/>
      <c r="H175" s="96">
        <f t="shared" si="30"/>
        <v>0</v>
      </c>
      <c r="I175" s="47"/>
      <c r="J175" s="47"/>
      <c r="K175" s="96">
        <f t="shared" si="31"/>
        <v>0</v>
      </c>
      <c r="L175" s="47"/>
      <c r="M175" s="47"/>
      <c r="N175" s="47"/>
      <c r="O175" s="47"/>
      <c r="P175" s="47"/>
      <c r="Q175" s="96">
        <f t="shared" si="32"/>
        <v>0</v>
      </c>
      <c r="AF175" s="4"/>
    </row>
    <row r="176" spans="1:34">
      <c r="A176" s="114" t="s">
        <v>94</v>
      </c>
      <c r="B176" s="64"/>
      <c r="C176" s="48"/>
      <c r="D176" s="56"/>
      <c r="E176" s="48"/>
      <c r="F176" s="96">
        <f t="shared" ref="F176:K176" si="33">SUM(F170:F175)</f>
        <v>0</v>
      </c>
      <c r="G176" s="96">
        <f t="shared" si="33"/>
        <v>0</v>
      </c>
      <c r="H176" s="96">
        <f t="shared" si="33"/>
        <v>0</v>
      </c>
      <c r="I176" s="96">
        <f t="shared" si="33"/>
        <v>0</v>
      </c>
      <c r="J176" s="96">
        <f t="shared" si="33"/>
        <v>0</v>
      </c>
      <c r="K176" s="96">
        <f t="shared" si="33"/>
        <v>0</v>
      </c>
      <c r="L176" s="96">
        <f t="shared" ref="L176:Q176" si="34">SUM(L170:L175)</f>
        <v>0</v>
      </c>
      <c r="M176" s="96">
        <f t="shared" si="34"/>
        <v>0</v>
      </c>
      <c r="N176" s="96">
        <f t="shared" si="34"/>
        <v>0</v>
      </c>
      <c r="O176" s="96">
        <f t="shared" si="34"/>
        <v>0</v>
      </c>
      <c r="P176" s="96">
        <f t="shared" si="34"/>
        <v>0</v>
      </c>
      <c r="Q176" s="96">
        <f t="shared" si="34"/>
        <v>0</v>
      </c>
      <c r="AH176" s="4"/>
    </row>
    <row r="177" spans="1:37">
      <c r="F177"/>
    </row>
    <row r="178" spans="1:37" ht="21">
      <c r="A178" s="110" t="s">
        <v>183</v>
      </c>
    </row>
    <row r="180" spans="1:37" ht="31.2" customHeight="1">
      <c r="A180" s="66" t="s">
        <v>52</v>
      </c>
      <c r="B180" s="63"/>
    </row>
    <row r="181" spans="1:37">
      <c r="A181"/>
      <c r="F181"/>
      <c r="H181" s="127" t="s">
        <v>181</v>
      </c>
      <c r="I181" s="127"/>
      <c r="J181" s="127"/>
      <c r="K181" s="127"/>
      <c r="L181" s="127"/>
      <c r="M181" s="127"/>
      <c r="N181" s="127"/>
      <c r="O181" s="127"/>
      <c r="P181" s="127"/>
      <c r="Q181" s="127"/>
      <c r="R181" s="127"/>
      <c r="S181" s="127"/>
      <c r="AD181" s="4"/>
    </row>
    <row r="182" spans="1:37" s="41" customFormat="1" ht="74.400000000000006" customHeight="1">
      <c r="A182" s="65" t="s">
        <v>99</v>
      </c>
      <c r="B182" s="50" t="s">
        <v>91</v>
      </c>
      <c r="C182" s="50" t="s">
        <v>100</v>
      </c>
      <c r="D182" s="50" t="s">
        <v>101</v>
      </c>
      <c r="E182" s="50" t="s">
        <v>103</v>
      </c>
      <c r="F182" s="51" t="s">
        <v>102</v>
      </c>
      <c r="G182" s="50" t="s">
        <v>104</v>
      </c>
      <c r="H182" s="50" t="s">
        <v>153</v>
      </c>
      <c r="I182" s="50" t="s">
        <v>154</v>
      </c>
      <c r="J182" s="50" t="s">
        <v>126</v>
      </c>
      <c r="K182" s="50" t="s">
        <v>27</v>
      </c>
      <c r="L182" s="50" t="s">
        <v>127</v>
      </c>
      <c r="M182" s="50" t="s">
        <v>130</v>
      </c>
      <c r="N182" s="50" t="s">
        <v>41</v>
      </c>
      <c r="O182" s="50" t="s">
        <v>195</v>
      </c>
      <c r="P182" s="50" t="s">
        <v>42</v>
      </c>
      <c r="Q182" s="50" t="s">
        <v>57</v>
      </c>
      <c r="R182" s="50" t="s">
        <v>60</v>
      </c>
      <c r="S182" s="50" t="s">
        <v>30</v>
      </c>
      <c r="AF182" s="35" t="s">
        <v>31</v>
      </c>
      <c r="AG182" s="42" t="e">
        <f>ROUNDUP(D260/D186,0)</f>
        <v>#DIV/0!</v>
      </c>
      <c r="AH182" s="43" t="e">
        <f>ROUNDUP(D261/D186,0)</f>
        <v>#DIV/0!</v>
      </c>
      <c r="AI182" s="43" t="e">
        <f>ROUNDUP(D262/D186,0)</f>
        <v>#DIV/0!</v>
      </c>
      <c r="AJ182" s="43" t="e">
        <f>ROUNDUP(D263/D186,0)</f>
        <v>#DIV/0!</v>
      </c>
      <c r="AK182" s="44" t="e">
        <f>SUM(AG182:AJ182)</f>
        <v>#DIV/0!</v>
      </c>
    </row>
    <row r="183" spans="1:37">
      <c r="A183" s="20"/>
      <c r="B183" s="52"/>
      <c r="C183" s="46"/>
      <c r="D183" s="46"/>
      <c r="E183" s="45"/>
      <c r="F183" s="46"/>
      <c r="G183" s="40"/>
      <c r="H183" s="47"/>
      <c r="I183" s="47"/>
      <c r="J183" s="96">
        <f>SUM(H183:I183)</f>
        <v>0</v>
      </c>
      <c r="K183" s="47"/>
      <c r="L183" s="47"/>
      <c r="M183" s="96">
        <f>SUM(K183:L183)</f>
        <v>0</v>
      </c>
      <c r="N183" s="47"/>
      <c r="O183" s="47"/>
      <c r="P183" s="47"/>
      <c r="Q183" s="47"/>
      <c r="R183" s="47"/>
      <c r="S183" s="96">
        <f>SUM(H183:I183,K183:L183,N183:R183)</f>
        <v>0</v>
      </c>
      <c r="AF183" s="25" t="s">
        <v>32</v>
      </c>
      <c r="AG183" s="26" t="e">
        <f>ROUNDUP(G261/D186,0)</f>
        <v>#DIV/0!</v>
      </c>
      <c r="AH183" s="26" t="e">
        <f>ROUNDUP(G262/D186,0)</f>
        <v>#DIV/0!</v>
      </c>
      <c r="AI183" s="26" t="e">
        <f>ROUNDUP(G263/D186,0)</f>
        <v>#DIV/0!</v>
      </c>
      <c r="AJ183" s="26" t="e">
        <f>ROUNDUP(G264/D186,0)</f>
        <v>#DIV/0!</v>
      </c>
      <c r="AK183" s="27" t="e">
        <f>SUM(AG183:AJ183)</f>
        <v>#DIV/0!</v>
      </c>
    </row>
    <row r="184" spans="1:37">
      <c r="A184" s="20"/>
      <c r="B184" s="52"/>
      <c r="C184" s="46"/>
      <c r="D184" s="46"/>
      <c r="E184" s="45"/>
      <c r="F184" s="46"/>
      <c r="G184" s="40"/>
      <c r="H184" s="47"/>
      <c r="I184" s="47"/>
      <c r="J184" s="96">
        <f t="shared" ref="J184:J186" si="35">SUM(H184:I184)</f>
        <v>0</v>
      </c>
      <c r="K184" s="47"/>
      <c r="L184" s="47"/>
      <c r="M184" s="96">
        <f t="shared" ref="M184:M186" si="36">SUM(K184:L184)</f>
        <v>0</v>
      </c>
      <c r="N184" s="47"/>
      <c r="O184" s="47"/>
      <c r="P184" s="47"/>
      <c r="Q184" s="47"/>
      <c r="R184" s="47"/>
      <c r="S184" s="96">
        <f t="shared" ref="S184:S186" si="37">SUM(H184:I184,K184:L184,N184:R184)</f>
        <v>0</v>
      </c>
      <c r="AG184" s="28"/>
      <c r="AH184" s="29"/>
      <c r="AI184" s="28"/>
      <c r="AJ184" s="28"/>
      <c r="AK184" s="28"/>
    </row>
    <row r="185" spans="1:37">
      <c r="A185" s="20"/>
      <c r="B185" s="52"/>
      <c r="C185" s="46"/>
      <c r="D185" s="46"/>
      <c r="E185" s="45"/>
      <c r="F185" s="46"/>
      <c r="G185" s="40"/>
      <c r="H185" s="47"/>
      <c r="I185" s="47"/>
      <c r="J185" s="96">
        <f t="shared" si="35"/>
        <v>0</v>
      </c>
      <c r="K185" s="47"/>
      <c r="L185" s="47"/>
      <c r="M185" s="96">
        <f t="shared" si="36"/>
        <v>0</v>
      </c>
      <c r="N185" s="47"/>
      <c r="O185" s="47"/>
      <c r="P185" s="47"/>
      <c r="Q185" s="47"/>
      <c r="R185" s="47"/>
      <c r="S185" s="96">
        <f t="shared" si="37"/>
        <v>0</v>
      </c>
      <c r="AG185" s="28"/>
      <c r="AH185" s="29"/>
      <c r="AI185" s="28"/>
      <c r="AJ185" s="28"/>
      <c r="AK185" s="28"/>
    </row>
    <row r="186" spans="1:37">
      <c r="A186" s="20"/>
      <c r="B186" s="52"/>
      <c r="C186" s="46"/>
      <c r="D186" s="46"/>
      <c r="E186" s="45"/>
      <c r="F186" s="46"/>
      <c r="G186" s="40"/>
      <c r="H186" s="47"/>
      <c r="I186" s="47"/>
      <c r="J186" s="96">
        <f t="shared" si="35"/>
        <v>0</v>
      </c>
      <c r="K186" s="47"/>
      <c r="L186" s="47"/>
      <c r="M186" s="96">
        <f t="shared" si="36"/>
        <v>0</v>
      </c>
      <c r="N186" s="47"/>
      <c r="O186" s="47"/>
      <c r="P186" s="47"/>
      <c r="Q186" s="47"/>
      <c r="R186" s="47"/>
      <c r="S186" s="96">
        <f t="shared" si="37"/>
        <v>0</v>
      </c>
      <c r="AG186" s="28"/>
      <c r="AH186" s="29"/>
      <c r="AI186" s="28"/>
      <c r="AJ186" s="28"/>
      <c r="AK186" s="28"/>
    </row>
    <row r="187" spans="1:37">
      <c r="A187" s="114" t="s">
        <v>94</v>
      </c>
      <c r="B187" s="64"/>
      <c r="F187"/>
      <c r="H187" s="96">
        <f t="shared" ref="H187:M187" si="38">SUM(H183:H186)</f>
        <v>0</v>
      </c>
      <c r="I187" s="96">
        <f t="shared" si="38"/>
        <v>0</v>
      </c>
      <c r="J187" s="96">
        <f t="shared" si="38"/>
        <v>0</v>
      </c>
      <c r="K187" s="96">
        <f t="shared" ref="K187" si="39">SUM(K183:K186)</f>
        <v>0</v>
      </c>
      <c r="L187" s="96">
        <f t="shared" si="38"/>
        <v>0</v>
      </c>
      <c r="M187" s="96">
        <f t="shared" si="38"/>
        <v>0</v>
      </c>
      <c r="N187" s="96">
        <f t="shared" ref="N187" si="40">SUM(N183:N186)</f>
        <v>0</v>
      </c>
      <c r="O187" s="96">
        <f t="shared" ref="O187" si="41">SUM(O183:O186)</f>
        <v>0</v>
      </c>
      <c r="P187" s="96">
        <f t="shared" ref="P187" si="42">SUM(P183:P186)</f>
        <v>0</v>
      </c>
      <c r="Q187" s="96">
        <f t="shared" ref="Q187:S187" si="43">SUM(Q183:Q186)</f>
        <v>0</v>
      </c>
      <c r="R187" s="96">
        <f t="shared" si="43"/>
        <v>0</v>
      </c>
      <c r="S187" s="96">
        <f t="shared" si="43"/>
        <v>0</v>
      </c>
      <c r="AG187" s="20" t="s">
        <v>26</v>
      </c>
      <c r="AH187" s="20" t="s">
        <v>27</v>
      </c>
      <c r="AI187" s="20" t="s">
        <v>28</v>
      </c>
      <c r="AJ187" s="20" t="s">
        <v>29</v>
      </c>
      <c r="AK187" s="20" t="s">
        <v>30</v>
      </c>
    </row>
    <row r="188" spans="1:37">
      <c r="A188"/>
      <c r="F188"/>
    </row>
    <row r="189" spans="1:37" ht="21">
      <c r="A189" s="110" t="s">
        <v>182</v>
      </c>
    </row>
    <row r="191" spans="1:37">
      <c r="A191" s="5" t="s">
        <v>147</v>
      </c>
      <c r="B191" s="45"/>
    </row>
    <row r="192" spans="1:37">
      <c r="A192" s="5" t="s">
        <v>148</v>
      </c>
      <c r="B192" s="45"/>
    </row>
    <row r="193" spans="1:33">
      <c r="A193"/>
      <c r="H193" s="127" t="s">
        <v>180</v>
      </c>
      <c r="I193" s="127"/>
      <c r="J193" s="127"/>
      <c r="K193" s="127"/>
      <c r="L193" s="127"/>
      <c r="M193" s="127"/>
      <c r="N193" s="127"/>
      <c r="O193" s="127"/>
      <c r="P193" s="127"/>
      <c r="Q193" s="127"/>
      <c r="R193" s="127"/>
      <c r="S193" s="127"/>
      <c r="U193" s="4"/>
      <c r="W193" s="4" t="s">
        <v>25</v>
      </c>
    </row>
    <row r="194" spans="1:33" s="41" customFormat="1" ht="74.400000000000006" customHeight="1">
      <c r="A194" s="65" t="s">
        <v>177</v>
      </c>
      <c r="B194" s="50" t="s">
        <v>138</v>
      </c>
      <c r="C194" s="50" t="s">
        <v>179</v>
      </c>
      <c r="D194" s="50" t="s">
        <v>139</v>
      </c>
      <c r="E194" s="50" t="s">
        <v>179</v>
      </c>
      <c r="F194" s="50" t="s">
        <v>34</v>
      </c>
      <c r="G194" s="50" t="s">
        <v>178</v>
      </c>
      <c r="H194" s="50" t="s">
        <v>129</v>
      </c>
      <c r="I194" s="50" t="s">
        <v>128</v>
      </c>
      <c r="J194" s="50" t="s">
        <v>126</v>
      </c>
      <c r="K194" s="50" t="s">
        <v>27</v>
      </c>
      <c r="L194" s="50" t="s">
        <v>127</v>
      </c>
      <c r="M194" s="50" t="s">
        <v>130</v>
      </c>
      <c r="N194" s="50" t="s">
        <v>41</v>
      </c>
      <c r="O194" s="50" t="s">
        <v>195</v>
      </c>
      <c r="P194" s="50" t="s">
        <v>42</v>
      </c>
      <c r="Q194" s="50" t="s">
        <v>57</v>
      </c>
      <c r="R194" s="50" t="s">
        <v>60</v>
      </c>
      <c r="S194" s="50" t="s">
        <v>30</v>
      </c>
      <c r="W194"/>
      <c r="X194"/>
      <c r="Y194" s="4"/>
      <c r="Z194"/>
      <c r="AA194"/>
      <c r="AB194"/>
      <c r="AC194"/>
      <c r="AD194"/>
      <c r="AE194"/>
      <c r="AF194"/>
      <c r="AG194"/>
    </row>
    <row r="195" spans="1:33">
      <c r="A195" s="20"/>
      <c r="B195" s="47"/>
      <c r="C195" s="45"/>
      <c r="D195" s="47"/>
      <c r="E195" s="40"/>
      <c r="F195" s="47"/>
      <c r="G195" s="40"/>
      <c r="H195" s="47"/>
      <c r="I195" s="47"/>
      <c r="J195" s="96">
        <f>SUM(H195:I195)</f>
        <v>0</v>
      </c>
      <c r="K195" s="47"/>
      <c r="L195" s="47"/>
      <c r="M195" s="96">
        <f>SUM(K195:L195)</f>
        <v>0</v>
      </c>
      <c r="N195" s="47"/>
      <c r="O195" s="47"/>
      <c r="P195" s="47"/>
      <c r="Q195" s="47"/>
      <c r="R195" s="47"/>
      <c r="S195" s="96">
        <f t="shared" ref="S195:S202" si="44">SUM(H195:I195,K195:L195,N195:R195)</f>
        <v>0</v>
      </c>
      <c r="X195" s="20" t="s">
        <v>26</v>
      </c>
      <c r="Y195" s="20" t="s">
        <v>27</v>
      </c>
      <c r="Z195" s="20" t="s">
        <v>28</v>
      </c>
      <c r="AA195" s="20" t="s">
        <v>29</v>
      </c>
      <c r="AB195" s="20" t="s">
        <v>30</v>
      </c>
    </row>
    <row r="196" spans="1:33">
      <c r="A196" s="20"/>
      <c r="B196" s="47"/>
      <c r="C196" s="45"/>
      <c r="D196" s="47"/>
      <c r="E196" s="40"/>
      <c r="F196" s="47"/>
      <c r="G196" s="40"/>
      <c r="H196" s="47"/>
      <c r="I196" s="47"/>
      <c r="J196" s="96">
        <f t="shared" ref="J196:J202" si="45">SUM(H196:I196)</f>
        <v>0</v>
      </c>
      <c r="K196" s="47"/>
      <c r="L196" s="47"/>
      <c r="M196" s="96">
        <f t="shared" ref="M196:M202" si="46">SUM(K196:L196)</f>
        <v>0</v>
      </c>
      <c r="N196" s="47"/>
      <c r="O196" s="47"/>
      <c r="P196" s="47"/>
      <c r="Q196" s="47"/>
      <c r="R196" s="47"/>
      <c r="S196" s="96">
        <f t="shared" si="44"/>
        <v>0</v>
      </c>
      <c r="W196" s="35" t="s">
        <v>31</v>
      </c>
      <c r="X196" s="42" t="e">
        <f>ROUNDUP(I271/B196,0)</f>
        <v>#DIV/0!</v>
      </c>
      <c r="Y196" s="43" t="e">
        <f>ROUNDUP(I273/B196,0)</f>
        <v>#DIV/0!</v>
      </c>
      <c r="Z196" s="43" t="e">
        <f>ROUNDUP(I274/B196,0)</f>
        <v>#DIV/0!</v>
      </c>
      <c r="AA196" s="43" t="e">
        <f>ROUNDUP(I275/B196,0)</f>
        <v>#DIV/0!</v>
      </c>
      <c r="AB196" s="44" t="e">
        <f>SUM(X196:AA196)</f>
        <v>#DIV/0!</v>
      </c>
      <c r="AC196" s="41"/>
      <c r="AD196" s="41"/>
      <c r="AE196" s="41"/>
      <c r="AF196" s="41"/>
      <c r="AG196" s="41"/>
    </row>
    <row r="197" spans="1:33">
      <c r="A197" s="20"/>
      <c r="B197" s="47"/>
      <c r="C197" s="45"/>
      <c r="D197" s="47"/>
      <c r="E197" s="40"/>
      <c r="F197" s="47"/>
      <c r="G197" s="40"/>
      <c r="H197" s="47"/>
      <c r="I197" s="47"/>
      <c r="J197" s="96">
        <f t="shared" si="45"/>
        <v>0</v>
      </c>
      <c r="K197" s="47"/>
      <c r="L197" s="47"/>
      <c r="M197" s="96">
        <f t="shared" si="46"/>
        <v>0</v>
      </c>
      <c r="N197" s="47"/>
      <c r="O197" s="47"/>
      <c r="P197" s="47"/>
      <c r="Q197" s="47"/>
      <c r="R197" s="47"/>
      <c r="S197" s="96">
        <f t="shared" si="44"/>
        <v>0</v>
      </c>
      <c r="W197" s="25" t="s">
        <v>32</v>
      </c>
      <c r="X197" s="26" t="e">
        <f>ROUNDUP(N271/B196,0)</f>
        <v>#DIV/0!</v>
      </c>
      <c r="Y197" s="26" t="e">
        <f>ROUNDUP(N273/B196,0)</f>
        <v>#DIV/0!</v>
      </c>
      <c r="Z197" s="26" t="e">
        <f>ROUNDUP(N274/B196,0)</f>
        <v>#DIV/0!</v>
      </c>
      <c r="AA197" s="26" t="e">
        <f>ROUNDUP(N275/B196,0)</f>
        <v>#DIV/0!</v>
      </c>
      <c r="AB197" s="27" t="e">
        <f>SUM(X197:AA197)</f>
        <v>#DIV/0!</v>
      </c>
    </row>
    <row r="198" spans="1:33">
      <c r="A198" s="20"/>
      <c r="B198" s="47"/>
      <c r="C198" s="45"/>
      <c r="D198" s="47"/>
      <c r="E198" s="40"/>
      <c r="F198" s="47"/>
      <c r="G198" s="40"/>
      <c r="H198" s="47"/>
      <c r="I198" s="47"/>
      <c r="J198" s="96">
        <f t="shared" si="45"/>
        <v>0</v>
      </c>
      <c r="K198" s="47"/>
      <c r="L198" s="47"/>
      <c r="M198" s="96">
        <f t="shared" si="46"/>
        <v>0</v>
      </c>
      <c r="N198" s="47"/>
      <c r="O198" s="47"/>
      <c r="P198" s="47"/>
      <c r="Q198" s="47"/>
      <c r="R198" s="47"/>
      <c r="S198" s="96">
        <f t="shared" si="44"/>
        <v>0</v>
      </c>
      <c r="X198" s="28"/>
      <c r="Y198" s="29"/>
      <c r="Z198" s="28"/>
      <c r="AA198" s="28"/>
      <c r="AB198" s="28"/>
    </row>
    <row r="199" spans="1:33">
      <c r="A199" s="20"/>
      <c r="B199" s="47"/>
      <c r="C199" s="45"/>
      <c r="D199" s="47"/>
      <c r="E199" s="40"/>
      <c r="F199" s="47"/>
      <c r="G199" s="40"/>
      <c r="H199" s="47"/>
      <c r="I199" s="47"/>
      <c r="J199" s="96">
        <f t="shared" si="45"/>
        <v>0</v>
      </c>
      <c r="K199" s="47"/>
      <c r="L199" s="47"/>
      <c r="M199" s="96">
        <f t="shared" si="46"/>
        <v>0</v>
      </c>
      <c r="N199" s="47"/>
      <c r="O199" s="47"/>
      <c r="P199" s="47"/>
      <c r="Q199" s="47"/>
      <c r="R199" s="47"/>
      <c r="S199" s="96">
        <f t="shared" si="44"/>
        <v>0</v>
      </c>
      <c r="X199" s="4" t="s">
        <v>33</v>
      </c>
      <c r="Y199" s="29"/>
      <c r="Z199" s="28"/>
      <c r="AA199" s="28"/>
      <c r="AB199" s="28"/>
    </row>
    <row r="200" spans="1:33">
      <c r="A200" s="20"/>
      <c r="B200" s="47"/>
      <c r="C200" s="45"/>
      <c r="D200" s="47"/>
      <c r="E200" s="40"/>
      <c r="F200" s="47"/>
      <c r="G200" s="40"/>
      <c r="H200" s="47"/>
      <c r="I200" s="47"/>
      <c r="J200" s="96">
        <f t="shared" si="45"/>
        <v>0</v>
      </c>
      <c r="K200" s="47"/>
      <c r="L200" s="47"/>
      <c r="M200" s="96">
        <f t="shared" si="46"/>
        <v>0</v>
      </c>
      <c r="N200" s="47"/>
      <c r="O200" s="47"/>
      <c r="P200" s="47"/>
      <c r="Q200" s="47"/>
      <c r="R200" s="47"/>
      <c r="S200" s="96">
        <f t="shared" si="44"/>
        <v>0</v>
      </c>
      <c r="X200" s="28"/>
      <c r="Y200" s="29"/>
      <c r="Z200" s="28"/>
      <c r="AA200" s="28"/>
      <c r="AB200" s="28"/>
    </row>
    <row r="201" spans="1:33">
      <c r="A201" s="20"/>
      <c r="B201" s="47"/>
      <c r="C201" s="45"/>
      <c r="D201" s="47"/>
      <c r="E201" s="40"/>
      <c r="F201" s="47"/>
      <c r="G201" s="40"/>
      <c r="H201" s="47"/>
      <c r="I201" s="47"/>
      <c r="J201" s="96">
        <f t="shared" si="45"/>
        <v>0</v>
      </c>
      <c r="K201" s="47"/>
      <c r="L201" s="47"/>
      <c r="M201" s="96">
        <f t="shared" si="46"/>
        <v>0</v>
      </c>
      <c r="N201" s="47"/>
      <c r="O201" s="47"/>
      <c r="P201" s="47"/>
      <c r="Q201" s="47"/>
      <c r="R201" s="47"/>
      <c r="S201" s="96">
        <f t="shared" si="44"/>
        <v>0</v>
      </c>
      <c r="X201" s="20" t="s">
        <v>26</v>
      </c>
      <c r="Y201" s="20" t="s">
        <v>27</v>
      </c>
      <c r="Z201" s="20" t="s">
        <v>28</v>
      </c>
      <c r="AA201" s="20" t="s">
        <v>29</v>
      </c>
      <c r="AB201" s="20" t="s">
        <v>30</v>
      </c>
    </row>
    <row r="202" spans="1:33">
      <c r="A202" s="20"/>
      <c r="B202" s="47"/>
      <c r="C202" s="45"/>
      <c r="D202" s="47"/>
      <c r="E202" s="40"/>
      <c r="F202" s="47"/>
      <c r="G202" s="40"/>
      <c r="H202" s="47"/>
      <c r="I202" s="47"/>
      <c r="J202" s="96">
        <f t="shared" si="45"/>
        <v>0</v>
      </c>
      <c r="K202" s="47"/>
      <c r="L202" s="47"/>
      <c r="M202" s="96">
        <f t="shared" si="46"/>
        <v>0</v>
      </c>
      <c r="N202" s="47"/>
      <c r="O202" s="47"/>
      <c r="P202" s="47"/>
      <c r="Q202" s="47"/>
      <c r="R202" s="47"/>
      <c r="S202" s="96">
        <f t="shared" si="44"/>
        <v>0</v>
      </c>
      <c r="W202" s="21" t="s">
        <v>31</v>
      </c>
      <c r="X202" s="22" t="e">
        <f>ROUNDUP(I271/B198,0)</f>
        <v>#DIV/0!</v>
      </c>
      <c r="Y202" s="23" t="e">
        <f>ROUNDUP(I273/B198,0)</f>
        <v>#DIV/0!</v>
      </c>
      <c r="Z202" s="23" t="e">
        <f>ROUNDUP(I274/B198,0)</f>
        <v>#DIV/0!</v>
      </c>
      <c r="AA202" s="23" t="e">
        <f>ROUNDUP(I275/B198,0)</f>
        <v>#DIV/0!</v>
      </c>
      <c r="AB202" s="24" t="e">
        <f>SUM(X202:AA202)</f>
        <v>#DIV/0!</v>
      </c>
    </row>
    <row r="203" spans="1:33">
      <c r="A203" s="114" t="s">
        <v>94</v>
      </c>
      <c r="B203" s="32"/>
      <c r="H203" s="96">
        <f>SUM(H195:H202)</f>
        <v>0</v>
      </c>
      <c r="I203" s="96">
        <f>SUM(I195:I202)</f>
        <v>0</v>
      </c>
      <c r="J203" s="96">
        <f>SUM(J195:J202)</f>
        <v>0</v>
      </c>
      <c r="K203" s="96">
        <f t="shared" ref="K203:L203" si="47">SUM(K195:K202)</f>
        <v>0</v>
      </c>
      <c r="L203" s="96">
        <f t="shared" si="47"/>
        <v>0</v>
      </c>
      <c r="M203" s="96">
        <f>SUM(M195:M202)</f>
        <v>0</v>
      </c>
      <c r="N203" s="96">
        <f t="shared" ref="N203:S203" si="48">SUM(N195:N202)</f>
        <v>0</v>
      </c>
      <c r="O203" s="96">
        <f t="shared" si="48"/>
        <v>0</v>
      </c>
      <c r="P203" s="96">
        <f t="shared" si="48"/>
        <v>0</v>
      </c>
      <c r="Q203" s="96">
        <f t="shared" si="48"/>
        <v>0</v>
      </c>
      <c r="R203" s="96">
        <f t="shared" si="48"/>
        <v>0</v>
      </c>
      <c r="S203" s="96">
        <f t="shared" si="48"/>
        <v>0</v>
      </c>
      <c r="W203" s="25" t="s">
        <v>32</v>
      </c>
      <c r="X203" s="26" t="e">
        <f>ROUNDUP(N271/B198,0)</f>
        <v>#DIV/0!</v>
      </c>
      <c r="Y203" s="26" t="e">
        <f>ROUNDUP(N273/B198,0)</f>
        <v>#DIV/0!</v>
      </c>
      <c r="Z203" s="26" t="e">
        <f>ROUNDUP(N274/B198,0)</f>
        <v>#DIV/0!</v>
      </c>
      <c r="AA203" s="26" t="e">
        <f>ROUNDUP(N275/B198,0)</f>
        <v>#DIV/0!</v>
      </c>
      <c r="AB203" s="27" t="e">
        <f>SUM(X203:AA203)</f>
        <v>#DIV/0!</v>
      </c>
    </row>
    <row r="205" spans="1:33" ht="18">
      <c r="A205" s="17" t="s">
        <v>152</v>
      </c>
      <c r="B205" s="14"/>
      <c r="C205" s="14"/>
      <c r="D205" s="14"/>
      <c r="E205" s="14"/>
      <c r="F205" s="14"/>
      <c r="G205" s="14"/>
      <c r="H205" s="14"/>
      <c r="I205" s="14"/>
      <c r="J205" s="14"/>
      <c r="K205" s="14"/>
      <c r="L205" s="14"/>
      <c r="M205" s="14"/>
    </row>
    <row r="206" spans="1:33">
      <c r="A206" s="134" t="s">
        <v>53</v>
      </c>
      <c r="B206" s="125"/>
      <c r="C206" s="125"/>
      <c r="D206" s="125"/>
      <c r="E206" s="125"/>
      <c r="F206" s="125"/>
      <c r="G206" s="125"/>
      <c r="H206" s="125"/>
      <c r="I206" s="125"/>
      <c r="J206" s="125"/>
      <c r="K206" s="125"/>
      <c r="L206" s="125"/>
      <c r="M206" s="125"/>
    </row>
    <row r="207" spans="1:33">
      <c r="A207" s="135"/>
      <c r="B207" s="125"/>
      <c r="C207" s="125"/>
      <c r="D207" s="125"/>
      <c r="E207" s="125"/>
      <c r="F207" s="125"/>
      <c r="G207" s="125"/>
      <c r="H207" s="125"/>
      <c r="I207" s="125"/>
      <c r="J207" s="125"/>
      <c r="K207" s="125"/>
      <c r="L207" s="125"/>
      <c r="M207" s="125"/>
    </row>
    <row r="208" spans="1:33">
      <c r="A208" s="135"/>
      <c r="B208" s="125"/>
      <c r="C208" s="125"/>
      <c r="D208" s="125"/>
      <c r="E208" s="125"/>
      <c r="F208" s="125"/>
      <c r="G208" s="125"/>
      <c r="H208" s="125"/>
      <c r="I208" s="125"/>
      <c r="J208" s="125"/>
      <c r="K208" s="125"/>
      <c r="L208" s="125"/>
      <c r="M208" s="125"/>
    </row>
    <row r="209" spans="1:13">
      <c r="A209" s="136"/>
      <c r="B209" s="125"/>
      <c r="C209" s="125"/>
      <c r="D209" s="125"/>
      <c r="E209" s="125"/>
      <c r="F209" s="125"/>
      <c r="G209" s="125"/>
      <c r="H209" s="125"/>
      <c r="I209" s="125"/>
      <c r="J209" s="125"/>
      <c r="K209" s="125"/>
      <c r="L209" s="125"/>
      <c r="M209" s="125"/>
    </row>
    <row r="210" spans="1:13">
      <c r="A210" s="38"/>
      <c r="B210" s="39"/>
      <c r="C210" s="39"/>
      <c r="D210" s="39"/>
      <c r="E210" s="39"/>
      <c r="F210" s="39"/>
      <c r="G210" s="39"/>
      <c r="H210" s="39"/>
    </row>
    <row r="211" spans="1:13" ht="21" customHeight="1">
      <c r="A211" s="98" t="s">
        <v>71</v>
      </c>
      <c r="B211" s="14"/>
      <c r="C211" s="14"/>
      <c r="D211" s="14"/>
      <c r="E211" s="14"/>
      <c r="F211" s="14"/>
      <c r="G211" s="14"/>
      <c r="H211" s="14"/>
    </row>
    <row r="212" spans="1:13" ht="15" customHeight="1">
      <c r="A212"/>
      <c r="F212"/>
    </row>
    <row r="213" spans="1:13">
      <c r="A213" t="s">
        <v>88</v>
      </c>
      <c r="F213"/>
    </row>
    <row r="214" spans="1:13">
      <c r="A214" t="s">
        <v>89</v>
      </c>
      <c r="F214"/>
    </row>
    <row r="215" spans="1:13">
      <c r="A215" s="4" t="s">
        <v>96</v>
      </c>
      <c r="F215"/>
    </row>
    <row r="216" spans="1:13">
      <c r="A216" s="38"/>
      <c r="B216" s="49"/>
      <c r="C216" s="49"/>
      <c r="D216" s="49"/>
      <c r="E216" s="49"/>
      <c r="F216" s="49"/>
      <c r="G216" s="49"/>
      <c r="H216" s="49"/>
    </row>
    <row r="217" spans="1:13" ht="28.8">
      <c r="A217" s="50" t="s">
        <v>72</v>
      </c>
      <c r="B217" s="50" t="s">
        <v>87</v>
      </c>
      <c r="C217" s="50" t="s">
        <v>85</v>
      </c>
      <c r="D217" s="50" t="s">
        <v>86</v>
      </c>
      <c r="E217" s="49"/>
      <c r="F217" s="49"/>
      <c r="G217" s="49"/>
      <c r="H217" s="49"/>
    </row>
    <row r="218" spans="1:13" ht="15" customHeight="1">
      <c r="A218" s="33" t="s">
        <v>73</v>
      </c>
      <c r="B218" s="57"/>
      <c r="C218" s="57"/>
      <c r="D218" s="57"/>
      <c r="E218" s="49"/>
      <c r="F218" s="49"/>
      <c r="G218" s="49"/>
      <c r="H218" s="49"/>
    </row>
    <row r="219" spans="1:13" ht="15" customHeight="1">
      <c r="A219" s="33" t="s">
        <v>74</v>
      </c>
      <c r="B219" s="57"/>
      <c r="C219" s="57"/>
      <c r="D219" s="57"/>
      <c r="E219" s="49"/>
      <c r="F219" s="49"/>
      <c r="G219" s="49"/>
      <c r="H219" s="49"/>
    </row>
    <row r="220" spans="1:13" ht="15" customHeight="1">
      <c r="A220" s="33" t="s">
        <v>75</v>
      </c>
      <c r="B220" s="57"/>
      <c r="C220" s="57"/>
      <c r="D220" s="57"/>
      <c r="E220" s="49"/>
      <c r="F220" s="49"/>
      <c r="G220" s="49"/>
      <c r="H220" s="49"/>
    </row>
    <row r="221" spans="1:13" ht="15" customHeight="1">
      <c r="A221" s="33" t="s">
        <v>76</v>
      </c>
      <c r="B221" s="57"/>
      <c r="C221" s="57"/>
      <c r="D221" s="57"/>
      <c r="E221" s="49"/>
      <c r="F221" s="49"/>
      <c r="G221" s="49"/>
      <c r="H221" s="49"/>
    </row>
    <row r="222" spans="1:13" ht="15" customHeight="1">
      <c r="A222" s="33" t="s">
        <v>77</v>
      </c>
      <c r="B222" s="57"/>
      <c r="C222" s="57"/>
      <c r="D222" s="57"/>
      <c r="E222" s="49"/>
      <c r="F222" s="49"/>
      <c r="G222" s="49"/>
      <c r="H222" s="49"/>
    </row>
    <row r="223" spans="1:13" ht="15" customHeight="1">
      <c r="A223" s="33" t="s">
        <v>78</v>
      </c>
      <c r="B223" s="57"/>
      <c r="C223" s="57"/>
      <c r="D223" s="57"/>
      <c r="E223" s="49"/>
      <c r="F223" s="49"/>
      <c r="G223" s="49"/>
      <c r="H223" s="49"/>
    </row>
    <row r="224" spans="1:13" ht="15" customHeight="1">
      <c r="A224" s="33" t="s">
        <v>79</v>
      </c>
      <c r="B224" s="57"/>
      <c r="C224" s="57"/>
      <c r="D224" s="57"/>
      <c r="E224" s="49"/>
      <c r="F224" s="49"/>
      <c r="G224" s="49"/>
      <c r="H224" s="49"/>
    </row>
    <row r="225" spans="1:8" ht="15" customHeight="1">
      <c r="A225" s="33" t="s">
        <v>80</v>
      </c>
      <c r="B225" s="57"/>
      <c r="C225" s="57"/>
      <c r="D225" s="57"/>
      <c r="E225" s="49"/>
      <c r="F225" s="49"/>
      <c r="G225" s="49"/>
      <c r="H225" s="49"/>
    </row>
    <row r="226" spans="1:8" ht="15" customHeight="1">
      <c r="A226" s="33" t="s">
        <v>81</v>
      </c>
      <c r="B226" s="57"/>
      <c r="C226" s="57"/>
      <c r="D226" s="57"/>
      <c r="E226" s="49"/>
      <c r="F226" s="49"/>
      <c r="G226" s="49"/>
      <c r="H226" s="49"/>
    </row>
    <row r="227" spans="1:8" ht="15" customHeight="1">
      <c r="A227" s="33" t="s">
        <v>82</v>
      </c>
      <c r="B227" s="57"/>
      <c r="C227" s="57"/>
      <c r="D227" s="57"/>
      <c r="E227" s="49"/>
      <c r="F227" s="49"/>
      <c r="G227" s="49"/>
      <c r="H227" s="49"/>
    </row>
    <row r="228" spans="1:8" ht="15" customHeight="1">
      <c r="A228" s="33" t="s">
        <v>83</v>
      </c>
      <c r="B228" s="57"/>
      <c r="C228" s="57"/>
      <c r="D228" s="57"/>
      <c r="E228" s="49"/>
      <c r="F228" s="49"/>
      <c r="G228" s="49"/>
      <c r="H228" s="49"/>
    </row>
    <row r="229" spans="1:8" ht="15" customHeight="1">
      <c r="A229" s="33" t="s">
        <v>84</v>
      </c>
      <c r="B229" s="57"/>
      <c r="C229" s="57"/>
      <c r="D229" s="57"/>
      <c r="E229" s="49"/>
      <c r="F229" s="49"/>
      <c r="G229" s="49"/>
      <c r="H229" s="49"/>
    </row>
    <row r="230" spans="1:8">
      <c r="A230" s="38"/>
      <c r="B230" s="49"/>
      <c r="C230" s="49"/>
      <c r="D230" s="49"/>
      <c r="E230" s="49"/>
      <c r="F230" s="49"/>
      <c r="G230" s="49"/>
      <c r="H230" s="49"/>
    </row>
    <row r="231" spans="1:8" ht="18">
      <c r="A231" s="98" t="s">
        <v>196</v>
      </c>
      <c r="B231" s="14"/>
      <c r="C231" s="14"/>
      <c r="D231" s="14"/>
      <c r="E231" s="14"/>
      <c r="F231" s="14"/>
      <c r="G231" s="14"/>
      <c r="H231" s="14"/>
    </row>
    <row r="232" spans="1:8" ht="15" thickBot="1">
      <c r="A232" s="38"/>
      <c r="B232" s="49"/>
      <c r="C232" s="49"/>
      <c r="D232" s="49"/>
      <c r="E232" s="49"/>
      <c r="F232" s="49"/>
      <c r="G232" s="49"/>
      <c r="H232" s="49"/>
    </row>
    <row r="233" spans="1:8" ht="40.799999999999997" customHeight="1" thickBot="1">
      <c r="A233" s="152" t="s">
        <v>202</v>
      </c>
      <c r="B233" s="153"/>
      <c r="C233" s="153"/>
      <c r="D233" s="153"/>
      <c r="E233" s="153"/>
      <c r="F233" s="153"/>
      <c r="G233" s="153"/>
      <c r="H233" s="154"/>
    </row>
    <row r="234" spans="1:8" ht="63.6" customHeight="1" thickBot="1">
      <c r="A234" s="163" t="s">
        <v>197</v>
      </c>
      <c r="B234" s="160"/>
      <c r="C234" s="161"/>
      <c r="D234" s="161"/>
      <c r="E234" s="161"/>
      <c r="F234" s="161"/>
      <c r="G234" s="161"/>
      <c r="H234" s="162"/>
    </row>
    <row r="235" spans="1:8" ht="34.799999999999997" customHeight="1" thickBot="1">
      <c r="A235" s="157" t="s">
        <v>198</v>
      </c>
      <c r="B235" s="155"/>
      <c r="C235" s="153"/>
      <c r="D235" s="153"/>
      <c r="E235" s="153"/>
      <c r="F235" s="153"/>
      <c r="G235" s="153"/>
      <c r="H235" s="154"/>
    </row>
    <row r="236" spans="1:8" ht="38.4" customHeight="1" thickBot="1">
      <c r="A236" s="158" t="s">
        <v>205</v>
      </c>
      <c r="B236" s="155"/>
      <c r="C236" s="153"/>
      <c r="D236" s="153"/>
      <c r="E236" s="153"/>
      <c r="F236" s="153"/>
      <c r="G236" s="153"/>
      <c r="H236" s="154"/>
    </row>
    <row r="237" spans="1:8" ht="35.4" customHeight="1" thickBot="1">
      <c r="A237" s="159" t="s">
        <v>206</v>
      </c>
      <c r="B237" s="155"/>
      <c r="C237" s="153"/>
      <c r="D237" s="153"/>
      <c r="E237" s="153"/>
      <c r="F237" s="153"/>
      <c r="G237" s="153"/>
      <c r="H237" s="154"/>
    </row>
    <row r="238" spans="1:8" ht="86.4" customHeight="1" thickBot="1">
      <c r="A238" s="38" t="s">
        <v>207</v>
      </c>
      <c r="B238" s="160"/>
      <c r="C238" s="161"/>
      <c r="D238" s="161"/>
      <c r="E238" s="161"/>
      <c r="F238" s="161"/>
      <c r="G238" s="161"/>
      <c r="H238" s="162"/>
    </row>
    <row r="239" spans="1:8" ht="27" customHeight="1" thickBot="1">
      <c r="A239" s="157" t="s">
        <v>199</v>
      </c>
      <c r="B239" s="164"/>
      <c r="C239" s="153"/>
      <c r="D239" s="153"/>
      <c r="E239" s="153"/>
      <c r="F239" s="153"/>
      <c r="G239" s="153"/>
      <c r="H239" s="154"/>
    </row>
    <row r="240" spans="1:8" ht="28.2" customHeight="1" thickBot="1">
      <c r="A240" s="158" t="s">
        <v>200</v>
      </c>
      <c r="B240" s="164"/>
      <c r="C240" s="153"/>
      <c r="D240" s="153"/>
      <c r="E240" s="153"/>
      <c r="F240" s="153"/>
      <c r="G240" s="153"/>
      <c r="H240" s="154"/>
    </row>
    <row r="241" spans="1:19" ht="40.200000000000003" customHeight="1" thickBot="1">
      <c r="A241" s="158" t="s">
        <v>203</v>
      </c>
      <c r="B241" s="164"/>
      <c r="C241" s="153"/>
      <c r="D241" s="153"/>
      <c r="E241" s="153"/>
      <c r="F241" s="153"/>
      <c r="G241" s="153"/>
      <c r="H241" s="154"/>
    </row>
    <row r="242" spans="1:19" ht="62.4" customHeight="1" thickBot="1">
      <c r="A242" s="159" t="s">
        <v>208</v>
      </c>
      <c r="B242" s="164"/>
      <c r="C242" s="153"/>
      <c r="D242" s="153"/>
      <c r="E242" s="153"/>
      <c r="F242" s="153"/>
      <c r="G242" s="153"/>
      <c r="H242" s="154"/>
    </row>
    <row r="243" spans="1:19" ht="49.2" customHeight="1">
      <c r="A243" s="123" t="s">
        <v>204</v>
      </c>
      <c r="B243" s="156"/>
      <c r="C243" s="151"/>
      <c r="D243" s="151"/>
      <c r="E243" s="151"/>
      <c r="F243" s="151"/>
      <c r="G243" s="151"/>
      <c r="H243" s="151"/>
    </row>
    <row r="244" spans="1:19" ht="55.2" customHeight="1">
      <c r="A244" s="33" t="s">
        <v>201</v>
      </c>
      <c r="B244" s="124"/>
      <c r="C244" s="125"/>
      <c r="D244" s="125"/>
      <c r="E244" s="125"/>
      <c r="F244" s="125"/>
      <c r="G244" s="125"/>
      <c r="H244" s="125"/>
    </row>
    <row r="245" spans="1:19">
      <c r="A245" s="38"/>
      <c r="B245" s="49"/>
      <c r="C245" s="49"/>
      <c r="D245" s="49"/>
      <c r="E245" s="49"/>
      <c r="F245" s="49"/>
      <c r="G245" s="49"/>
      <c r="H245" s="49"/>
    </row>
    <row r="246" spans="1:19">
      <c r="A246" s="126" t="s">
        <v>54</v>
      </c>
      <c r="B246" s="126"/>
      <c r="C246" s="126"/>
      <c r="D246" s="126"/>
      <c r="E246" s="126"/>
      <c r="F246" s="126"/>
      <c r="G246" s="126"/>
      <c r="H246" s="126"/>
      <c r="I246" s="126"/>
      <c r="J246" s="126"/>
      <c r="K246" s="126"/>
      <c r="L246" s="126"/>
      <c r="M246" s="126"/>
      <c r="N246" s="126"/>
      <c r="O246" s="126"/>
      <c r="P246" s="126"/>
      <c r="Q246" s="126"/>
      <c r="R246" s="126"/>
      <c r="S246" s="126"/>
    </row>
    <row r="249" spans="1:19" s="4" customFormat="1">
      <c r="B249"/>
      <c r="C249"/>
      <c r="D249"/>
      <c r="E249"/>
      <c r="G249"/>
      <c r="H249"/>
      <c r="I249"/>
      <c r="J249"/>
    </row>
    <row r="250" spans="1:19" s="4" customFormat="1">
      <c r="B250"/>
      <c r="C250"/>
      <c r="D250"/>
      <c r="E250"/>
      <c r="G250"/>
      <c r="H250"/>
      <c r="I250"/>
      <c r="J250"/>
    </row>
    <row r="251" spans="1:19" s="4" customFormat="1">
      <c r="B251"/>
      <c r="C251"/>
      <c r="D251"/>
      <c r="E251"/>
      <c r="G251"/>
      <c r="H251"/>
      <c r="I251"/>
      <c r="J251"/>
    </row>
    <row r="252" spans="1:19" s="4" customFormat="1">
      <c r="B252"/>
      <c r="C252"/>
      <c r="D252"/>
      <c r="E252"/>
      <c r="G252"/>
      <c r="H252"/>
      <c r="I252"/>
      <c r="J252"/>
    </row>
    <row r="253" spans="1:19" s="4" customFormat="1">
      <c r="B253"/>
      <c r="C253"/>
      <c r="D253"/>
      <c r="E253"/>
      <c r="G253"/>
      <c r="H253"/>
      <c r="I253"/>
      <c r="J253"/>
    </row>
    <row r="254" spans="1:19" s="4" customFormat="1">
      <c r="B254"/>
      <c r="C254"/>
      <c r="D254"/>
      <c r="E254"/>
      <c r="G254"/>
      <c r="H254"/>
      <c r="I254"/>
      <c r="J254"/>
    </row>
    <row r="255" spans="1:19" s="4" customFormat="1">
      <c r="B255"/>
      <c r="C255"/>
      <c r="D255"/>
      <c r="E255"/>
      <c r="G255"/>
      <c r="H255"/>
      <c r="I255"/>
      <c r="J255"/>
    </row>
    <row r="256" spans="1:19" s="4" customFormat="1">
      <c r="B256"/>
      <c r="C256"/>
      <c r="D256"/>
      <c r="E256"/>
      <c r="G256"/>
      <c r="H256"/>
      <c r="I256"/>
      <c r="J256"/>
    </row>
    <row r="257" spans="2:10" s="4" customFormat="1">
      <c r="B257"/>
      <c r="C257"/>
      <c r="D257"/>
      <c r="E257"/>
      <c r="G257"/>
      <c r="H257"/>
      <c r="I257"/>
      <c r="J257"/>
    </row>
    <row r="258" spans="2:10" s="4" customFormat="1">
      <c r="B258"/>
      <c r="C258"/>
      <c r="D258"/>
      <c r="E258"/>
      <c r="G258"/>
      <c r="H258"/>
      <c r="I258"/>
      <c r="J258"/>
    </row>
    <row r="259" spans="2:10" s="4" customFormat="1">
      <c r="B259"/>
      <c r="C259"/>
      <c r="D259"/>
      <c r="E259"/>
      <c r="G259"/>
      <c r="H259"/>
      <c r="I259"/>
      <c r="J259"/>
    </row>
    <row r="260" spans="2:10" s="4" customFormat="1">
      <c r="B260"/>
      <c r="C260"/>
      <c r="D260"/>
      <c r="E260"/>
      <c r="G260"/>
      <c r="H260"/>
      <c r="I260"/>
      <c r="J260"/>
    </row>
    <row r="261" spans="2:10" s="4" customFormat="1">
      <c r="B261"/>
      <c r="C261"/>
      <c r="D261"/>
      <c r="E261"/>
      <c r="G261"/>
      <c r="H261"/>
      <c r="I261"/>
      <c r="J261"/>
    </row>
    <row r="262" spans="2:10" s="4" customFormat="1">
      <c r="B262"/>
      <c r="C262"/>
      <c r="D262"/>
      <c r="E262"/>
      <c r="G262"/>
      <c r="H262"/>
      <c r="I262"/>
      <c r="J262"/>
    </row>
    <row r="263" spans="2:10" s="4" customFormat="1">
      <c r="B263"/>
      <c r="C263"/>
      <c r="D263"/>
      <c r="E263"/>
      <c r="G263"/>
      <c r="H263"/>
      <c r="I263"/>
      <c r="J263"/>
    </row>
    <row r="264" spans="2:10" s="4" customFormat="1">
      <c r="B264"/>
      <c r="C264"/>
      <c r="D264"/>
      <c r="E264"/>
      <c r="G264"/>
      <c r="H264"/>
      <c r="I264"/>
      <c r="J264"/>
    </row>
    <row r="265" spans="2:10" s="4" customFormat="1">
      <c r="B265"/>
      <c r="C265"/>
      <c r="D265"/>
      <c r="E265"/>
      <c r="G265"/>
      <c r="H265"/>
      <c r="I265"/>
      <c r="J265"/>
    </row>
    <row r="266" spans="2:10" s="4" customFormat="1">
      <c r="B266"/>
      <c r="C266"/>
      <c r="D266"/>
      <c r="E266"/>
      <c r="G266"/>
      <c r="H266"/>
      <c r="I266"/>
      <c r="J266"/>
    </row>
    <row r="267" spans="2:10" s="4" customFormat="1">
      <c r="B267"/>
      <c r="C267"/>
      <c r="D267"/>
      <c r="E267"/>
      <c r="G267"/>
      <c r="H267"/>
      <c r="I267"/>
      <c r="J267"/>
    </row>
    <row r="268" spans="2:10" s="4" customFormat="1">
      <c r="B268"/>
      <c r="C268"/>
      <c r="D268"/>
      <c r="E268"/>
      <c r="G268"/>
      <c r="H268"/>
      <c r="I268"/>
      <c r="J268"/>
    </row>
    <row r="269" spans="2:10" s="4" customFormat="1">
      <c r="B269"/>
      <c r="C269"/>
      <c r="D269"/>
      <c r="E269"/>
      <c r="G269"/>
      <c r="H269"/>
      <c r="I269"/>
      <c r="J269"/>
    </row>
    <row r="270" spans="2:10" s="4" customFormat="1">
      <c r="B270"/>
      <c r="C270"/>
      <c r="D270"/>
      <c r="E270"/>
      <c r="G270"/>
      <c r="H270"/>
      <c r="I270"/>
      <c r="J270"/>
    </row>
    <row r="271" spans="2:10" s="4" customFormat="1">
      <c r="B271"/>
      <c r="C271"/>
      <c r="D271"/>
      <c r="E271"/>
      <c r="G271"/>
      <c r="H271"/>
      <c r="I271"/>
      <c r="J271"/>
    </row>
    <row r="272" spans="2:10" s="4" customFormat="1">
      <c r="B272"/>
      <c r="C272"/>
      <c r="D272"/>
      <c r="E272"/>
      <c r="G272"/>
      <c r="H272"/>
      <c r="I272"/>
      <c r="J272"/>
    </row>
    <row r="273" spans="2:10" s="4" customFormat="1">
      <c r="B273"/>
      <c r="C273"/>
      <c r="D273"/>
      <c r="E273"/>
      <c r="G273"/>
      <c r="H273"/>
      <c r="I273"/>
      <c r="J273"/>
    </row>
    <row r="274" spans="2:10" s="4" customFormat="1">
      <c r="B274"/>
      <c r="C274"/>
      <c r="D274"/>
      <c r="E274"/>
      <c r="G274"/>
      <c r="H274"/>
      <c r="I274"/>
      <c r="J274"/>
    </row>
    <row r="275" spans="2:10" s="4" customFormat="1">
      <c r="B275"/>
      <c r="C275"/>
      <c r="D275"/>
      <c r="E275"/>
      <c r="G275"/>
      <c r="H275"/>
      <c r="I275"/>
      <c r="J275"/>
    </row>
    <row r="276" spans="2:10" s="4" customFormat="1">
      <c r="B276"/>
      <c r="C276"/>
      <c r="D276"/>
      <c r="E276"/>
      <c r="G276"/>
      <c r="H276"/>
      <c r="I276"/>
      <c r="J276"/>
    </row>
    <row r="277" spans="2:10" s="4" customFormat="1">
      <c r="B277"/>
      <c r="C277"/>
      <c r="D277"/>
      <c r="E277"/>
      <c r="G277"/>
      <c r="H277"/>
      <c r="I277"/>
      <c r="J277"/>
    </row>
    <row r="278" spans="2:10" s="4" customFormat="1">
      <c r="B278"/>
      <c r="C278"/>
      <c r="D278"/>
      <c r="E278"/>
      <c r="G278"/>
      <c r="H278"/>
      <c r="I278"/>
      <c r="J278"/>
    </row>
    <row r="279" spans="2:10" s="4" customFormat="1">
      <c r="B279"/>
      <c r="C279"/>
      <c r="D279"/>
      <c r="E279"/>
      <c r="G279"/>
      <c r="H279"/>
      <c r="I279"/>
      <c r="J279"/>
    </row>
    <row r="280" spans="2:10" s="4" customFormat="1">
      <c r="B280"/>
      <c r="C280"/>
      <c r="D280"/>
      <c r="E280"/>
      <c r="G280"/>
      <c r="H280"/>
      <c r="I280"/>
      <c r="J280"/>
    </row>
    <row r="281" spans="2:10" s="4" customFormat="1">
      <c r="B281"/>
      <c r="C281"/>
      <c r="D281"/>
      <c r="E281"/>
      <c r="G281"/>
      <c r="H281"/>
      <c r="I281"/>
      <c r="J281"/>
    </row>
  </sheetData>
  <mergeCells count="46">
    <mergeCell ref="D5:O5"/>
    <mergeCell ref="A112:B112"/>
    <mergeCell ref="A206:A209"/>
    <mergeCell ref="B161:D161"/>
    <mergeCell ref="B162:D162"/>
    <mergeCell ref="H150:J150"/>
    <mergeCell ref="N150:P150"/>
    <mergeCell ref="B206:M209"/>
    <mergeCell ref="B106:O109"/>
    <mergeCell ref="A14:B14"/>
    <mergeCell ref="A22:B22"/>
    <mergeCell ref="A30:B30"/>
    <mergeCell ref="A36:B36"/>
    <mergeCell ref="A55:B55"/>
    <mergeCell ref="A44:B44"/>
    <mergeCell ref="B40:G40"/>
    <mergeCell ref="B243:H243"/>
    <mergeCell ref="B42:G42"/>
    <mergeCell ref="B41:G41"/>
    <mergeCell ref="B39:G39"/>
    <mergeCell ref="H193:S193"/>
    <mergeCell ref="H181:S181"/>
    <mergeCell ref="F168:Q168"/>
    <mergeCell ref="D65:E65"/>
    <mergeCell ref="D66:E66"/>
    <mergeCell ref="D67:E67"/>
    <mergeCell ref="B236:H236"/>
    <mergeCell ref="B235:H235"/>
    <mergeCell ref="B238:H238"/>
    <mergeCell ref="B241:H241"/>
    <mergeCell ref="B244:H244"/>
    <mergeCell ref="A246:S246"/>
    <mergeCell ref="H77:S77"/>
    <mergeCell ref="H90:S90"/>
    <mergeCell ref="H98:S98"/>
    <mergeCell ref="B142:D142"/>
    <mergeCell ref="K150:M150"/>
    <mergeCell ref="H143:K143"/>
    <mergeCell ref="L143:M143"/>
    <mergeCell ref="A106:A109"/>
    <mergeCell ref="B233:H233"/>
    <mergeCell ref="B234:H234"/>
    <mergeCell ref="B237:H237"/>
    <mergeCell ref="B239:H239"/>
    <mergeCell ref="B240:H240"/>
    <mergeCell ref="B242:H242"/>
  </mergeCells>
  <pageMargins left="1" right="1" top="1" bottom="1" header="0.5" footer="0.5"/>
  <pageSetup paperSize="8" scale="45" fitToHeight="0" orientation="landscape" verticalDpi="4" r:id="rId1"/>
  <rowBreaks count="3" manualBreakCount="3">
    <brk id="54" max="18" man="1"/>
    <brk id="111" max="18" man="1"/>
    <brk id="163" max="18"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9c6981cf-ca77-4d25-a722-9ba9d442762a" ContentTypeId="0x01010020B27A3BB4AD4E469BDEA344273B4F2203" PreviousValue="false"/>
</file>

<file path=customXml/item3.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EE802E2AF5F4C4498964911084DEA72E" ma:contentTypeVersion="11" ma:contentTypeDescription="DECC Microsoft PowerPoint Presentation Content Type" ma:contentTypeScope="" ma:versionID="9c7947f8fc40fb559e07f0afcc798c2d">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f3d5a3a935136fb10ca1f6da4fcd24fc"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ISR-IEU-02037</Folder_x0020_ID>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DECCISRC-214-6540</_dlc_DocId>
    <_dlc_DocIdUrl xmlns="f7e53c2a-c5c2-4bbb-ab47-6d506cb60401">
      <Url>https://edrms.decc.gsi.gov.uk/isr/ieu/DRV/_layouts/15/DocIdRedir.aspx?ID=DECCISRC-214-6540</Url>
      <Description>DECCISRC-214-6540</Description>
    </_dlc_DocIdUrl>
  </documentManagement>
</p:properties>
</file>

<file path=customXml/itemProps1.xml><?xml version="1.0" encoding="utf-8"?>
<ds:datastoreItem xmlns:ds="http://schemas.openxmlformats.org/officeDocument/2006/customXml" ds:itemID="{B7687C98-F1DA-490E-8856-F606765C4E07}">
  <ds:schemaRefs>
    <ds:schemaRef ds:uri="http://schemas.microsoft.com/sharepoint/events"/>
  </ds:schemaRefs>
</ds:datastoreItem>
</file>

<file path=customXml/itemProps2.xml><?xml version="1.0" encoding="utf-8"?>
<ds:datastoreItem xmlns:ds="http://schemas.openxmlformats.org/officeDocument/2006/customXml" ds:itemID="{76DC9F13-F9D3-46D4-9756-DE28C27846D5}">
  <ds:schemaRefs>
    <ds:schemaRef ds:uri="Microsoft.SharePoint.Taxonomy.ContentTypeSync"/>
  </ds:schemaRefs>
</ds:datastoreItem>
</file>

<file path=customXml/itemProps3.xml><?xml version="1.0" encoding="utf-8"?>
<ds:datastoreItem xmlns:ds="http://schemas.openxmlformats.org/officeDocument/2006/customXml" ds:itemID="{9F1B9BDB-20A4-402C-9ADC-73B4B7DE1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935C97-E945-46E3-88D8-416F976AA3C9}">
  <ds:schemaRefs>
    <ds:schemaRef ds:uri="http://schemas.microsoft.com/sharepoint/v3/contenttype/forms"/>
  </ds:schemaRefs>
</ds:datastoreItem>
</file>

<file path=customXml/itemProps5.xml><?xml version="1.0" encoding="utf-8"?>
<ds:datastoreItem xmlns:ds="http://schemas.openxmlformats.org/officeDocument/2006/customXml" ds:itemID="{40A01D17-D50B-407C-A3CB-45A1498CC518}">
  <ds:schemaRefs>
    <ds:schemaRef ds:uri="http://www.w3.org/XML/1998/namespace"/>
    <ds:schemaRef ds:uri="http://purl.org/dc/terms/"/>
    <ds:schemaRef ds:uri="http://schemas.microsoft.com/sharepoint/v3"/>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f7e53c2a-c5c2-4bbb-ab47-6d506cb6040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Terminal Template</vt:lpstr>
      <vt:lpstr>'Terminal Template'!Print_Area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Mark (Analysis)</dc:creator>
  <cp:lastModifiedBy>Williams Mark (Analysis)</cp:lastModifiedBy>
  <cp:lastPrinted>2017-04-12T10:59:24Z</cp:lastPrinted>
  <dcterms:created xsi:type="dcterms:W3CDTF">2016-12-02T10:58:27Z</dcterms:created>
  <dcterms:modified xsi:type="dcterms:W3CDTF">2017-08-14T07:02:30Z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0x01010020B27A3BB4AD4E469BDEA344273B4F220300EE802E2AF5F4C4498964911084DEA72E</vt:lpwstr>
  </property>
  <property fmtid="{D5CDD505-2E9C-101B-9397-08002B2CF9AE}" pid="3" name="_dlc_DocIdItemGuid">
    <vt:lpwstr>afb0dc4a-0e98-4510-9c6b-8a2b73295142</vt:lpwstr>
  </property>
  <property fmtid="{D5CDD505-2E9C-101B-9397-08002B2CF9AE}" pid="4" name="Order">
    <vt:r8>654000</vt:r8>
  </property>
</Properties>
</file>